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210" yWindow="555" windowWidth="22710" windowHeight="9465" firstSheet="1" activeTab="6"/>
  </bookViews>
  <sheets>
    <sheet name="Rekapitulace stavby" sheetId="1" r:id="rId1"/>
    <sheet name="ČK - Čekárna" sheetId="2" r:id="rId2"/>
    <sheet name="KOM - Komunikace" sheetId="3" r:id="rId3"/>
    <sheet name="TV - Trubní vedení" sheetId="4" r:id="rId4"/>
    <sheet name="VO - Veřejné osvětlení" sheetId="5" r:id="rId5"/>
    <sheet name="SU - Sadové úpravy" sheetId="6" r:id="rId6"/>
    <sheet name="MB - Mobiliář" sheetId="7" r:id="rId7"/>
    <sheet name="VRN - Vedlejší rozpočtové..." sheetId="8" r:id="rId8"/>
    <sheet name="Pokyny pro vyplnění" sheetId="9" r:id="rId9"/>
  </sheets>
  <definedNames>
    <definedName name="_xlnm._FilterDatabase" localSheetId="1" hidden="1">'ČK - Čekárna'!$C$87:$K$203</definedName>
    <definedName name="_xlnm._FilterDatabase" localSheetId="2" hidden="1">'KOM - Komunikace'!$C$84:$K$178</definedName>
    <definedName name="_xlnm._FilterDatabase" localSheetId="6" hidden="1">'MB - Mobiliář'!$C$80:$K$125</definedName>
    <definedName name="_xlnm._FilterDatabase" localSheetId="5" hidden="1">'SU - Sadové úpravy'!$C$129:$K$514</definedName>
    <definedName name="_xlnm._FilterDatabase" localSheetId="3" hidden="1">'TV - Trubní vedení'!$C$81:$K$214</definedName>
    <definedName name="_xlnm._FilterDatabase" localSheetId="4" hidden="1">'VO - Veřejné osvětlení'!$C$80:$K$112</definedName>
    <definedName name="_xlnm._FilterDatabase" localSheetId="7" hidden="1">'VRN - Vedlejší rozpočtové...'!$C$81:$K$97</definedName>
    <definedName name="_xlnm.Print_Area" localSheetId="1">'ČK - Čekárna'!$C$4:$J$36,'ČK - Čekárna'!$C$42:$J$69,'ČK - Čekárna'!$C$75:$K$203</definedName>
    <definedName name="_xlnm.Print_Area" localSheetId="2">'KOM - Komunikace'!$C$4:$J$36,'KOM - Komunikace'!$C$42:$J$66,'KOM - Komunikace'!$C$72:$K$178</definedName>
    <definedName name="_xlnm.Print_Area" localSheetId="6">'MB - Mobiliář'!$C$4:$J$36,'MB - Mobiliář'!$C$42:$J$62,'MB - Mobiliář'!$C$68:$K$125</definedName>
    <definedName name="_xlnm.Print_Area" localSheetId="8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stavby'!$C$39:$AQ$59</definedName>
    <definedName name="_xlnm.Print_Area" localSheetId="5">'SU - Sadové úpravy'!$C$4:$J$36,'SU - Sadové úpravy'!$C$42:$J$111,'SU - Sadové úpravy'!$C$117:$K$514</definedName>
    <definedName name="_xlnm.Print_Area" localSheetId="3">'TV - Trubní vedení'!$C$4:$J$36,'TV - Trubní vedení'!$C$42:$J$63,'TV - Trubní vedení'!$C$69:$K$214</definedName>
    <definedName name="_xlnm.Print_Area" localSheetId="4">'VO - Veřejné osvětlení'!$C$4:$J$36,'VO - Veřejné osvětlení'!$C$42:$J$62,'VO - Veřejné osvětlení'!$C$68:$K$112</definedName>
    <definedName name="_xlnm.Print_Area" localSheetId="7">'VRN - Vedlejší rozpočtové...'!$C$4:$J$36,'VRN - Vedlejší rozpočtové...'!$C$42:$J$63,'VRN - Vedlejší rozpočtové...'!$C$69:$K$97</definedName>
    <definedName name="_xlnm.Print_Titles" localSheetId="0">'Rekapitulace stavby'!$49:$49</definedName>
    <definedName name="_xlnm.Print_Titles" localSheetId="1">'ČK - Čekárna'!$87:$87</definedName>
    <definedName name="_xlnm.Print_Titles" localSheetId="2">'KOM - Komunikace'!$84:$84</definedName>
    <definedName name="_xlnm.Print_Titles" localSheetId="3">'TV - Trubní vedení'!$81:$81</definedName>
    <definedName name="_xlnm.Print_Titles" localSheetId="4">'VO - Veřejné osvětlení'!$80:$80</definedName>
    <definedName name="_xlnm.Print_Titles" localSheetId="5">'SU - Sadové úpravy'!$129:$129</definedName>
    <definedName name="_xlnm.Print_Titles" localSheetId="6">'MB - Mobiliář'!$80:$80</definedName>
    <definedName name="_xlnm.Print_Titles" localSheetId="7">'VRN - Vedlejší rozpočtové...'!$81:$81</definedName>
  </definedNames>
  <calcPr calcId="152511"/>
</workbook>
</file>

<file path=xl/sharedStrings.xml><?xml version="1.0" encoding="utf-8"?>
<sst xmlns="http://schemas.openxmlformats.org/spreadsheetml/2006/main" count="11869" uniqueCount="2285">
  <si>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</si>
  <si>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</si>
  <si>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</si>
  <si>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</si>
  <si>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</si>
  <si>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</si>
  <si>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</si>
  <si>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{83ce0d28-ed23-4dcf-b222-8429f907382d}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</si>
  <si>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</si>
  <si>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</si>
  <si>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</si>
  <si>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</si>
  <si>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</si>
  <si>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</si>
  <si>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</si>
  <si>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</si>
  <si>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BUS</t>
  </si>
  <si>
    <t>Stavba:</t>
  </si>
  <si>
    <t>Revitalizace prostoru autobusové zastávky Nádraží Hlubočepy</t>
  </si>
  <si>
    <t>KSO:</t>
  </si>
  <si>
    <t>CC-CZ:</t>
  </si>
  <si>
    <t>Místo:</t>
  </si>
  <si>
    <t>p.č.160/1 k.ú.Hlubočepy 728837</t>
  </si>
  <si>
    <t>Datum:</t>
  </si>
  <si>
    <t>16. 5. 2018</t>
  </si>
  <si>
    <t>Zadavatel:</t>
  </si>
  <si>
    <t>IČ:</t>
  </si>
  <si>
    <t>Městská část Praha 5</t>
  </si>
  <si>
    <t>DIČ:</t>
  </si>
  <si>
    <t>Uchazeč:</t>
  </si>
  <si>
    <t xml:space="preserve"> </t>
  </si>
  <si>
    <t>Projektant:</t>
  </si>
  <si>
    <t>ing.Radka Špičáková</t>
  </si>
  <si>
    <t>Poznámka:</t>
  </si>
  <si>
    <t>True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</si>
  <si>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</si>
  <si>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</si>
  <si>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</si>
  <si>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</si>
  <si>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</si>
  <si>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</si>
  <si>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</si>
  <si>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</si>
  <si>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</si>
  <si>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</si>
  <si>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</si>
  <si>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</si>
  <si>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</si>
  <si>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</si>
  <si>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</si>
  <si>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</si>
  <si>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</si>
  <si>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</si>
  <si>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</si>
  <si>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</si>
  <si>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</si>
  <si>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</si>
  <si>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</si>
  <si>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</si>
  <si>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</si>
  <si>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</si>
  <si>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</si>
  <si>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</si>
  <si>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</si>
  <si>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</si>
  <si>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</si>
  <si>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</si>
  <si>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</si>
  <si>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</si>
  <si>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</si>
  <si>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</si>
  <si>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</si>
  <si>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</si>
  <si>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</si>
  <si>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ČK</t>
  </si>
  <si>
    <t>Čekárna</t>
  </si>
  <si>
    <t>STA</t>
  </si>
  <si>
    <t>1</t>
  </si>
  <si>
    <t>{4a68c88f-76f4-4adb-a7d0-7d7f5ce9e192}</t>
  </si>
  <si>
    <t>2</t>
  </si>
  <si>
    <t>KOM</t>
  </si>
  <si>
    <t>Komunikace</t>
  </si>
  <si>
    <t>{e049f004-8e79-4879-b2d4-c2781be066af}</t>
  </si>
  <si>
    <t>TV</t>
  </si>
  <si>
    <t>Trubní vedení</t>
  </si>
  <si>
    <t>{b1ec2cc8-87cc-4816-b494-efcc870bd17b}</t>
  </si>
  <si>
    <t>VO</t>
  </si>
  <si>
    <t>Veřejné osvětlení</t>
  </si>
  <si>
    <t>{a5cfb00d-41f2-4e60-a64e-92d06d78b2b7}</t>
  </si>
  <si>
    <t>SU</t>
  </si>
  <si>
    <t>Sadové úpravy</t>
  </si>
  <si>
    <t>{886b82aa-5a44-4d62-95ac-dbb8d1b574aa}</t>
  </si>
  <si>
    <t>MB</t>
  </si>
  <si>
    <t>Mobiliář</t>
  </si>
  <si>
    <t>{fda9ff74-54fa-46e2-a896-e89e47670c62}</t>
  </si>
  <si>
    <t>VRN</t>
  </si>
  <si>
    <t>Vedlejší rozpočtové náklady</t>
  </si>
  <si>
    <t>{b8a16fdb-38ee-4932-a45c-b991729fc45d}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</si>
  <si>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</si>
  <si>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</si>
  <si>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</si>
  <si>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</si>
  <si>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</si>
  <si>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</si>
  <si>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</si>
  <si>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ČK - Čekárna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</si>
  <si>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</si>
  <si>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</si>
  <si>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</si>
  <si>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</si>
  <si>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</si>
  <si>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</si>
  <si>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</si>
  <si>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</si>
  <si>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Skladba 2 - Podlaha - žulová mozaika</t>
  </si>
  <si>
    <t xml:space="preserve">    9 - Ostatní konstrukce a práce, bourání</t>
  </si>
  <si>
    <t xml:space="preserve">      94 - Lešení a stavební výtahy</t>
  </si>
  <si>
    <t xml:space="preserve">      96 - Bourání konstrukcí</t>
  </si>
  <si>
    <t>PSV - Práce a dodávky PSV</t>
  </si>
  <si>
    <t xml:space="preserve">    742 - Elektroinstalace - slaboproud</t>
  </si>
  <si>
    <t xml:space="preserve">    762 - Konstrukce tesařské</t>
  </si>
  <si>
    <t xml:space="preserve">    764 - Konstrukce klempířské</t>
  </si>
  <si>
    <t xml:space="preserve">    767 - Konstrukce zámečnické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</si>
  <si>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</si>
  <si>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</si>
  <si>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</si>
  <si>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</si>
  <si>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</si>
  <si>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</si>
  <si>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</si>
  <si>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</si>
  <si>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</si>
  <si>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</si>
  <si>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</si>
  <si>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</si>
  <si>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</si>
  <si>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</si>
  <si>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</si>
  <si>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</si>
  <si>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</si>
  <si>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</si>
  <si>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</si>
  <si>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131203101</t>
  </si>
  <si>
    <t>Hloubení jam ručním nebo pneum nářadím v soudržných horninách tř. 3</t>
  </si>
  <si>
    <t>m3</t>
  </si>
  <si>
    <t>CS ÚRS 2018 01</t>
  </si>
  <si>
    <t>4</t>
  </si>
  <si>
    <t>-1435733845</t>
  </si>
  <si>
    <t>VV</t>
  </si>
  <si>
    <t>+8*0,40*0,40*0,75</t>
  </si>
  <si>
    <t>131203109</t>
  </si>
  <si>
    <t>Příplatek za lepivost u hloubení jam ručním nebo pneum nářadím v hornině tř. 3</t>
  </si>
  <si>
    <t>-1842307751</t>
  </si>
  <si>
    <t>+1/2*0,96</t>
  </si>
  <si>
    <t>3</t>
  </si>
  <si>
    <t>167101101</t>
  </si>
  <si>
    <t>Nakládání výkopku z hornin tř. 1 až 4 do 100 m3</t>
  </si>
  <si>
    <t>-431875967</t>
  </si>
  <si>
    <t>"jamky" +0,96</t>
  </si>
  <si>
    <t>"odkopávky" +2,28</t>
  </si>
  <si>
    <t>162701105</t>
  </si>
  <si>
    <t>Vodorovné přemístění do 10000 m výkopku/sypaniny z horniny tř. 1 až 4</t>
  </si>
  <si>
    <t>-2139175801</t>
  </si>
  <si>
    <t>5</t>
  </si>
  <si>
    <t>162701109</t>
  </si>
  <si>
    <t>Příplatek k vodorovnému přemístění výkopku/sypaniny z horniny tř. 1 až 4 ZKD 1000 m přes 10000 m (15x)</t>
  </si>
  <si>
    <t>-1689334921</t>
  </si>
  <si>
    <t>+15*3,24</t>
  </si>
  <si>
    <t>6</t>
  </si>
  <si>
    <t>171201201</t>
  </si>
  <si>
    <t>Uložení sypaniny na skládky</t>
  </si>
  <si>
    <t>400755537</t>
  </si>
  <si>
    <t>7</t>
  </si>
  <si>
    <t>171201211</t>
  </si>
  <si>
    <t>Poplatek za uložení stavebního odpadu - zeminy a kameniva na skládce</t>
  </si>
  <si>
    <t>t</t>
  </si>
  <si>
    <t>1609571624</t>
  </si>
  <si>
    <t>+3,24*2,2</t>
  </si>
  <si>
    <t>Zakládání</t>
  </si>
  <si>
    <t>8</t>
  </si>
  <si>
    <t>279113135</t>
  </si>
  <si>
    <t>Základové patky tl do 400 mm z tvárnic ztraceného bednění včetně výplně z betonu tř. C 16/20</t>
  </si>
  <si>
    <t>m2</t>
  </si>
  <si>
    <t>1516427478</t>
  </si>
  <si>
    <t>+8*0,40*0,75</t>
  </si>
  <si>
    <t>9</t>
  </si>
  <si>
    <t>275361821</t>
  </si>
  <si>
    <t>Výztuž základových patek betonářskou ocelí 10 505 (R)</t>
  </si>
  <si>
    <t>1203458346</t>
  </si>
  <si>
    <t>(8*0,30*0,30*0,75)*0,06</t>
  </si>
  <si>
    <t>10</t>
  </si>
  <si>
    <t>M</t>
  </si>
  <si>
    <t>54825344</t>
  </si>
  <si>
    <t>kotevní kování tesařské trámová botka-třmen prut D 12 dl. 500 mm typ2 200x100x2,0mm</t>
  </si>
  <si>
    <t>kus</t>
  </si>
  <si>
    <t>-791100989</t>
  </si>
  <si>
    <t>Skladba 2</t>
  </si>
  <si>
    <t>Podlaha - žulová mozaika</t>
  </si>
  <si>
    <t>11</t>
  </si>
  <si>
    <t>591411111</t>
  </si>
  <si>
    <t>Kladení dlažby z mozaiky jednobarevné komunikací pro pěší lože z kameniva</t>
  </si>
  <si>
    <t>-1763632854</t>
  </si>
  <si>
    <t>6,40*2,10</t>
  </si>
  <si>
    <t>12</t>
  </si>
  <si>
    <t>58380013</t>
  </si>
  <si>
    <t>mozaika dlažební, žula 6/6 cm 1,tř.</t>
  </si>
  <si>
    <t>413065320</t>
  </si>
  <si>
    <t>"1t = 8,0 m2" +13,44/8,0</t>
  </si>
  <si>
    <t>13</t>
  </si>
  <si>
    <t>564201111</t>
  </si>
  <si>
    <t>Podklad nebo podsyp ze štěrkopísku ŠP tl 40 mm</t>
  </si>
  <si>
    <t>1215526330</t>
  </si>
  <si>
    <t>14</t>
  </si>
  <si>
    <t>564811113</t>
  </si>
  <si>
    <t>Podklad ze štěrkodrtě ŠD tl 70 mm</t>
  </si>
  <si>
    <t>-978851791</t>
  </si>
  <si>
    <t>122201101</t>
  </si>
  <si>
    <t>Odkopávky a prokopávky nezapažené v hornině tř. 3 objem do 100 m3</t>
  </si>
  <si>
    <t>1504605759</t>
  </si>
  <si>
    <t>+13,44*(0,06+0,04+0,07)</t>
  </si>
  <si>
    <t>16</t>
  </si>
  <si>
    <t>215901101</t>
  </si>
  <si>
    <t>Zhutnění podloží z hornin soudržných do 92% PS nebo nesoudržných sypkých I(d) do 0,8</t>
  </si>
  <si>
    <t>-501431850</t>
  </si>
  <si>
    <t>Ostatní konstrukce a práce, bourání</t>
  </si>
  <si>
    <t>94</t>
  </si>
  <si>
    <t>Lešení a stavební výtahy</t>
  </si>
  <si>
    <t>17</t>
  </si>
  <si>
    <t>949101111</t>
  </si>
  <si>
    <t>Lešení pomocné pro objekty pozemních staveb s lešeňovou podlahou v do 1,9 m zatížení do 150 kg/m2</t>
  </si>
  <si>
    <t>132918283</t>
  </si>
  <si>
    <t>"interier" +6,00*1,80</t>
  </si>
  <si>
    <t>"exterier" +2*(6,50+2,65)*1,20</t>
  </si>
  <si>
    <t>Součet</t>
  </si>
  <si>
    <t>96</t>
  </si>
  <si>
    <t>Bourání konstrukcí</t>
  </si>
  <si>
    <t>18</t>
  </si>
  <si>
    <t>981011111</t>
  </si>
  <si>
    <t>Demolice budov jednoduchých, jednostranně opláštěných, postupným rozebíráním</t>
  </si>
  <si>
    <t>-1301789863</t>
  </si>
  <si>
    <t>"odstranění původní čekárny" +10,00*3,00*3,00</t>
  </si>
  <si>
    <t>19</t>
  </si>
  <si>
    <t>997006512</t>
  </si>
  <si>
    <t>Vodorovné doprava suti s naložením a složením na skládku do 1 km</t>
  </si>
  <si>
    <t>-1208802312</t>
  </si>
  <si>
    <t>20</t>
  </si>
  <si>
    <t>997006519</t>
  </si>
  <si>
    <t>Příplatek k vodorovnému přemístění suti na skládku ZKD 1 km přes 1 km (24x)</t>
  </si>
  <si>
    <t>630086783</t>
  </si>
  <si>
    <t>+24*1,51</t>
  </si>
  <si>
    <t>997013831</t>
  </si>
  <si>
    <t>Poplatek za uložení na skládce (skládkovné) stavebního odpadu směsného kód odpadu 170 904</t>
  </si>
  <si>
    <t>1001795281</t>
  </si>
  <si>
    <t>PSV</t>
  </si>
  <si>
    <t>Práce a dodávky PSV</t>
  </si>
  <si>
    <t>742</t>
  </si>
  <si>
    <t>Elektroinstalace - slaboproud</t>
  </si>
  <si>
    <t>22</t>
  </si>
  <si>
    <t>742340002</t>
  </si>
  <si>
    <t>Montáž nástěnných hodin</t>
  </si>
  <si>
    <t>-69936085</t>
  </si>
  <si>
    <t>23</t>
  </si>
  <si>
    <t>35889829</t>
  </si>
  <si>
    <t>analogové autonomní hodiny jednostranná verze LED dioda</t>
  </si>
  <si>
    <t>32</t>
  </si>
  <si>
    <t>1419999693</t>
  </si>
  <si>
    <t>762</t>
  </si>
  <si>
    <t>Konstrukce tesařské</t>
  </si>
  <si>
    <t>24</t>
  </si>
  <si>
    <t>762123110</t>
  </si>
  <si>
    <t>Montáž konstrukce tesařských stěn vázaných z hraněného řeziva průřezové plochy do 100 cm2</t>
  </si>
  <si>
    <t>m</t>
  </si>
  <si>
    <t>1827144763</t>
  </si>
  <si>
    <t>"sloupky" +8*1,65+16*2,65</t>
  </si>
  <si>
    <t>"parapety" +2*1,90</t>
  </si>
  <si>
    <t>"police" +2*2,15</t>
  </si>
  <si>
    <t>"lavice" +3*1,85+1,40</t>
  </si>
  <si>
    <t>25</t>
  </si>
  <si>
    <t>60511130</t>
  </si>
  <si>
    <t>řezivo jehličnaté fošny prismované (středové) tl. 50mm</t>
  </si>
  <si>
    <t>-712865208</t>
  </si>
  <si>
    <t>"sloupky" +(8*1,65+16*2,65)*0,20*0,05*1,1</t>
  </si>
  <si>
    <t>"parapety" +2*1,90*0,20*0,05*1,1</t>
  </si>
  <si>
    <t>"police" +2*2,15*0,20*0,05*1,1</t>
  </si>
  <si>
    <t>"lavice" +(3*1,85+1,40)*0,40*0,05*1,1</t>
  </si>
  <si>
    <t>26</t>
  </si>
  <si>
    <t>762131124</t>
  </si>
  <si>
    <t>Montáž bednění stěn z fošen na sraz</t>
  </si>
  <si>
    <t>1183922036</t>
  </si>
  <si>
    <t>"pohled uliční (severní)" +2,05*2,00+1/2*2,10*1,10-1,35*1,60</t>
  </si>
  <si>
    <t>"pohled čelní (západní)" +6,20*1,15</t>
  </si>
  <si>
    <t>"pohled boční (jižní)" +2,05*23,00+1/2*2,10*1,10-0,40*0,40</t>
  </si>
  <si>
    <t>"pohled zadní (východní)" +6,10*1,60-2*1,85*0,60</t>
  </si>
  <si>
    <t>27</t>
  </si>
  <si>
    <t>-786145465</t>
  </si>
  <si>
    <t>"pohled uliční (severní)" +(2,05*2,00+1/2*2,10*1,10-1,35*1,60)*0,05*1,1</t>
  </si>
  <si>
    <t>"pohled čelní (západní)" +6,20*1,15*0,05*1,1</t>
  </si>
  <si>
    <t>"pohled boční (jižní)" +(2,05*23,00+1/2*2,10*1,10-0,40*0,40)*0,05*1,1</t>
  </si>
  <si>
    <t>"pohled zadní (východní)" +(6,10*1,60-2*1,85*0,60)*0,05*1,1</t>
  </si>
  <si>
    <t>28</t>
  </si>
  <si>
    <t>762195000</t>
  </si>
  <si>
    <t>Spojovací prostředky pro montáž stěn, příček, bednění stěn</t>
  </si>
  <si>
    <t>-1789190197</t>
  </si>
  <si>
    <t>+0,854+3,625</t>
  </si>
  <si>
    <t>29</t>
  </si>
  <si>
    <t>762332131</t>
  </si>
  <si>
    <t>Montáž vázaných kcí krovů pravidelných z hraněného řeziva průřezové plochy do 120 cm2</t>
  </si>
  <si>
    <t>160864525</t>
  </si>
  <si>
    <t>"pozednice" +4*6,10</t>
  </si>
  <si>
    <t>"krokve" +9*2,90</t>
  </si>
  <si>
    <t>30</t>
  </si>
  <si>
    <t>1171044345</t>
  </si>
  <si>
    <t>"pozednice" +4*6,10*0,20*0,05*1,1</t>
  </si>
  <si>
    <t>"krokve" +9*2,90*0,20*0,05*1,1</t>
  </si>
  <si>
    <t>31</t>
  </si>
  <si>
    <t>762341210</t>
  </si>
  <si>
    <t>Montáž bednění střech rovných a šikmých sklonu do 60° z fošen na sraz</t>
  </si>
  <si>
    <t>1091126256</t>
  </si>
  <si>
    <t>+3,00*6,20</t>
  </si>
  <si>
    <t>1030587915</t>
  </si>
  <si>
    <t>"střešní bednění" +18,60*0,05*1,1</t>
  </si>
  <si>
    <t>33</t>
  </si>
  <si>
    <t>762395000</t>
  </si>
  <si>
    <t>Spojovací prostředky pro montáž krovu, bednění, laťování, světlíky, klíny</t>
  </si>
  <si>
    <t>981608774</t>
  </si>
  <si>
    <t>+0,556+1,023</t>
  </si>
  <si>
    <t>34</t>
  </si>
  <si>
    <t>762081510</t>
  </si>
  <si>
    <t>Plošné hoblování hraněného řeziva na staveništi jednostranné</t>
  </si>
  <si>
    <t>1090736157</t>
  </si>
  <si>
    <t>"sloupky" +2*(8*1,65+16*2,65)*0,20</t>
  </si>
  <si>
    <t>"parapety" +2*(2*1,90)*0,20</t>
  </si>
  <si>
    <t>"police" +2*(2*2,15)*0,20</t>
  </si>
  <si>
    <t>"lavice" +2*(3*1,85+1,40)*0,40</t>
  </si>
  <si>
    <t>"pohled uliční (severní)" +2*(2,05*2,00+1/2*2,10*1,10-1,35*1,60)</t>
  </si>
  <si>
    <t>"pohled čelní (západní)" +2*(6,20*1,15)</t>
  </si>
  <si>
    <t>"pohled boční (jižní)" +2*(2,05*23,00+1/2*2,10*1,10-0,40*0,40)</t>
  </si>
  <si>
    <t>"pohled zadní (východní)" +2*(6,10*1,60-2*1,85*0,60)</t>
  </si>
  <si>
    <t>"pozednice" +2*(4*6,10)*0,20</t>
  </si>
  <si>
    <t>"krokve" +2*(9*2,90)*0,20</t>
  </si>
  <si>
    <t>"střešní bednění" +2*18,60</t>
  </si>
  <si>
    <t>35</t>
  </si>
  <si>
    <t>762083122</t>
  </si>
  <si>
    <t>Impregnace tlaková řeziva proti dřevokaznému hmyzu, houbám a plísním máčením třída ohrožení 3 a 4</t>
  </si>
  <si>
    <t>462784233</t>
  </si>
  <si>
    <t>+0,854+3,625+0,556+1,023</t>
  </si>
  <si>
    <t>36</t>
  </si>
  <si>
    <t>998762201</t>
  </si>
  <si>
    <t>Přesun hmot procentní pro kce tesařské v objektech v do 6 m</t>
  </si>
  <si>
    <t>%</t>
  </si>
  <si>
    <t>-1987090112</t>
  </si>
  <si>
    <t>764</t>
  </si>
  <si>
    <t>Konstrukce klempířské</t>
  </si>
  <si>
    <t>37</t>
  </si>
  <si>
    <t>764002413</t>
  </si>
  <si>
    <t>Montáž strukturované oddělovací rohože</t>
  </si>
  <si>
    <t>-124672075</t>
  </si>
  <si>
    <t>38</t>
  </si>
  <si>
    <t>28329223</t>
  </si>
  <si>
    <t>fólie strukturovaná pod plechovou krytinu š 1,5m</t>
  </si>
  <si>
    <t>943564276</t>
  </si>
  <si>
    <t>65,91*1,15 'Přepočtené koeficientem množství</t>
  </si>
  <si>
    <t>39</t>
  </si>
  <si>
    <t>764111641</t>
  </si>
  <si>
    <t>Krytina střechy rovné drážkováním ze svitků z Pz plechu s plastovou povrchovou úpravou rš 670 mm sklonu do 30°</t>
  </si>
  <si>
    <t>-1682064636</t>
  </si>
  <si>
    <t>40</t>
  </si>
  <si>
    <t>998764201</t>
  </si>
  <si>
    <t>Přesun hmot procentní pro konstrukce klempířské v objektech v do 6 m</t>
  </si>
  <si>
    <t>1830427285</t>
  </si>
  <si>
    <t>767</t>
  </si>
  <si>
    <t>Konstrukce zámečnické</t>
  </si>
  <si>
    <t>41</t>
  </si>
  <si>
    <t>767995114</t>
  </si>
  <si>
    <t>Montáž atypických zámečnických konstrukcí hmotnosti do 50 kg</t>
  </si>
  <si>
    <t>kg</t>
  </si>
  <si>
    <t>195205544</t>
  </si>
  <si>
    <t>42</t>
  </si>
  <si>
    <t>grafika</t>
  </si>
  <si>
    <t>písmena - název zastávky</t>
  </si>
  <si>
    <t>soubor</t>
  </si>
  <si>
    <t>-302994244</t>
  </si>
  <si>
    <t>43</t>
  </si>
  <si>
    <t>998767201</t>
  </si>
  <si>
    <t>Přesun hmot procentní pro zámečnické konstrukce v objektech v do 6 m</t>
  </si>
  <si>
    <t>1732011267</t>
  </si>
  <si>
    <t>KOM - Komunikace</t>
  </si>
  <si>
    <t xml:space="preserve">    8 - Trubní vedení</t>
  </si>
  <si>
    <t xml:space="preserve">    Skladba 1 - Stání autobusu - žulové kostky</t>
  </si>
  <si>
    <t xml:space="preserve">    Skladba 2 - Chodník - žulová mozaika</t>
  </si>
  <si>
    <t xml:space="preserve">    Skladba 3 - Mlatový povrch</t>
  </si>
  <si>
    <t xml:space="preserve">      997 - Přesun sypaniny a sutě</t>
  </si>
  <si>
    <t xml:space="preserve">      998 - Přesun hmot</t>
  </si>
  <si>
    <t>Skladba 1</t>
  </si>
  <si>
    <t>Stání autobusu - žulové kostky</t>
  </si>
  <si>
    <t>915211112</t>
  </si>
  <si>
    <t>Vodorovné dopravní značení čáry souvislé š 125 mm retroreflexní bílý plast</t>
  </si>
  <si>
    <t>145683381</t>
  </si>
  <si>
    <t>915231112</t>
  </si>
  <si>
    <t>Vodorovné dopravní značení texty, symboly, retroreflexní bílý plast</t>
  </si>
  <si>
    <t>74035691</t>
  </si>
  <si>
    <t>591111111</t>
  </si>
  <si>
    <t>Kladení dlažby z původních, očištěných kostek velkých, z kamene do lože z kameniva těženého</t>
  </si>
  <si>
    <t>397234223</t>
  </si>
  <si>
    <t>58380160</t>
  </si>
  <si>
    <t>kostka dlažební žula velká - doplnění za odstraněné kostky poškozené nebo zvětralé</t>
  </si>
  <si>
    <t>-407279577</t>
  </si>
  <si>
    <t>10*0,333 'Přepočtené koeficientem množství</t>
  </si>
  <si>
    <t>599111111</t>
  </si>
  <si>
    <t>Zálivka epoxidová spár dlažby z velkých kostek hl 50 mm</t>
  </si>
  <si>
    <t>735571501</t>
  </si>
  <si>
    <t>1072365158</t>
  </si>
  <si>
    <t>582126115</t>
  </si>
  <si>
    <t>Podklad cementobetonový vyztužený tl 150 mm</t>
  </si>
  <si>
    <t>1334542699</t>
  </si>
  <si>
    <t>564831111</t>
  </si>
  <si>
    <t>Podklad ze štěrkodrtě ŠD tl 100 mm</t>
  </si>
  <si>
    <t>1612151525</t>
  </si>
  <si>
    <t>564750111</t>
  </si>
  <si>
    <t>Podklad z kameniva hrubého drceného vel. 16-32 mm tl 150 mm</t>
  </si>
  <si>
    <t>-228560126</t>
  </si>
  <si>
    <t>564761111</t>
  </si>
  <si>
    <t>Podklad z kameniva hrubého drceného vel. 32-63 mm tl 200 mm</t>
  </si>
  <si>
    <t>1601495948</t>
  </si>
  <si>
    <t>578142116</t>
  </si>
  <si>
    <t>Litý asfalt MA 8 (LAJ) tl 100 mm pruh z nemodifikovaného asfaltu</t>
  </si>
  <si>
    <t>1150515124</t>
  </si>
  <si>
    <t>916241113</t>
  </si>
  <si>
    <t>Osazení obrubníku původního, očištěného, kamenného ležatého s boční opěrou do lože z betonu prostého</t>
  </si>
  <si>
    <t>1409548651</t>
  </si>
  <si>
    <t>58380002</t>
  </si>
  <si>
    <t>obrubník kamenný přímý, žula 32x24 - doplnění za odstraněné obrubníky poškozené nebo zvětralé</t>
  </si>
  <si>
    <t>-943248961</t>
  </si>
  <si>
    <t>-1725383958</t>
  </si>
  <si>
    <t>914511112</t>
  </si>
  <si>
    <t>Montáž sloupku dopravních značek délky do 3,5 m s betonovým základem a patkou</t>
  </si>
  <si>
    <t>-269747637</t>
  </si>
  <si>
    <t>40445225</t>
  </si>
  <si>
    <t>sloupek Zn pro dopravní značku D 60mm v 350mm</t>
  </si>
  <si>
    <t>1381184857</t>
  </si>
  <si>
    <t>40445241</t>
  </si>
  <si>
    <t>patka hliníková pro sloupek D 70 mm</t>
  </si>
  <si>
    <t>-1287146441</t>
  </si>
  <si>
    <t>40445256</t>
  </si>
  <si>
    <t>svorka upínací na sloupek dopravní značky D 60mm</t>
  </si>
  <si>
    <t>-1487617221</t>
  </si>
  <si>
    <t>40445253</t>
  </si>
  <si>
    <t>víčko plastové na sloupek D 60mm</t>
  </si>
  <si>
    <t>1177991264</t>
  </si>
  <si>
    <t>40445482</t>
  </si>
  <si>
    <t>značka dopravní svislá retroreflexní fólie tř 1 FeZn prolis 1500x1500mm</t>
  </si>
  <si>
    <t>1461667098</t>
  </si>
  <si>
    <t>Chodník - žulová mozaika</t>
  </si>
  <si>
    <t>-84531283</t>
  </si>
  <si>
    <t>861810785</t>
  </si>
  <si>
    <t>"1t = 8,0 m2" +442,00/8,0</t>
  </si>
  <si>
    <t>596841120</t>
  </si>
  <si>
    <t>Kladení betonové dlažby komunikací pro pěší do lože z cement malty vel do 0,09 m2 plochy do 50 m2</t>
  </si>
  <si>
    <t>-239697224</t>
  </si>
  <si>
    <t>59245006</t>
  </si>
  <si>
    <t>dlažba skladebná betonová vodící linie s drážkou pro nevidomé 20 x 10 x 6 cm barevná</t>
  </si>
  <si>
    <t>-421878276</t>
  </si>
  <si>
    <t>59245019</t>
  </si>
  <si>
    <t>dlažba skladebná betonová slepecká 20x10x6 cm kontrastní reliefní</t>
  </si>
  <si>
    <t>1628286620</t>
  </si>
  <si>
    <t>772521150</t>
  </si>
  <si>
    <t>Kladení dlažby z kamene z pravoúhlých desek a dlaždic do malty tl do 50 mm</t>
  </si>
  <si>
    <t>1321145701</t>
  </si>
  <si>
    <t>58381109</t>
  </si>
  <si>
    <t>deska dlažební žula leštěná tl 5cm</t>
  </si>
  <si>
    <t>813374772</t>
  </si>
  <si>
    <t>8*1,04 'Přepočtené koeficientem množství</t>
  </si>
  <si>
    <t>-912539627</t>
  </si>
  <si>
    <t>+442,00+24,00+8,00</t>
  </si>
  <si>
    <t>-1891759194</t>
  </si>
  <si>
    <t>-707602412</t>
  </si>
  <si>
    <t>+474,00*0,30</t>
  </si>
  <si>
    <t>1008562208</t>
  </si>
  <si>
    <t>916231213</t>
  </si>
  <si>
    <t>Osazení parkového obrubníku betonového stojatého s boční opěrou do lože z betonu prostého</t>
  </si>
  <si>
    <t>397051142</t>
  </si>
  <si>
    <t>59217008</t>
  </si>
  <si>
    <t>obrubník betonový parkový 100x8x20cm</t>
  </si>
  <si>
    <t>-650043092</t>
  </si>
  <si>
    <t>59*1,05 'Přepočtené koeficientem množství</t>
  </si>
  <si>
    <t>916991121</t>
  </si>
  <si>
    <t>Lože pod obrubníky, krajníky nebo obruby z dlažebních kostek z betonu prostého</t>
  </si>
  <si>
    <t>348801882</t>
  </si>
  <si>
    <t>+59*0,30*0,30</t>
  </si>
  <si>
    <t>64</t>
  </si>
  <si>
    <t>916921115</t>
  </si>
  <si>
    <t xml:space="preserve">Dlážděné příkopy, žlaby profilu do 0,30 m2 v přímce nebo oblouku </t>
  </si>
  <si>
    <t>1429912716</t>
  </si>
  <si>
    <t>899231111</t>
  </si>
  <si>
    <t>Výšková úprava uličního vstupu nebo vpusti do 200 mm zvýšením mříže</t>
  </si>
  <si>
    <t>801700578</t>
  </si>
  <si>
    <t>Skladba 3</t>
  </si>
  <si>
    <t>Mlatový povrch</t>
  </si>
  <si>
    <t xml:space="preserve">566901220
</t>
  </si>
  <si>
    <t xml:space="preserve">Položení mlatového krytu komunikace pro pěší plochy přes 50 m2 tl.30 mm   
</t>
  </si>
  <si>
    <t>-1587676092</t>
  </si>
  <si>
    <t>583438120</t>
  </si>
  <si>
    <t>kamenivo drcené hrubé lomová výsivka frakce 4-8</t>
  </si>
  <si>
    <t>CS ÚRS 2015 02</t>
  </si>
  <si>
    <t>1077900228</t>
  </si>
  <si>
    <t>+0,072*73,00</t>
  </si>
  <si>
    <t>1403427707</t>
  </si>
  <si>
    <t>1167668307</t>
  </si>
  <si>
    <t>+73,00*0,10</t>
  </si>
  <si>
    <t>-1761763856</t>
  </si>
  <si>
    <t>745952519</t>
  </si>
  <si>
    <t>13522520</t>
  </si>
  <si>
    <t>obrubník - ocel plech jakost S235JR 250x3mm</t>
  </si>
  <si>
    <t>-153475077</t>
  </si>
  <si>
    <t>+11,30*0,00318</t>
  </si>
  <si>
    <t>44</t>
  </si>
  <si>
    <t>13021011</t>
  </si>
  <si>
    <t>trny - tyč ocelová žebírková jakost BSt 500S výztuž do betonu D 8mm</t>
  </si>
  <si>
    <t>224837184</t>
  </si>
  <si>
    <t>45</t>
  </si>
  <si>
    <t>341941001</t>
  </si>
  <si>
    <t>Nosné nebo spojovací svary tl do 10 mm ocelových doplňkových konstrukcí při montáži dílců</t>
  </si>
  <si>
    <t>335684294</t>
  </si>
  <si>
    <t>46</t>
  </si>
  <si>
    <t>113106152</t>
  </si>
  <si>
    <t>Rozebrání dlažeb vozovek z velkých kostek s ložem ze živice ručně</t>
  </si>
  <si>
    <t>1423182271</t>
  </si>
  <si>
    <t>47</t>
  </si>
  <si>
    <t>113107112</t>
  </si>
  <si>
    <t>Odstranění podkladu z kameniva těženého tl do 200 mm ručně</t>
  </si>
  <si>
    <t>1389859630</t>
  </si>
  <si>
    <t>48</t>
  </si>
  <si>
    <t>113107126</t>
  </si>
  <si>
    <t>Odstranění podkladu z kameniva drceného se štětem tl 450 mm ručně</t>
  </si>
  <si>
    <t>-849590811</t>
  </si>
  <si>
    <t>49</t>
  </si>
  <si>
    <t>113201112</t>
  </si>
  <si>
    <t>Vytrhání obrub silničních ležatých</t>
  </si>
  <si>
    <t>389115135</t>
  </si>
  <si>
    <t>50</t>
  </si>
  <si>
    <t>113204111</t>
  </si>
  <si>
    <t>Vytrhání obrub parkových</t>
  </si>
  <si>
    <t>-1739934037</t>
  </si>
  <si>
    <t>51</t>
  </si>
  <si>
    <t>113107141</t>
  </si>
  <si>
    <t>Odstranění krytu živičného tl 50 mm ručně</t>
  </si>
  <si>
    <t>1298710670</t>
  </si>
  <si>
    <t>+164,00+30,00+73,00</t>
  </si>
  <si>
    <t>52</t>
  </si>
  <si>
    <t>979024443</t>
  </si>
  <si>
    <t>Očištění vybouraných obrubníků a krajníků silničních</t>
  </si>
  <si>
    <t>11256973</t>
  </si>
  <si>
    <t>53</t>
  </si>
  <si>
    <t>979071112</t>
  </si>
  <si>
    <t>Očištění dlažebních kostek velkých s původním spárováním živičnou směsí nebo MC</t>
  </si>
  <si>
    <t>-610791836</t>
  </si>
  <si>
    <t>997</t>
  </si>
  <si>
    <t>Přesun sypaniny a sutě</t>
  </si>
  <si>
    <t>54</t>
  </si>
  <si>
    <t>591768521</t>
  </si>
  <si>
    <t>"zemina" +142,20+7,30</t>
  </si>
  <si>
    <t>"kamenivo" +104,00*0,15+104,00*0,45</t>
  </si>
  <si>
    <t>55</t>
  </si>
  <si>
    <t>611605423</t>
  </si>
  <si>
    <t>56</t>
  </si>
  <si>
    <t>-463592195</t>
  </si>
  <si>
    <t>+15*211,90</t>
  </si>
  <si>
    <t>57</t>
  </si>
  <si>
    <t>-225704090</t>
  </si>
  <si>
    <t>58</t>
  </si>
  <si>
    <t>997221855</t>
  </si>
  <si>
    <t>Poplatek za uložení na skládce (skládkovné) zeminy a kameniva kód odpadu 170 504</t>
  </si>
  <si>
    <t>1891063419</t>
  </si>
  <si>
    <t>+211,90*2,2</t>
  </si>
  <si>
    <t>59</t>
  </si>
  <si>
    <t>997221611</t>
  </si>
  <si>
    <t>Nakládání suti na dopravní prostředky pro vodorovnou dopravu</t>
  </si>
  <si>
    <t>-300101702</t>
  </si>
  <si>
    <t>"živičný kryt" +26,166</t>
  </si>
  <si>
    <t>60</t>
  </si>
  <si>
    <t>997221551</t>
  </si>
  <si>
    <t>Vodorovná doprava suti ze sypkých materiálů bez naložení ale se složením, do 1 km</t>
  </si>
  <si>
    <t>-2011565891</t>
  </si>
  <si>
    <t>61</t>
  </si>
  <si>
    <t>997221559</t>
  </si>
  <si>
    <t>Příplatek ZKD 1 km u vodorovné dopravy suti ze sypkých materiálů (24x)</t>
  </si>
  <si>
    <t>-444270747</t>
  </si>
  <si>
    <t>+24*26,166</t>
  </si>
  <si>
    <t>62</t>
  </si>
  <si>
    <t>997221845</t>
  </si>
  <si>
    <t>Poplatek za uložení na skládce (skládkovné) odpadu asfaltového bez dehtu kód odpadu 170 302</t>
  </si>
  <si>
    <t>1235272768</t>
  </si>
  <si>
    <t>998</t>
  </si>
  <si>
    <t>Přesun hmot</t>
  </si>
  <si>
    <t>63</t>
  </si>
  <si>
    <t>998223011</t>
  </si>
  <si>
    <t>Přesun hmot pro pozemní komunikace s krytem dlážděným</t>
  </si>
  <si>
    <t>1797242666</t>
  </si>
  <si>
    <t>TV - Trubní vedení</t>
  </si>
  <si>
    <t xml:space="preserve">    VP - Vodovodní přípojka</t>
  </si>
  <si>
    <t xml:space="preserve">    VŠ - Vodoměrná šachta</t>
  </si>
  <si>
    <t xml:space="preserve">    KP - Kanalizační přípojka vsaku</t>
  </si>
  <si>
    <t xml:space="preserve">    OD - Odvodnění - vsakovací jímka</t>
  </si>
  <si>
    <t xml:space="preserve">    PH - Přesun hmot</t>
  </si>
  <si>
    <t>VP</t>
  </si>
  <si>
    <t>Vodovodní přípojka</t>
  </si>
  <si>
    <t>919735115</t>
  </si>
  <si>
    <t>Řezání stávajícího živičného krytu hl do 250 mm</t>
  </si>
  <si>
    <t>642830615</t>
  </si>
  <si>
    <t>+2*11,00</t>
  </si>
  <si>
    <t>113107045</t>
  </si>
  <si>
    <t>Odstranění krytů živičných tl do 250 mm při překopech ručně</t>
  </si>
  <si>
    <t>1055443133</t>
  </si>
  <si>
    <t>+11,00*0,45</t>
  </si>
  <si>
    <t>113107026</t>
  </si>
  <si>
    <t>Odstranění podkladu z kameniva drceného se štětem tl 450 mm při překopech ručně</t>
  </si>
  <si>
    <t>-2078638653</t>
  </si>
  <si>
    <t>119001422</t>
  </si>
  <si>
    <t>Dočasné zajištění kabelů a kabelových tratí z volně ložených kabelů</t>
  </si>
  <si>
    <t>-716214323</t>
  </si>
  <si>
    <t>132212101</t>
  </si>
  <si>
    <t>Hloubení rýh š do 600 mm ručním nebo pneum nářadím v soudržných horninách tř. 3</t>
  </si>
  <si>
    <t>-1751550761</t>
  </si>
  <si>
    <t>0,45*1,20*20,00</t>
  </si>
  <si>
    <t>132212109</t>
  </si>
  <si>
    <t>Příplatek za lepivost u hloubení rýh š do 600 mm ručním nebo pneum nářadím v hornině tř. 3</t>
  </si>
  <si>
    <t>-1648368592</t>
  </si>
  <si>
    <t>+1/2*10,80</t>
  </si>
  <si>
    <t>74213307</t>
  </si>
  <si>
    <t>-1904836273</t>
  </si>
  <si>
    <t>1037491133</t>
  </si>
  <si>
    <t>+15*10,80</t>
  </si>
  <si>
    <t>784797493</t>
  </si>
  <si>
    <t>2125150526</t>
  </si>
  <si>
    <t>+10,80*2,2</t>
  </si>
  <si>
    <t>451573111</t>
  </si>
  <si>
    <t>Lože pod potrubí otevřený výkop ze štěrkopísku</t>
  </si>
  <si>
    <t>-1903093576</t>
  </si>
  <si>
    <t>+20,00*0,45*0,10</t>
  </si>
  <si>
    <t>891319111</t>
  </si>
  <si>
    <t>Montáž navrtávacích pasů na potrubí z jakýchkoli trub DN 150</t>
  </si>
  <si>
    <t>384579435</t>
  </si>
  <si>
    <t>42271415</t>
  </si>
  <si>
    <t>pas navrtávací z tvárné litiny DN 150, rozsah (168-271), odbočky 1",5/4",6/4",2"</t>
  </si>
  <si>
    <t>-532597782</t>
  </si>
  <si>
    <t>722219191</t>
  </si>
  <si>
    <t>Montáž zemních souprav ostatní typ</t>
  </si>
  <si>
    <t>883058820</t>
  </si>
  <si>
    <t>42291052</t>
  </si>
  <si>
    <t>souprava zemní pro navrtávací pas se šoupátkem Rd 1,25 m</t>
  </si>
  <si>
    <t>-867061916</t>
  </si>
  <si>
    <t>891181112</t>
  </si>
  <si>
    <t>Montáž vodovodních šoupátek otevřený výkop DN 40</t>
  </si>
  <si>
    <t>1673760213</t>
  </si>
  <si>
    <t>42221300</t>
  </si>
  <si>
    <t>šoupátko pitná voda, litina GGG 50, krátká stavební délka, PN10/16 DN 32 x 140 mm</t>
  </si>
  <si>
    <t>-484828768</t>
  </si>
  <si>
    <t>899401112</t>
  </si>
  <si>
    <t>Osazení poklopů litinových šoupátkových</t>
  </si>
  <si>
    <t>-732912115</t>
  </si>
  <si>
    <t>42291352</t>
  </si>
  <si>
    <t>poklop litinový šoupátkový pro zemní soupravy osazení do terénu a do vozovky</t>
  </si>
  <si>
    <t>-1924791877</t>
  </si>
  <si>
    <t>452112111</t>
  </si>
  <si>
    <t>Osazení betonových prstenců nebo rámů v do 100 mm</t>
  </si>
  <si>
    <t>-209644270</t>
  </si>
  <si>
    <t>59224135</t>
  </si>
  <si>
    <t>prstenec betonový pod poklop šoupátkový</t>
  </si>
  <si>
    <t>-2071778790</t>
  </si>
  <si>
    <t>871161141</t>
  </si>
  <si>
    <t>Montáž potrubí z PE100 SDR 11 otevřený výkop svařovaných na tupo D 32 x 3,0 mm</t>
  </si>
  <si>
    <t>570726190</t>
  </si>
  <si>
    <t>28613595</t>
  </si>
  <si>
    <t xml:space="preserve">potrubí dvouvrstvé PE100 s 10% signalizační vrstvou SDR 11 32x3,0 </t>
  </si>
  <si>
    <t>328539585</t>
  </si>
  <si>
    <t>20*1,05 'Přepočtené koeficientem množství</t>
  </si>
  <si>
    <t>892233122</t>
  </si>
  <si>
    <t>Proplach a dezinfekce vodovodního potrubí DN od 40 do 80</t>
  </si>
  <si>
    <t>1070634606</t>
  </si>
  <si>
    <t>892241111</t>
  </si>
  <si>
    <t>Tlaková zkouška vodou potrubí do 80</t>
  </si>
  <si>
    <t>1430878678</t>
  </si>
  <si>
    <t>899722113</t>
  </si>
  <si>
    <t>Krytí potrubí z plastů výstražnou fólií z PVC 34cm</t>
  </si>
  <si>
    <t>-386644709</t>
  </si>
  <si>
    <t>69311311</t>
  </si>
  <si>
    <t>pás varovný plný PE šíře 33 cm s potiskem</t>
  </si>
  <si>
    <t>-288822171</t>
  </si>
  <si>
    <t>175111101</t>
  </si>
  <si>
    <t xml:space="preserve">Obsypání potrubí ručně sypaninou bez prohození </t>
  </si>
  <si>
    <t>2026916372</t>
  </si>
  <si>
    <t>+20,00*0,45*0,30</t>
  </si>
  <si>
    <t>58333625</t>
  </si>
  <si>
    <t>kamenivo těžené hrubé prané frakce 4-8</t>
  </si>
  <si>
    <t>1602145</t>
  </si>
  <si>
    <t>+2,70*2,2</t>
  </si>
  <si>
    <t>5,94*2 'Přepočtené koeficientem množství</t>
  </si>
  <si>
    <t>174101101</t>
  </si>
  <si>
    <t>Zásyp jam, šachet rýh nebo kolem objektů sypaninou se zhutněním</t>
  </si>
  <si>
    <t>1179469226</t>
  </si>
  <si>
    <t>+10,80-0,90-2,70</t>
  </si>
  <si>
    <t>58331200</t>
  </si>
  <si>
    <t>štěrkopísek netříděný zásypový materiál</t>
  </si>
  <si>
    <t>-664789784</t>
  </si>
  <si>
    <t>+7,20*2,2</t>
  </si>
  <si>
    <t>15,84*2 'Přepočtené koeficientem množství</t>
  </si>
  <si>
    <t>572404111</t>
  </si>
  <si>
    <t>Posyp živičného krytu drobným kamenivem v množství 5 kg/m2</t>
  </si>
  <si>
    <t>2068476108</t>
  </si>
  <si>
    <t>572350112</t>
  </si>
  <si>
    <t>Vyspravení krytu komunikací po překopech plochy do 15 m2 litým asfaltem MA (LA) tl 60 mm</t>
  </si>
  <si>
    <t>830415845</t>
  </si>
  <si>
    <t>573231106</t>
  </si>
  <si>
    <t>Postřik živičný spojovací ze silniční emulze v množství 0,30 kg/m2</t>
  </si>
  <si>
    <t>-424425248</t>
  </si>
  <si>
    <t>577165131</t>
  </si>
  <si>
    <t>Asfaltový beton vrstva obrusná ACO 16 (ABH) tl 70 mm š do 3 m z modifikovaného asfaltu</t>
  </si>
  <si>
    <t>-67434347</t>
  </si>
  <si>
    <t>574541111</t>
  </si>
  <si>
    <t>Penetrační makadam jemný PMJ tl 50 mm</t>
  </si>
  <si>
    <t>-485373591</t>
  </si>
  <si>
    <t>577175132</t>
  </si>
  <si>
    <t>Asfaltový beton vrstva ložní ACL 16 (ABH) tl. 80 mm š do 3 m z modifikovaného asfaltu</t>
  </si>
  <si>
    <t>1414495835</t>
  </si>
  <si>
    <t>566901121</t>
  </si>
  <si>
    <t>Vyspravení podkladu po překopech ing sítí plochy do 15 m2 štěrkopískem tl. 100 mm</t>
  </si>
  <si>
    <t>-1108205506</t>
  </si>
  <si>
    <t>566901131</t>
  </si>
  <si>
    <t>Vyspravení podkladu po překopech ing sítí plochy do 15 m2 štěrkodrtí tl. 100 mm</t>
  </si>
  <si>
    <t>-1101027238</t>
  </si>
  <si>
    <t>566901144</t>
  </si>
  <si>
    <t>Vyspravení podkladu po překopech ing sítí plochy do 15 m2 kamenivem hrubým drceným tl. 250 mm</t>
  </si>
  <si>
    <t>-142688564</t>
  </si>
  <si>
    <t>VŠ</t>
  </si>
  <si>
    <t>Vodoměrná šachta</t>
  </si>
  <si>
    <t>133201101</t>
  </si>
  <si>
    <t>Hloubení šachet v hornině tř. 3 objemu do 100 m3</t>
  </si>
  <si>
    <t>907812974</t>
  </si>
  <si>
    <t>+3,14*0,9*0,9*1,80</t>
  </si>
  <si>
    <t>133201109</t>
  </si>
  <si>
    <t>Příplatek za lepivost u hloubení šachet v hornině tř. 3</t>
  </si>
  <si>
    <t>188246153</t>
  </si>
  <si>
    <t>+1/2*4,58</t>
  </si>
  <si>
    <t>-1513698255</t>
  </si>
  <si>
    <t>-1913137465</t>
  </si>
  <si>
    <t>-705580690</t>
  </si>
  <si>
    <t>+15*4,58</t>
  </si>
  <si>
    <t>82173131</t>
  </si>
  <si>
    <t>701926616</t>
  </si>
  <si>
    <t>+4,58*2,2</t>
  </si>
  <si>
    <t>893811163</t>
  </si>
  <si>
    <t>Osazení vodoměrné šachty kruhové z PP samonosné pro běžné zatížení průměru do 1,2 m hloubky do 1,6 m</t>
  </si>
  <si>
    <t>-1735292818</t>
  </si>
  <si>
    <t>56230564</t>
  </si>
  <si>
    <t>šachta vodoměrná kruhová k obetonování - včetně výztuhy 1,2/1,5 m</t>
  </si>
  <si>
    <t>1887056319</t>
  </si>
  <si>
    <t>899102112</t>
  </si>
  <si>
    <t>Osazení poklopů litinových nebo ocelových včetně rámů pro třídu zatížení A15, A50</t>
  </si>
  <si>
    <t>-1646114130</t>
  </si>
  <si>
    <t>55241017</t>
  </si>
  <si>
    <t>poklop šachtový litinový kruhový DN 600 bez ventilace tř D 400 pro běžný provoz</t>
  </si>
  <si>
    <t>419487180</t>
  </si>
  <si>
    <t>899623151</t>
  </si>
  <si>
    <t>Obetonování šachty betonem prostým tř. C 16/20 otevřený výkop</t>
  </si>
  <si>
    <t>16554398</t>
  </si>
  <si>
    <t>+4,58-3,14*0,6*0,6*1,50</t>
  </si>
  <si>
    <t>722270103</t>
  </si>
  <si>
    <t>Sestava vodoměrová závitová G 5/4</t>
  </si>
  <si>
    <t>938158895</t>
  </si>
  <si>
    <t>722263210</t>
  </si>
  <si>
    <t>Vodoměr závitový jednovtokový suchoběžný dálkový odečet do 100°C G3/4x130 R100 Qn 4,0 m3/h horizont</t>
  </si>
  <si>
    <t>-1133532219</t>
  </si>
  <si>
    <t>631311126</t>
  </si>
  <si>
    <t>Mazanina tl do 120 mm z betonu prostého bez zvýšených nároků na prostředí tř. C 25/30</t>
  </si>
  <si>
    <t>1695889550</t>
  </si>
  <si>
    <t>+3,14*0,8*0,8*0,12</t>
  </si>
  <si>
    <t>631319173</t>
  </si>
  <si>
    <t>Příplatek k mazanině tl do 120 mm za stržení povrchu spodní vrstvy před vložením výztuže</t>
  </si>
  <si>
    <t>-1726764709</t>
  </si>
  <si>
    <t>631362021</t>
  </si>
  <si>
    <t>Výztuž mazanin svařovanými sítěmi Kari</t>
  </si>
  <si>
    <t>-1264852322</t>
  </si>
  <si>
    <t>+0,24*0,04</t>
  </si>
  <si>
    <t>KP</t>
  </si>
  <si>
    <t>Kanalizační přípojka vsaku</t>
  </si>
  <si>
    <t>12160679</t>
  </si>
  <si>
    <t>-365262212</t>
  </si>
  <si>
    <t>0,45*1,20*10,00</t>
  </si>
  <si>
    <t>839588215</t>
  </si>
  <si>
    <t>+1/2*5,40</t>
  </si>
  <si>
    <t>-893830714</t>
  </si>
  <si>
    <t>1263359351</t>
  </si>
  <si>
    <t>-1417672930</t>
  </si>
  <si>
    <t>+15*5,40</t>
  </si>
  <si>
    <t>65</t>
  </si>
  <si>
    <t>-971255288</t>
  </si>
  <si>
    <t>66</t>
  </si>
  <si>
    <t>-344338602</t>
  </si>
  <si>
    <t>+5,40*2,2</t>
  </si>
  <si>
    <t>67</t>
  </si>
  <si>
    <t>-1142959671</t>
  </si>
  <si>
    <t>+10,00*0,45*0,10</t>
  </si>
  <si>
    <t>68</t>
  </si>
  <si>
    <t>871265211</t>
  </si>
  <si>
    <t>Kanalizační potrubí z tvrdého PVC jednovrstvé tuhost třídy SN4 DN 110</t>
  </si>
  <si>
    <t>-482101896</t>
  </si>
  <si>
    <t>69</t>
  </si>
  <si>
    <t>1137220234</t>
  </si>
  <si>
    <t>70</t>
  </si>
  <si>
    <t>-1244939148</t>
  </si>
  <si>
    <t>10*1,05 'Přepočtené koeficientem množství</t>
  </si>
  <si>
    <t>71</t>
  </si>
  <si>
    <t>-1361302705</t>
  </si>
  <si>
    <t>+10,00*0,45*0,30</t>
  </si>
  <si>
    <t>72</t>
  </si>
  <si>
    <t>225635967</t>
  </si>
  <si>
    <t>+1,35*2,2</t>
  </si>
  <si>
    <t>2,97*2 'Přepočtené koeficientem množství</t>
  </si>
  <si>
    <t>73</t>
  </si>
  <si>
    <t>-1974316433</t>
  </si>
  <si>
    <t>+5,40-0,45-1,35</t>
  </si>
  <si>
    <t>74</t>
  </si>
  <si>
    <t>990586461</t>
  </si>
  <si>
    <t>+3,60*2,20</t>
  </si>
  <si>
    <t>7,92*2 'Přepočtené koeficientem množství</t>
  </si>
  <si>
    <t>OD</t>
  </si>
  <si>
    <t>Odvodnění - vsakovací jímka</t>
  </si>
  <si>
    <t>75</t>
  </si>
  <si>
    <t>-133205704</t>
  </si>
  <si>
    <t>+3,14*0,60*0,60*1,00</t>
  </si>
  <si>
    <t>76</t>
  </si>
  <si>
    <t>-26938403</t>
  </si>
  <si>
    <t>+1/2*1,13</t>
  </si>
  <si>
    <t>77</t>
  </si>
  <si>
    <t>1607190460</t>
  </si>
  <si>
    <t>78</t>
  </si>
  <si>
    <t>-1801412970</t>
  </si>
  <si>
    <t>79</t>
  </si>
  <si>
    <t>1805881380</t>
  </si>
  <si>
    <t>+15*1,13</t>
  </si>
  <si>
    <t>80</t>
  </si>
  <si>
    <t>158262141</t>
  </si>
  <si>
    <t>81</t>
  </si>
  <si>
    <t>-1122736594</t>
  </si>
  <si>
    <t>+1,13*2,2</t>
  </si>
  <si>
    <t>82</t>
  </si>
  <si>
    <t>174201101</t>
  </si>
  <si>
    <t>Zásyp jam, šachet rýh sypaninou bez zhutnění</t>
  </si>
  <si>
    <t>1123969379</t>
  </si>
  <si>
    <t>83</t>
  </si>
  <si>
    <t>58343920</t>
  </si>
  <si>
    <t>kamenivo drcené hrubé frakce 16/22</t>
  </si>
  <si>
    <t>1651598049</t>
  </si>
  <si>
    <t>1,13*2,4 'Přepočtené koeficientem množství</t>
  </si>
  <si>
    <t>84</t>
  </si>
  <si>
    <t>213141111</t>
  </si>
  <si>
    <t xml:space="preserve">Zřízení vrstvy ochranné  z geotextilie </t>
  </si>
  <si>
    <t>932165678</t>
  </si>
  <si>
    <t>85</t>
  </si>
  <si>
    <t>69311008</t>
  </si>
  <si>
    <t>geotextilie tkaná PP 40kN/m</t>
  </si>
  <si>
    <t>987552872</t>
  </si>
  <si>
    <t>4*1,15 'Přepočtené koeficientem množství</t>
  </si>
  <si>
    <t>PH</t>
  </si>
  <si>
    <t>86</t>
  </si>
  <si>
    <t>998276101</t>
  </si>
  <si>
    <t>Přesun hmot pro trubní vedení z trub z plastických hmot otevřený výkop</t>
  </si>
  <si>
    <t>895306469</t>
  </si>
  <si>
    <t>VO - Veřejné osvětlení</t>
  </si>
  <si>
    <t xml:space="preserve">    740.1 - Stožáry</t>
  </si>
  <si>
    <t xml:space="preserve">    741 - Elektroinstalace - silnoproud</t>
  </si>
  <si>
    <t>M - Práce a dodávky M</t>
  </si>
  <si>
    <t xml:space="preserve">    46-M - Zemní práce při extr.mont.pracích</t>
  </si>
  <si>
    <t>740.1</t>
  </si>
  <si>
    <t>Stožáry</t>
  </si>
  <si>
    <t>741</t>
  </si>
  <si>
    <t>Elektroinstalace - silnoproud</t>
  </si>
  <si>
    <t>741210101</t>
  </si>
  <si>
    <t>Montáž rozváděčů litinových, hliníkových nebo plastových sestava do 50 kg</t>
  </si>
  <si>
    <t>1128285892</t>
  </si>
  <si>
    <t>35718100</t>
  </si>
  <si>
    <t>rozvaděče jednotarifní vystrojené, 230/400V, 50Hz, 40A litina, zámek, klíč čtyřhran</t>
  </si>
  <si>
    <t>1225314440</t>
  </si>
  <si>
    <t>741112003</t>
  </si>
  <si>
    <t>Montáž krabice zapuštěná plastová čtyřhranná</t>
  </si>
  <si>
    <t>-775824596</t>
  </si>
  <si>
    <t>34571428</t>
  </si>
  <si>
    <t xml:space="preserve">krabice pancéřová z PH 117x117x58 mm se svorkovnicí krabicovou šroubovací </t>
  </si>
  <si>
    <t>387255388</t>
  </si>
  <si>
    <t>741122122</t>
  </si>
  <si>
    <t>Montáž kabel Cu plný kulatý žíla 3x1,5 až 6 mm2 zatažený v trubkách (CYKY)</t>
  </si>
  <si>
    <t>321043791</t>
  </si>
  <si>
    <t>34111036</t>
  </si>
  <si>
    <t>kabel silový s Cu jádrem 1 kV 3Jx2,5mm2</t>
  </si>
  <si>
    <t>-855466273</t>
  </si>
  <si>
    <t>741372061</t>
  </si>
  <si>
    <t>Montáž svítidlo LED přisazené stropní panelové do 0,09 m2</t>
  </si>
  <si>
    <t>-192994056</t>
  </si>
  <si>
    <t>34847210</t>
  </si>
  <si>
    <t>svítidlo LED lineární IP 67 15W</t>
  </si>
  <si>
    <t>jus</t>
  </si>
  <si>
    <t>666859721</t>
  </si>
  <si>
    <t>741373003</t>
  </si>
  <si>
    <t>Montáž sloupku parkového se svítidlem venkovním</t>
  </si>
  <si>
    <t>-808673335</t>
  </si>
  <si>
    <t>34848112</t>
  </si>
  <si>
    <t>sloupek a svítidlo venkovní typ pole-top luminaires 35W</t>
  </si>
  <si>
    <t>2119984258</t>
  </si>
  <si>
    <t>345106</t>
  </si>
  <si>
    <t>elektrovýzbroj SV16, 1x poj. 4A, Enest</t>
  </si>
  <si>
    <t>-1846651684</t>
  </si>
  <si>
    <t>741410021</t>
  </si>
  <si>
    <t>Montáž vodič uzemňovací pásek průřezu do 120 mm2 v městské zástavbě v zemi</t>
  </si>
  <si>
    <t>-1389849470</t>
  </si>
  <si>
    <t>35442062</t>
  </si>
  <si>
    <t>pás zemnící 30x4mm FeZn</t>
  </si>
  <si>
    <t>1984259757</t>
  </si>
  <si>
    <t>741810001</t>
  </si>
  <si>
    <t>Celková prohlídka elektrického rozvodu a zařízení do 100 000,- Kč</t>
  </si>
  <si>
    <t>kpl</t>
  </si>
  <si>
    <t>1408143226</t>
  </si>
  <si>
    <t>Práce a dodávky M</t>
  </si>
  <si>
    <t>46-M</t>
  </si>
  <si>
    <t>Zemní práce při extr.mont.pracích</t>
  </si>
  <si>
    <t>460010023</t>
  </si>
  <si>
    <t>Vytyčení trasy vedení kabelového podzemního v terénu volném</t>
  </si>
  <si>
    <t>km</t>
  </si>
  <si>
    <t>1736856878</t>
  </si>
  <si>
    <t>460050303</t>
  </si>
  <si>
    <t>Hloubení nezapažených jam pro stožáry jednoduché s patkou na rovině ručně v hornině tř 3</t>
  </si>
  <si>
    <t>-2128350585</t>
  </si>
  <si>
    <t>460080014</t>
  </si>
  <si>
    <t>Základové konstrukce z monolitického betonu C 16/20 bez bednění</t>
  </si>
  <si>
    <t>704722783</t>
  </si>
  <si>
    <t>460150063</t>
  </si>
  <si>
    <t>Hloubení kabelových zapažených i nezapažených rýh ručně š 40 cm, hl 80 cm, v hornině tř 3</t>
  </si>
  <si>
    <t>-408055791</t>
  </si>
  <si>
    <t>460421082</t>
  </si>
  <si>
    <t>Lože kabelů z písku nebo štěrkopísku tl 5 cm nad kabel, kryté plastovou folií, š lože do 50 cm</t>
  </si>
  <si>
    <t>-398228444</t>
  </si>
  <si>
    <t>460520172</t>
  </si>
  <si>
    <t>Montáž trubek ochranných plastových ohebných do 50 mm uložených do rýhy</t>
  </si>
  <si>
    <t>-316668542</t>
  </si>
  <si>
    <t>34571351</t>
  </si>
  <si>
    <t>trubka elektroinstalační ochranná ohebná dvouplášťová korugovaná D 41/50 mm, HDPE+LDPE</t>
  </si>
  <si>
    <t>128</t>
  </si>
  <si>
    <t>42602551</t>
  </si>
  <si>
    <t>460560063</t>
  </si>
  <si>
    <t>Zásyp rýh ručně šířky 40 cm, hloubky 80 cm, z horniny třídy 3</t>
  </si>
  <si>
    <t>1056211255</t>
  </si>
  <si>
    <t>SU - Sadové úpravy</t>
  </si>
  <si>
    <t xml:space="preserve">    18 - Zemní práce - povrchové úpravy terénu</t>
  </si>
  <si>
    <t xml:space="preserve">      18.1 - Soubor 18.1</t>
  </si>
  <si>
    <t xml:space="preserve">      18.2 - Soubor 18.2</t>
  </si>
  <si>
    <t xml:space="preserve">      18.3 - Soubor 18.3</t>
  </si>
  <si>
    <t xml:space="preserve">      18.4 - Soubor 18.4</t>
  </si>
  <si>
    <t xml:space="preserve">      18.5 - Soubor 18.5</t>
  </si>
  <si>
    <t xml:space="preserve">      18.6 - Soubor 18.6</t>
  </si>
  <si>
    <t xml:space="preserve">      18.7 - Soubor 18.7</t>
  </si>
  <si>
    <t xml:space="preserve">      18.8 - Soubor 18.8</t>
  </si>
  <si>
    <t xml:space="preserve">      18.9 - Soubor 18.9</t>
  </si>
  <si>
    <t xml:space="preserve">      18.10 - Soubor 18.10</t>
  </si>
  <si>
    <t xml:space="preserve">      18.11 - Soubor 18.11</t>
  </si>
  <si>
    <t xml:space="preserve">      18.12 - Soubor 18.12</t>
  </si>
  <si>
    <t xml:space="preserve">      18.13 - Soubor 18.13</t>
  </si>
  <si>
    <t xml:space="preserve">      18.14 - Soubor 18.14</t>
  </si>
  <si>
    <t xml:space="preserve">      18.15 - Soubor 18.15</t>
  </si>
  <si>
    <t xml:space="preserve">      18.16 - Soubor 18.16</t>
  </si>
  <si>
    <t xml:space="preserve">      18.17 - Soubor 18.17</t>
  </si>
  <si>
    <t xml:space="preserve">      18.18 - Soubor 18.18</t>
  </si>
  <si>
    <t xml:space="preserve">        18.19 - Soubor 18.19</t>
  </si>
  <si>
    <t xml:space="preserve">        18.20 - Soubor 18.20</t>
  </si>
  <si>
    <t xml:space="preserve">      18.21 - Soubor 18.21</t>
  </si>
  <si>
    <t xml:space="preserve">      18.22 - Soubor 18.22</t>
  </si>
  <si>
    <t xml:space="preserve">      18.23 - Soubor 18.23</t>
  </si>
  <si>
    <t xml:space="preserve">      18.24 - Soubor 18.24</t>
  </si>
  <si>
    <t xml:space="preserve">      18.25 - Soubor 18.25</t>
  </si>
  <si>
    <t xml:space="preserve">      18.26 - Soubor 18.26</t>
  </si>
  <si>
    <t xml:space="preserve">      18.27 - Soubor 18.27</t>
  </si>
  <si>
    <t xml:space="preserve">      18.28 - Soubor 18.28</t>
  </si>
  <si>
    <t xml:space="preserve">      18.29 - Soubor 18.29</t>
  </si>
  <si>
    <t xml:space="preserve">      18.30 - Soubor 18.30</t>
  </si>
  <si>
    <t xml:space="preserve">      18.31 - Soubor 18.31</t>
  </si>
  <si>
    <t xml:space="preserve">      18.32 - Soubor 18.32</t>
  </si>
  <si>
    <t xml:space="preserve">      18.33 - Soubor 18.33</t>
  </si>
  <si>
    <t xml:space="preserve">      18.34 - Soubor 18.34</t>
  </si>
  <si>
    <t xml:space="preserve">      18.35 - Soubor 18.35</t>
  </si>
  <si>
    <t xml:space="preserve">      18.36 - Soubor 18.36</t>
  </si>
  <si>
    <t xml:space="preserve">      18.40 - Soubor 18.40</t>
  </si>
  <si>
    <t xml:space="preserve">      18.37 - Soubor 18.37</t>
  </si>
  <si>
    <t xml:space="preserve">      18.38 - Soubor 18.38</t>
  </si>
  <si>
    <t xml:space="preserve">      18.39 - Soubor 18.39</t>
  </si>
  <si>
    <t xml:space="preserve">      18.41 - Soubor 18.41</t>
  </si>
  <si>
    <t xml:space="preserve">      18.42 - Soubor 18.42</t>
  </si>
  <si>
    <t xml:space="preserve">      18.43 - Soubor 18.43</t>
  </si>
  <si>
    <t xml:space="preserve">      18.44 - Soubor 18.44</t>
  </si>
  <si>
    <t xml:space="preserve">      18.45 - Soubor 18.45</t>
  </si>
  <si>
    <t xml:space="preserve">      18.46 - Soubor 18.46</t>
  </si>
  <si>
    <t xml:space="preserve">      18.47 - Soubor 18.47</t>
  </si>
  <si>
    <t xml:space="preserve">      18.48 - Soubor 18.48</t>
  </si>
  <si>
    <t xml:space="preserve">      18.49 - Soubor 18.49</t>
  </si>
  <si>
    <t xml:space="preserve">      18.50 - Soubor 18.50</t>
  </si>
  <si>
    <t xml:space="preserve">      18.51 - Soubor 18.51</t>
  </si>
  <si>
    <t xml:space="preserve">    998 - Přesun hmot</t>
  </si>
  <si>
    <t>Zemní práce - povrchové úpravy terénu</t>
  </si>
  <si>
    <t>18.1</t>
  </si>
  <si>
    <t>Soubor 18.1</t>
  </si>
  <si>
    <t>183 10-1221</t>
  </si>
  <si>
    <t>Hloubení jamky pro výsadbu s výměnou 50 % půdy horniny tř 1-4 objem do 1 m3 v rovině a svahu do 1:5</t>
  </si>
  <si>
    <t>ks</t>
  </si>
  <si>
    <t>R8</t>
  </si>
  <si>
    <t>Promíchání substrátu se stávající zeminou z výsadbové jámy; v horní části jámy - tl. 40 cm (x 0,4)</t>
  </si>
  <si>
    <t>184 10-2116</t>
  </si>
  <si>
    <t>Výsadba dřeviny s balem do jamky se zalitím v rovině a svahu do 1:5 O  balu do 0,8 m</t>
  </si>
  <si>
    <t>185 80-2114</t>
  </si>
  <si>
    <t xml:space="preserve">Hnojení tabletovým hnojivem jednotlivě k rostlinám; (6x10g) </t>
  </si>
  <si>
    <t>184 21-5133</t>
  </si>
  <si>
    <t>Ukotvení třemi dřevěnými kůly délky do 3 m</t>
  </si>
  <si>
    <t>184 50-1141</t>
  </si>
  <si>
    <t>Zhotovení obalu kmene z rákosové nebo kokosové rohože v rovině nebo na svahu do 1:5; v jedné vrstvě (0,3 šíře x1,8 délka) (x 0,54)</t>
  </si>
  <si>
    <t>R2</t>
  </si>
  <si>
    <t>Odborný řez při výsadbě stromu, ošetření poškozených částí stromu</t>
  </si>
  <si>
    <t>185 85-1121</t>
  </si>
  <si>
    <t>Dovoz vody pro zálivku rostlin; 100 l/strom;  (x 0,1)</t>
  </si>
  <si>
    <t>185 80-4311</t>
  </si>
  <si>
    <t>Zálivka rostlin vodou, plochy jednotlivě do 20 m2, včetně nákladů na vodu; 100 l/strom; (x 0,1)</t>
  </si>
  <si>
    <t>184 21-5413</t>
  </si>
  <si>
    <t>Zhotovení závlahové mísy u siltérních dřevin v rovině nebo na svahu do 1:5, o pr. mísy přes 1 m průměr mísy 110 cm; (x 1)</t>
  </si>
  <si>
    <t>184 91-1421</t>
  </si>
  <si>
    <t>Mulčování vysazených rostlin kůrou při tl. do 100 mm; (x 0,95)</t>
  </si>
  <si>
    <t>171 20-1201</t>
  </si>
  <si>
    <t>Uložení sypaniny na skládky; (x 0,2)</t>
  </si>
  <si>
    <t>171 20-1211</t>
  </si>
  <si>
    <t>Poplatek za uložení odpadu ze sypaniny na skládce (skládkovné); (x 0,2 x 1,6)</t>
  </si>
  <si>
    <t>18.2</t>
  </si>
  <si>
    <t>Soubor 18.2</t>
  </si>
  <si>
    <t>S1</t>
  </si>
  <si>
    <t>Zahradnický substrát; objemová hmotnost 1 m3 = 580 kg; 50 %  výměna do 40 cm hloubky (x 0,2)</t>
  </si>
  <si>
    <t>KF9</t>
  </si>
  <si>
    <t>Kůl frézovaný s  fazetou a špicí, O 90 mm, délka 300 cm; (x 3)</t>
  </si>
  <si>
    <t>PF6</t>
  </si>
  <si>
    <t>Příčka 50 cm (O 90 mm) - frézovaná; (x 3)</t>
  </si>
  <si>
    <t>SF30</t>
  </si>
  <si>
    <t>Tabletové hnojivo 10g; (x 6)</t>
  </si>
  <si>
    <t>B2</t>
  </si>
  <si>
    <t>Drcená mulčovací kůra, zrnitost  20-80 mm; mocnost 100 mm; (x 0,095)</t>
  </si>
  <si>
    <t>RR180</t>
  </si>
  <si>
    <t>Rákosová rohož s dutým stéblem, jednovrstevná, výš. 180cm, váz. drát/plast. spona; (délka 30 cm/ks); (x 0,3)</t>
  </si>
  <si>
    <t>UV3</t>
  </si>
  <si>
    <t>UV odolný úvazek pro výsadbu stromů, šíře 3 cm; délka 2 m/ks ; (x 2)</t>
  </si>
  <si>
    <t>18.3</t>
  </si>
  <si>
    <t>Soubor 18.3</t>
  </si>
  <si>
    <t>18.4</t>
  </si>
  <si>
    <t>Soubor 18.4</t>
  </si>
  <si>
    <t>185 85-1121.1</t>
  </si>
  <si>
    <t>Dovoz vody pro zálivku rostlin; 100 l/strom; 3 opakování - resp. dle potřeby (x 0,3)</t>
  </si>
  <si>
    <t>185 80-4311.1</t>
  </si>
  <si>
    <t>Zálivka rostlin vodou, plochy jednotlivě do 20 m2, včetně nákladů na vodu; 100 l/strom; 3 opakování - resp. dle potřeby (x 0,3)</t>
  </si>
  <si>
    <t>185 80-4513</t>
  </si>
  <si>
    <t>Odplevelení výsadeb dřevin soliterních; 3 opakování, 100% plochy, (x 2,85)</t>
  </si>
  <si>
    <t>185 80-3511</t>
  </si>
  <si>
    <t>Odstranění přerostlého drnu; odpíchnutí okraje trávníku ; (3,46)</t>
  </si>
  <si>
    <t>R3</t>
  </si>
  <si>
    <t>Kontrola ukotvení dřeviny a obalu kmene; (x 1)</t>
  </si>
  <si>
    <t>184 91-1111</t>
  </si>
  <si>
    <t>Znovuuvázání dřeviny ke stávajícímu kůlu u 10% jedinců; (x 0,1)</t>
  </si>
  <si>
    <t>18.5</t>
  </si>
  <si>
    <t>Soubor 18.5</t>
  </si>
  <si>
    <t>UV odolný úvazek pro výsadbu stromů, šíře 3 cm; (délka 2 m/ks x 0,1) ; (x 0,2)</t>
  </si>
  <si>
    <t>18.6</t>
  </si>
  <si>
    <t>Soubor 18.6</t>
  </si>
  <si>
    <t>185 80-3511.1</t>
  </si>
  <si>
    <t>Odstranění přerostlého drnu; odpíchnutí okraje trávníku; 2 opakování (1 x ročně); (x 6,92)</t>
  </si>
  <si>
    <t>R3.1</t>
  </si>
  <si>
    <t>Kontrola ukotvení dřeviny a obalu kmene; 2 opakování (1 x ročně);  (x 2)</t>
  </si>
  <si>
    <t>184 91-1111.1</t>
  </si>
  <si>
    <t>Znovuuvázání dřeviny ke stávajícímu kůlu; u 20% jedinců; (x 0,2)</t>
  </si>
  <si>
    <t>184 50-1141.1</t>
  </si>
  <si>
    <t>Zhotovení obalu kmene z rákosové nebo kokosové rohože v rovině nebo na svahu do 1:5; u 10 % jedinců; (x 0,1)</t>
  </si>
  <si>
    <t>185 80-4213</t>
  </si>
  <si>
    <t>Vypletí dřevin solitérních; 4 opakování (2 x ročně); (x 3,8)</t>
  </si>
  <si>
    <t>R9</t>
  </si>
  <si>
    <t>Výchovný řez (odstranění nevhodného větvení a poškozených částí); 2 opakování (1 x ročně); (x 2)</t>
  </si>
  <si>
    <t>184 91-1421.1</t>
  </si>
  <si>
    <t>Mulčování vysazených rostlin kůrou při tl. do 100 mm; 2 opakování (1 x ročně); (x 2)</t>
  </si>
  <si>
    <t>185 85-1121.2</t>
  </si>
  <si>
    <t>Dovoz vody pro zálivku rostlin; 100 l/strom; 14 opakování (7 x ročně) - resp. dle potřeby  (x 1,4)</t>
  </si>
  <si>
    <t>185 80-4311.2</t>
  </si>
  <si>
    <t>Zálivka rostlin vodou, plochy jednotlivě do 20 m2, včetně nákladů na vodu; 100 l/strom; 14 opakování (7 x ročně) - resp. dle potřeby  (x 1,4)</t>
  </si>
  <si>
    <t>184 50-1181</t>
  </si>
  <si>
    <t>Odstranění obalu kmene z rákosové nebo kokosové rohožev rovině nebo na svahu do 1:5; po 2-3 letech po výsadbě , v jedné vrstvě (0,3 šíře x1,8 délka) (x 0,54)</t>
  </si>
  <si>
    <t>184 21-5173</t>
  </si>
  <si>
    <t>Odstranění ukotvení dřeviny třemi kůly délky přes 2 do 3 m; (x 1)</t>
  </si>
  <si>
    <t>18.7</t>
  </si>
  <si>
    <t>Soubor 18.7</t>
  </si>
  <si>
    <t>B2.1</t>
  </si>
  <si>
    <t>Drcená mulčovací kůra, zrnitost  20-80 mm; doplnění - mocnost 50mm;  (x 0,095)</t>
  </si>
  <si>
    <t>UV3.1</t>
  </si>
  <si>
    <t>UV odolný úvazek pro výsadbu stromů, šíře 3 cm; (délka 2 m/ks x 0,2);  (x 0,4)</t>
  </si>
  <si>
    <t>RR180.1</t>
  </si>
  <si>
    <t>Rákosová rohož s dutým stéblem, jednovrstevná, výš. 180cm, váz. drát/plast. spona; u 10 % jedinců; (délka 30 cm/ks); (x 0,03)</t>
  </si>
  <si>
    <t>18.8</t>
  </si>
  <si>
    <t>Soubor 18.8</t>
  </si>
  <si>
    <t>88</t>
  </si>
  <si>
    <t>90</t>
  </si>
  <si>
    <t>92</t>
  </si>
  <si>
    <t>98</t>
  </si>
  <si>
    <t>100</t>
  </si>
  <si>
    <t>102</t>
  </si>
  <si>
    <t>104</t>
  </si>
  <si>
    <t>106</t>
  </si>
  <si>
    <t>108</t>
  </si>
  <si>
    <t>110</t>
  </si>
  <si>
    <t>112</t>
  </si>
  <si>
    <t>18.9</t>
  </si>
  <si>
    <t>Soubor 18.9</t>
  </si>
  <si>
    <t>114</t>
  </si>
  <si>
    <t>116</t>
  </si>
  <si>
    <t>118</t>
  </si>
  <si>
    <t>120</t>
  </si>
  <si>
    <t>122</t>
  </si>
  <si>
    <t>124</t>
  </si>
  <si>
    <t>126</t>
  </si>
  <si>
    <t>ZS</t>
  </si>
  <si>
    <t>Závlahová sonda z perforované flexibilní hadice o průměru 10 cm, délky 3,5 m/strom vyplněná kačírkem frakce 8-16 s víčkem</t>
  </si>
  <si>
    <t>18.10</t>
  </si>
  <si>
    <t>Soubor 18.10</t>
  </si>
  <si>
    <t>130</t>
  </si>
  <si>
    <t>18.11</t>
  </si>
  <si>
    <t>Soubor 18.11</t>
  </si>
  <si>
    <t>132</t>
  </si>
  <si>
    <t>134</t>
  </si>
  <si>
    <t>136</t>
  </si>
  <si>
    <t>138</t>
  </si>
  <si>
    <t>18.12</t>
  </si>
  <si>
    <t>Soubor 18.12</t>
  </si>
  <si>
    <t>UV3.2</t>
  </si>
  <si>
    <t>140</t>
  </si>
  <si>
    <t>18.13</t>
  </si>
  <si>
    <t>Soubor 18.13</t>
  </si>
  <si>
    <t>142</t>
  </si>
  <si>
    <t>144</t>
  </si>
  <si>
    <t>184 50-1141.2</t>
  </si>
  <si>
    <t>Zhotovení obalu kmene z rákosové nebo kokosové rohože v rovině nebo na svahu do 1:5; u 10 % jedinců;  (0,3 šíře x1,8 délka) (x 0,054)</t>
  </si>
  <si>
    <t>146</t>
  </si>
  <si>
    <t>148</t>
  </si>
  <si>
    <t>150</t>
  </si>
  <si>
    <t>152</t>
  </si>
  <si>
    <t>184 50-1181.1</t>
  </si>
  <si>
    <t>Odstranění obalu kmene z rákosové nebo kokosové rohožev rovině nebo na svahu do 1:5; po 2-3 letech po výsadbě (0,3 šíře x1,8 délka) (x0,54)</t>
  </si>
  <si>
    <t>154</t>
  </si>
  <si>
    <t>184 21-5162</t>
  </si>
  <si>
    <t>Odstranění ukotvení dřeviny dvěma kůly délky do 2 m</t>
  </si>
  <si>
    <t>156</t>
  </si>
  <si>
    <t>18.14</t>
  </si>
  <si>
    <t>Soubor 18.14</t>
  </si>
  <si>
    <t>158</t>
  </si>
  <si>
    <t>160</t>
  </si>
  <si>
    <t>18.15</t>
  </si>
  <si>
    <t>Soubor 18.15</t>
  </si>
  <si>
    <t>183 10-1323</t>
  </si>
  <si>
    <t>Hloubení jamky s výměnou 100 % půdy; horniny tř 1-4; do 3 m3 v rovině</t>
  </si>
  <si>
    <t>162</t>
  </si>
  <si>
    <t>R11</t>
  </si>
  <si>
    <t>Ruční zdrsnění boků výsadbové jámy; 6,4 m2  (x 6,4)</t>
  </si>
  <si>
    <t>164</t>
  </si>
  <si>
    <t>R12.1</t>
  </si>
  <si>
    <t>Zřízení 10 cm drenážní vrstvy fr. 16-32; 2,56 m2; (x 2,56)</t>
  </si>
  <si>
    <t>166</t>
  </si>
  <si>
    <t>R13.1</t>
  </si>
  <si>
    <t>Instalace separační geotextilie mezi drenážní vrstvou a substrátem typu B; 2,56 m2; (x 2,56)</t>
  </si>
  <si>
    <t>168</t>
  </si>
  <si>
    <t>R14.1</t>
  </si>
  <si>
    <t>Vysypání výsadbové jámy substrátem typu B, vrstva 70 cm, ruční statické hutnění po vrstvách 10 cm; (x 1,79)</t>
  </si>
  <si>
    <t>170</t>
  </si>
  <si>
    <t>172</t>
  </si>
  <si>
    <t>87</t>
  </si>
  <si>
    <t>R15.1</t>
  </si>
  <si>
    <t>Vysypání výsadbové jámy substrátem typu A, vrstva 30 cm, ruční statické hutnění po vrstvách 10 cm; (x 0,77)</t>
  </si>
  <si>
    <t>174</t>
  </si>
  <si>
    <t>176</t>
  </si>
  <si>
    <t>89</t>
  </si>
  <si>
    <t>185 80-4311.3</t>
  </si>
  <si>
    <t>Zálivka rostlin vodou, plochy jednotlivě do 20 m2, včetně nákladů na vodu; 100 l/strom;  (x 0,1)</t>
  </si>
  <si>
    <t>178</t>
  </si>
  <si>
    <t>R16</t>
  </si>
  <si>
    <t>Instalace separační geotextilie mezi substrát typu A a mulčovací vrstvu ze štěrku; 2,56 m2 (x 2,56)</t>
  </si>
  <si>
    <t>180</t>
  </si>
  <si>
    <t>91</t>
  </si>
  <si>
    <t>182</t>
  </si>
  <si>
    <t>R17</t>
  </si>
  <si>
    <t>Instalace ochranné pochozí mříže a ocelové chráničky kmene na připravený rám</t>
  </si>
  <si>
    <t>184</t>
  </si>
  <si>
    <t>93</t>
  </si>
  <si>
    <t>184 21-5211</t>
  </si>
  <si>
    <t>Ukotvení dřeviny podzemním kotvením do volné zeminy tř. 1-4 obvodu km. do 250 mm</t>
  </si>
  <si>
    <t>186</t>
  </si>
  <si>
    <t>184 91-1161</t>
  </si>
  <si>
    <t>Mulčování záhonů kačírkem nebo drc. kamenivem o tl. vrstvy 50-100 mm v rovině; mocnost 6 cm fr.8-16 mm, (x 0,1536)</t>
  </si>
  <si>
    <t>188</t>
  </si>
  <si>
    <t>95</t>
  </si>
  <si>
    <t>R22</t>
  </si>
  <si>
    <t>Instalace separační geotextilie mezi substrát typu A a B</t>
  </si>
  <si>
    <t>190</t>
  </si>
  <si>
    <t>192</t>
  </si>
  <si>
    <t>97</t>
  </si>
  <si>
    <t>R23.1</t>
  </si>
  <si>
    <t>Instalace závlahové sondy z perforované hadice</t>
  </si>
  <si>
    <t>194</t>
  </si>
  <si>
    <t>196</t>
  </si>
  <si>
    <t>99</t>
  </si>
  <si>
    <t>171 20-1201.1</t>
  </si>
  <si>
    <t>Uložení sypaniny na skládky; (x 2,96)</t>
  </si>
  <si>
    <t>198</t>
  </si>
  <si>
    <t>171 20-1211.1</t>
  </si>
  <si>
    <t>Poplatek za uložení odpadu ze sypaniny na skládce (skládkovné); (x 2,96 x 1,6)</t>
  </si>
  <si>
    <t>200</t>
  </si>
  <si>
    <t>18.16</t>
  </si>
  <si>
    <t>Soubor 18.16</t>
  </si>
  <si>
    <t>101</t>
  </si>
  <si>
    <t>STR_M</t>
  </si>
  <si>
    <t>Ochranná pochozí mříž a ocelová chránička kmene na připravený rám</t>
  </si>
  <si>
    <t>202</t>
  </si>
  <si>
    <t>DK 16-32</t>
  </si>
  <si>
    <t>Drcené kamenivo fr.16-32 mm; drenážní vrstva tl. 10 cm; (x 0,256)</t>
  </si>
  <si>
    <t>204</t>
  </si>
  <si>
    <t>103</t>
  </si>
  <si>
    <t>GT 200</t>
  </si>
  <si>
    <t>Geotextilie 200g/m2mezi drenážní vrstvu a substrát B; (x 2,56)</t>
  </si>
  <si>
    <t>206</t>
  </si>
  <si>
    <t>S-B.1</t>
  </si>
  <si>
    <t>Substrát typ B; (nutno započítat koeficient slehávání); (x 1,79)</t>
  </si>
  <si>
    <t>208</t>
  </si>
  <si>
    <t>105</t>
  </si>
  <si>
    <t>GT 200.1</t>
  </si>
  <si>
    <t>Geotextilie 200g/m2; mezi substrát typu B a A; (x 2,56)</t>
  </si>
  <si>
    <t>210</t>
  </si>
  <si>
    <t>S-A.1</t>
  </si>
  <si>
    <t>Substrát typ A; (nutno započítat koeficient slehávání); (x 0,77)</t>
  </si>
  <si>
    <t>212</t>
  </si>
  <si>
    <t>107</t>
  </si>
  <si>
    <t>GT 200.2</t>
  </si>
  <si>
    <t>Geotextilie 200g/m2; mezi substrát A a štěrkový mulč; (x 2,56)</t>
  </si>
  <si>
    <t>214</t>
  </si>
  <si>
    <t>DK 8-16</t>
  </si>
  <si>
    <t>Drcené kamenivo, fr. 8-16 mm; mulč pod mříž mocnost 6 cm; (x 0,1536)</t>
  </si>
  <si>
    <t>216</t>
  </si>
  <si>
    <t>109</t>
  </si>
  <si>
    <t>218</t>
  </si>
  <si>
    <t>PK 8-20</t>
  </si>
  <si>
    <t>Set pro podzemní kotvení dřeviny za bal (obvod kmene 8-20)</t>
  </si>
  <si>
    <t>220</t>
  </si>
  <si>
    <t>111</t>
  </si>
  <si>
    <t>222</t>
  </si>
  <si>
    <t>224</t>
  </si>
  <si>
    <t>18.17</t>
  </si>
  <si>
    <t>Soubor 18.17</t>
  </si>
  <si>
    <t>113</t>
  </si>
  <si>
    <t>PYE</t>
  </si>
  <si>
    <t>226</t>
  </si>
  <si>
    <t>228</t>
  </si>
  <si>
    <t>18.18</t>
  </si>
  <si>
    <t>Soubor 18.18</t>
  </si>
  <si>
    <t>115</t>
  </si>
  <si>
    <t>185 85-1121.3</t>
  </si>
  <si>
    <t>Dovoz vody pro zálivku rostlin; 100 l/strom; 5 opakování - resp. dle potřeby (x 0,5)</t>
  </si>
  <si>
    <t>230</t>
  </si>
  <si>
    <t>185 80-4311.4</t>
  </si>
  <si>
    <t>Zálivka rostlin vodou, plochy jednotlivě do 20 m2, včetně nákladů na vodu; 100 l/strom; 5 opakování  - resp. dle potřeby (x 0,5)</t>
  </si>
  <si>
    <t>232</t>
  </si>
  <si>
    <t>117</t>
  </si>
  <si>
    <t>185 80-4213.1</t>
  </si>
  <si>
    <t>Vypletí dřevin solitérních; 1 x ročně (x 2,56)</t>
  </si>
  <si>
    <t>234</t>
  </si>
  <si>
    <t>R18</t>
  </si>
  <si>
    <t>Čištění povrchu stromové mísy - vymetení odpadků a nečistot; 2 x ročně (x 5,12)</t>
  </si>
  <si>
    <t>236</t>
  </si>
  <si>
    <t>119</t>
  </si>
  <si>
    <t>R3.2</t>
  </si>
  <si>
    <t>Kontrola ukotvení dřeviny a obalu kmene</t>
  </si>
  <si>
    <t>238</t>
  </si>
  <si>
    <t>18.19</t>
  </si>
  <si>
    <t>Soubor 18.19</t>
  </si>
  <si>
    <t>240</t>
  </si>
  <si>
    <t>121</t>
  </si>
  <si>
    <t>242</t>
  </si>
  <si>
    <t>244</t>
  </si>
  <si>
    <t>123</t>
  </si>
  <si>
    <t>184 50-1141.3</t>
  </si>
  <si>
    <t>Zhotovení obalu kmene z rákosové nebo kokosové rohože v rovině nebo na svahu do 1:5; u 10 % jedinců (0,3 šíře x1,8 délka) (x 0,054)</t>
  </si>
  <si>
    <t>246</t>
  </si>
  <si>
    <t>185 80-4213.2</t>
  </si>
  <si>
    <t>Vypletí dřevin solitérních; 2 opakování (1 x ročně) (x 2)</t>
  </si>
  <si>
    <t>248</t>
  </si>
  <si>
    <t>125</t>
  </si>
  <si>
    <t>184 50-1181.2</t>
  </si>
  <si>
    <t>Odstranění obalu kmene z rákosové nebo kokosové rohožev rovině nebo na svahu do 1:5</t>
  </si>
  <si>
    <t>250</t>
  </si>
  <si>
    <t>R18.1</t>
  </si>
  <si>
    <t>Čištění povrchu stromové mísy - vymetení odpadků a nečistot; 4 opakování (2 x ročně) (x 4)</t>
  </si>
  <si>
    <t>252</t>
  </si>
  <si>
    <t>127</t>
  </si>
  <si>
    <t>R9.1</t>
  </si>
  <si>
    <t>Výchovný řez (odstranění nevhodného větvení a poškozených částí); výchovný a zlomy</t>
  </si>
  <si>
    <t>254</t>
  </si>
  <si>
    <t>184 80-2111</t>
  </si>
  <si>
    <t>Chemické odplevelení před založením, postřikem na široko (herbicid s glyfosátem 5 l / ha); 2 opakování po 3 týdnech (x 2)</t>
  </si>
  <si>
    <t>256</t>
  </si>
  <si>
    <t>129</t>
  </si>
  <si>
    <t>183 40-3113</t>
  </si>
  <si>
    <t>Obdělání půdy frézováním v rovině a svahu do 1:5; 95 % plochy; 2 opakování (x 1,9)</t>
  </si>
  <si>
    <t>258</t>
  </si>
  <si>
    <t>183 40-3131</t>
  </si>
  <si>
    <t>Obdělání půdy rytím půdy do hl. 200 mm, v hornině 1 až 2; 5 % plochy (x 0,05)</t>
  </si>
  <si>
    <t>260</t>
  </si>
  <si>
    <t>131</t>
  </si>
  <si>
    <t>183 40-3111</t>
  </si>
  <si>
    <t>Obdělání půdy nakopáním na hloubku do 0,1 m v rovině a svahu do 1:5; 5 % plochy (x 0,05)</t>
  </si>
  <si>
    <t>262</t>
  </si>
  <si>
    <t>181 11-1111</t>
  </si>
  <si>
    <t>Plošná úprava terénu s urovnáním povrchu nerovnosti do +/-100 mm , bez doplnění ornice, v hor. 1 až 4</t>
  </si>
  <si>
    <t>264</t>
  </si>
  <si>
    <t>133</t>
  </si>
  <si>
    <t>185 80-4214</t>
  </si>
  <si>
    <t>Vypletí s naložením odpadu na dopravní prostředek, odvoz do 20km; 5 % plochy (x 0,05)</t>
  </si>
  <si>
    <t>266</t>
  </si>
  <si>
    <t>183 11-1214</t>
  </si>
  <si>
    <t>Hloubení jamek pro vysazování rostlin v zemině tř. 1 až 4 s výměnou půdy z 50% v rovině objemu přes 0,01 do 0,02 m3; výs. jamka 0,25x0,25x0,25 m</t>
  </si>
  <si>
    <t>268</t>
  </si>
  <si>
    <t>135</t>
  </si>
  <si>
    <t>184 10-2111</t>
  </si>
  <si>
    <t>Výsadba dřeviny s balem do jamky se zalitím v rovině a svahu do 1:5 O  balu do 0,2 m</t>
  </si>
  <si>
    <t>270</t>
  </si>
  <si>
    <t>185 80-2114.1</t>
  </si>
  <si>
    <t xml:space="preserve">Hnojení tabletovým hnojivem jednotlivě k rostlinám; 1 kus /rostlina </t>
  </si>
  <si>
    <t>272</t>
  </si>
  <si>
    <t>137</t>
  </si>
  <si>
    <t>185 80-4312</t>
  </si>
  <si>
    <t>Zalití rostlin vodou plochy záhonů, včetně nákladů na zálivkovou vodu; 40 l/m2 (x 0,04)</t>
  </si>
  <si>
    <t>274</t>
  </si>
  <si>
    <t>185 85-1121.4</t>
  </si>
  <si>
    <t>Dovoz vody pro zálivku rostlin;  (x 0,04)</t>
  </si>
  <si>
    <t>276</t>
  </si>
  <si>
    <t>139</t>
  </si>
  <si>
    <t>184 91-1421.2</t>
  </si>
  <si>
    <t>Mulčování vysazených rostlin kůrou při tl. do 100 mm; mocnost mulče 70 mm</t>
  </si>
  <si>
    <t>278</t>
  </si>
  <si>
    <t>171 20-1201.2</t>
  </si>
  <si>
    <t>Uložení sypaniny na skládky; (x 0,008)</t>
  </si>
  <si>
    <t>280</t>
  </si>
  <si>
    <t>141</t>
  </si>
  <si>
    <t>171 20-1211.2</t>
  </si>
  <si>
    <t>Poplatek za uložení odpadu ze sypaniny na skládce (skládkovné); (x 0,008 x 1,6)</t>
  </si>
  <si>
    <t>282</t>
  </si>
  <si>
    <t>18.20</t>
  </si>
  <si>
    <t>Soubor 18.20</t>
  </si>
  <si>
    <t>S1.1</t>
  </si>
  <si>
    <t>Zahradnický substrát; objemová hmotnost 1 m3 = 580 kg; do výsadbové jamky (x 0,008)</t>
  </si>
  <si>
    <t>284</t>
  </si>
  <si>
    <t>143</t>
  </si>
  <si>
    <t>HERB</t>
  </si>
  <si>
    <t>Herbicid s glyfosátem;  0,0005 l/m2 (x 0,001)</t>
  </si>
  <si>
    <t>l</t>
  </si>
  <si>
    <t>286</t>
  </si>
  <si>
    <t>SF30.1</t>
  </si>
  <si>
    <t>Tabletové hnojivo 10g</t>
  </si>
  <si>
    <t>288</t>
  </si>
  <si>
    <t>145</t>
  </si>
  <si>
    <t>B2.2</t>
  </si>
  <si>
    <t>Drcená mulčovací kůra, zrnitost  20-80 mm; mocnost mulče 70 mm (x 0,07)</t>
  </si>
  <si>
    <t>290</t>
  </si>
  <si>
    <t>KJA</t>
  </si>
  <si>
    <t>Kerria japonica (zákula japonská)  2L - 40-60</t>
  </si>
  <si>
    <t>292</t>
  </si>
  <si>
    <t>147</t>
  </si>
  <si>
    <t>RSCA</t>
  </si>
  <si>
    <t>Rhodotyphos scandens (růžovec zákulovitý)   2L - 40-60</t>
  </si>
  <si>
    <t>294</t>
  </si>
  <si>
    <t>VBDA</t>
  </si>
  <si>
    <t>Viburnum x bodnantense 'Dawn' (kalina bodnanská)   5L - 40-60</t>
  </si>
  <si>
    <t>296</t>
  </si>
  <si>
    <t>149</t>
  </si>
  <si>
    <t>184 80-2613</t>
  </si>
  <si>
    <t>Chemické odplevelení po založení (herbicid s glyfosátem 5 l / ha); 20 % plochy (x 0,2)</t>
  </si>
  <si>
    <t>298</t>
  </si>
  <si>
    <t>185 80-3511.2</t>
  </si>
  <si>
    <t>Odstranění přerostlého drnu; 1 opakování</t>
  </si>
  <si>
    <t>300</t>
  </si>
  <si>
    <t>151</t>
  </si>
  <si>
    <t>185 80-4214.1</t>
  </si>
  <si>
    <t>Vypletí s naložením odpadu na dopravní prostředek, odvoz do 20km; 100 % plochy - 3 opakování (x 3)</t>
  </si>
  <si>
    <t>302</t>
  </si>
  <si>
    <t>185 80-4312.1</t>
  </si>
  <si>
    <t>Zalití rostlin vodou plochy záhonů, včetně nákladů na zálivkovou vodu; 5 opakování; 40 l/m2 (x 0,2)</t>
  </si>
  <si>
    <t>304</t>
  </si>
  <si>
    <t>153</t>
  </si>
  <si>
    <t>185 85-1121.5</t>
  </si>
  <si>
    <t>Dovoz vody pro zálivku rostlin; 5 opakování;  (x 0,2)</t>
  </si>
  <si>
    <t>306</t>
  </si>
  <si>
    <t>HERB.1</t>
  </si>
  <si>
    <t>Herbicid s glyfosátem;  0,0005 l/m2</t>
  </si>
  <si>
    <t>308</t>
  </si>
  <si>
    <t>155</t>
  </si>
  <si>
    <t>185 80-3511.3</t>
  </si>
  <si>
    <t>Odstranění přerostlého drnu; 2 opakování</t>
  </si>
  <si>
    <t>310</t>
  </si>
  <si>
    <t>312</t>
  </si>
  <si>
    <t>157</t>
  </si>
  <si>
    <t>185 80-4214.2</t>
  </si>
  <si>
    <t>Vypletí s naložením odpadu na dopravní prostředek, odvoz do 20km; 100 % plochy - 6 opakování (x 6)</t>
  </si>
  <si>
    <t>314</t>
  </si>
  <si>
    <t>185 80-4312.2</t>
  </si>
  <si>
    <t>Zalití rostlin vodou plochy záhonů, včetně nákladů na zálivkovou vodu; 10 opakování; 40 l/m2 (x 0,4)</t>
  </si>
  <si>
    <t>316</t>
  </si>
  <si>
    <t>159</t>
  </si>
  <si>
    <t>185 85-1121.6</t>
  </si>
  <si>
    <t>Dovoz vody pro zálivku rostlin; 10 opakování;  (x 0,4)</t>
  </si>
  <si>
    <t>318</t>
  </si>
  <si>
    <t>320</t>
  </si>
  <si>
    <t>161</t>
  </si>
  <si>
    <t>322</t>
  </si>
  <si>
    <t>324</t>
  </si>
  <si>
    <t>163</t>
  </si>
  <si>
    <t>326</t>
  </si>
  <si>
    <t>328</t>
  </si>
  <si>
    <t>165</t>
  </si>
  <si>
    <t>330</t>
  </si>
  <si>
    <t>332</t>
  </si>
  <si>
    <t>167</t>
  </si>
  <si>
    <t>183 11-1214.1</t>
  </si>
  <si>
    <t>Hloubení jamek pro vysazování rostlin v zemině tř. 1 až 4 s výměnou půdy z 50% v rovině objemu přes 0,01 do 0,02 m3</t>
  </si>
  <si>
    <t>334</t>
  </si>
  <si>
    <t>336</t>
  </si>
  <si>
    <t>169</t>
  </si>
  <si>
    <t>338</t>
  </si>
  <si>
    <t>340</t>
  </si>
  <si>
    <t>171</t>
  </si>
  <si>
    <t>342</t>
  </si>
  <si>
    <t>171 20-1201.3</t>
  </si>
  <si>
    <t>Uložení sypaniny na skládky; (x 0,005)</t>
  </si>
  <si>
    <t>344</t>
  </si>
  <si>
    <t>173</t>
  </si>
  <si>
    <t>171 20-1211.3</t>
  </si>
  <si>
    <t>Poplatek za uložení odpadu ze sypaniny na skládce (skládkovné); (x 0,005 x 1,6)</t>
  </si>
  <si>
    <t>346</t>
  </si>
  <si>
    <t>S1.2</t>
  </si>
  <si>
    <t>Zahradnický substrát; objemová hmotnost 1 m3 = 580 kg; do výsadbové jamky (x 0,005)</t>
  </si>
  <si>
    <t>348</t>
  </si>
  <si>
    <t>175</t>
  </si>
  <si>
    <t>350</t>
  </si>
  <si>
    <t>352</t>
  </si>
  <si>
    <t>177</t>
  </si>
  <si>
    <t>B2.3</t>
  </si>
  <si>
    <t>Drcená mulčovací kůra, zrnitost  20-80 mmmocnost mulče 70 mm (x 0,07)</t>
  </si>
  <si>
    <t>354</t>
  </si>
  <si>
    <t>HYI</t>
  </si>
  <si>
    <t>356</t>
  </si>
  <si>
    <t>179</t>
  </si>
  <si>
    <t>LNMA</t>
  </si>
  <si>
    <t>358</t>
  </si>
  <si>
    <t>360</t>
  </si>
  <si>
    <t>181</t>
  </si>
  <si>
    <t>362</t>
  </si>
  <si>
    <t>364</t>
  </si>
  <si>
    <t>183</t>
  </si>
  <si>
    <t>366</t>
  </si>
  <si>
    <t>368</t>
  </si>
  <si>
    <t>185</t>
  </si>
  <si>
    <t>370</t>
  </si>
  <si>
    <t>372</t>
  </si>
  <si>
    <t>187</t>
  </si>
  <si>
    <t>374</t>
  </si>
  <si>
    <t>376</t>
  </si>
  <si>
    <t>189</t>
  </si>
  <si>
    <t>378</t>
  </si>
  <si>
    <t>380</t>
  </si>
  <si>
    <t>191</t>
  </si>
  <si>
    <t>382</t>
  </si>
  <si>
    <t>18.21</t>
  </si>
  <si>
    <t>Soubor 18.21</t>
  </si>
  <si>
    <t>384</t>
  </si>
  <si>
    <t>18.22</t>
  </si>
  <si>
    <t>Soubor 18.22</t>
  </si>
  <si>
    <t>193</t>
  </si>
  <si>
    <t>183 10-1214</t>
  </si>
  <si>
    <t>Hloubení jamek s 50% výměnou půdy,  o objemu 0,05-0,125 m3, (0,5x0,5x0,5 m) v rovině a svahu do 1:5</t>
  </si>
  <si>
    <t>386</t>
  </si>
  <si>
    <t>R8.1</t>
  </si>
  <si>
    <t>Promíchání substrátu se stávající zeminou z výsadbové jámy; (x 0,125)</t>
  </si>
  <si>
    <t>388</t>
  </si>
  <si>
    <t>195</t>
  </si>
  <si>
    <t>184 10-2114</t>
  </si>
  <si>
    <t>Výsadba dřeviny s balem do jamky se zalitím v rovině a svahu do 1:5 O  balu do 0,5 m</t>
  </si>
  <si>
    <t>390</t>
  </si>
  <si>
    <t>185 80-2114.2</t>
  </si>
  <si>
    <t xml:space="preserve">Hnojení tabletovým hnojivem jednotlivě k rostlinám; 3 kus /rostlina </t>
  </si>
  <si>
    <t>392</t>
  </si>
  <si>
    <t>197</t>
  </si>
  <si>
    <t>185 85-1121.7</t>
  </si>
  <si>
    <t>Dovoz vody pro zálivku rostlin; 70 l/ keř (x 0,07)</t>
  </si>
  <si>
    <t>394</t>
  </si>
  <si>
    <t>185 80-4311.5</t>
  </si>
  <si>
    <t>Zálivka rostlin vodou, plochy jednotlivě do 20 m2, včetně nákladů na vodu; 70 l/ keř (x 0,07)</t>
  </si>
  <si>
    <t>396</t>
  </si>
  <si>
    <t>199</t>
  </si>
  <si>
    <t>184 91-1421.3</t>
  </si>
  <si>
    <t>Mulčování vysazených rostlin kůrou při tl. do 100 mm; tl. mulče 70 mm; průměr výsadb. jámy 1 m (x 0,78)</t>
  </si>
  <si>
    <t>398</t>
  </si>
  <si>
    <t>184 21-5413.1</t>
  </si>
  <si>
    <t>Zhotovení závlahové mísy u siltérních dřevin v rovině nebo na svahu do 1:5, o pr. mísy přes 1 m; průměr 110 cm</t>
  </si>
  <si>
    <t>400</t>
  </si>
  <si>
    <t>201</t>
  </si>
  <si>
    <t>184 21-5122</t>
  </si>
  <si>
    <t>Ukotvení dřeviny dvěma kůly délky do 2 m</t>
  </si>
  <si>
    <t>402</t>
  </si>
  <si>
    <t>171 20-1201.4</t>
  </si>
  <si>
    <t>Uložení sypaniny na skládky; (x 0,0625)</t>
  </si>
  <si>
    <t>404</t>
  </si>
  <si>
    <t>203</t>
  </si>
  <si>
    <t>171 20-1211.4</t>
  </si>
  <si>
    <t>Poplatek za uložení odpadu ze sypaniny na skládce (skládkovné); (x 0,0625 x 1,6)</t>
  </si>
  <si>
    <t>406</t>
  </si>
  <si>
    <t>18.23</t>
  </si>
  <si>
    <t>Soubor 18.23</t>
  </si>
  <si>
    <t>UV3.3</t>
  </si>
  <si>
    <t>UV odolný úvazek pro výsadbu stromů, šíře 3 cm; (x 0,5)</t>
  </si>
  <si>
    <t>408</t>
  </si>
  <si>
    <t>205</t>
  </si>
  <si>
    <t>S-B.2</t>
  </si>
  <si>
    <t>Substrát typ B; (x 0,0625)</t>
  </si>
  <si>
    <t>410</t>
  </si>
  <si>
    <t>SF30.2</t>
  </si>
  <si>
    <t>Tabletové hnojivo 10g; 3 ks/rostlina; (x 3)</t>
  </si>
  <si>
    <t>412</t>
  </si>
  <si>
    <t>207</t>
  </si>
  <si>
    <t>B2.4</t>
  </si>
  <si>
    <t>Drcená mulčovací kůra, zrnitost  20-80 mm; tl. mulče 70 mm při 0,78 m2/ks (x 0,0546)</t>
  </si>
  <si>
    <t>414</t>
  </si>
  <si>
    <t>KF7</t>
  </si>
  <si>
    <t>Kůl frézovaný s  fazetou a špicí, O 70 mm, délka 200 cm</t>
  </si>
  <si>
    <t>416</t>
  </si>
  <si>
    <t>18.24</t>
  </si>
  <si>
    <t>Soubor 18.24</t>
  </si>
  <si>
    <t>209</t>
  </si>
  <si>
    <t>418</t>
  </si>
  <si>
    <t>18.25</t>
  </si>
  <si>
    <t>Soubor 18.25</t>
  </si>
  <si>
    <t>185 80-3511.4</t>
  </si>
  <si>
    <t>Odstranění přerostlého drnu; 1 opakování (x 3,14)</t>
  </si>
  <si>
    <t>420</t>
  </si>
  <si>
    <t>211</t>
  </si>
  <si>
    <t>185 80-4213.3</t>
  </si>
  <si>
    <t>Vypletí dřevin solitérních; 2 opakování (x 1,56)</t>
  </si>
  <si>
    <t>422</t>
  </si>
  <si>
    <t>185 85-1121.8</t>
  </si>
  <si>
    <t>Dovoz vody pro zálivku rostlin; 5 opakování, 70 l/ keř (x 0,35)</t>
  </si>
  <si>
    <t>424</t>
  </si>
  <si>
    <t>213</t>
  </si>
  <si>
    <t>185 80-4311.6</t>
  </si>
  <si>
    <t>Zálivka rostlin vodou, plochy jednotlivě do 20 m2, včetně nákladů na vodu; 5 opakování, 70 l/ keř (x 0,35)</t>
  </si>
  <si>
    <t>426</t>
  </si>
  <si>
    <t>18.26</t>
  </si>
  <si>
    <t>Soubor 18.26</t>
  </si>
  <si>
    <t>185 80-3511.5</t>
  </si>
  <si>
    <t>Odstranění přerostlého drnu; 2 opakování (x 6,28)</t>
  </si>
  <si>
    <t>428</t>
  </si>
  <si>
    <t>215</t>
  </si>
  <si>
    <t>184 91-1421.4</t>
  </si>
  <si>
    <t>Mulčování vysazených rostlin kůrou při tl. do 100 mm; tl mulče 70 mm (x 0,78)</t>
  </si>
  <si>
    <t>430</t>
  </si>
  <si>
    <t>185 80-4213.4</t>
  </si>
  <si>
    <t>Vypletí dřevin solitérních; 100 % plochy 6 opakování (x 4,68)</t>
  </si>
  <si>
    <t>432</t>
  </si>
  <si>
    <t>217</t>
  </si>
  <si>
    <t>185 80-4311.7</t>
  </si>
  <si>
    <t>Zálivka rostlin vodou, plochy jednotlivě do 20 m2, včetně nákladů na vodu; 10 opakování; 70 l/m2 (x 0,7)</t>
  </si>
  <si>
    <t>434</t>
  </si>
  <si>
    <t>185 85-1121.9</t>
  </si>
  <si>
    <t>Dovoz vody pro zálivku rostlin; 10 opakování;  (x 0,7)</t>
  </si>
  <si>
    <t>436</t>
  </si>
  <si>
    <t>219</t>
  </si>
  <si>
    <t>438</t>
  </si>
  <si>
    <t>18.27</t>
  </si>
  <si>
    <t>Soubor 18.27</t>
  </si>
  <si>
    <t>440</t>
  </si>
  <si>
    <t>18.28</t>
  </si>
  <si>
    <t>Soubor 18.28</t>
  </si>
  <si>
    <t>221</t>
  </si>
  <si>
    <t>184 80-2111.1</t>
  </si>
  <si>
    <t>Chemické odplevelení před založením, postřikem na široko (herbicid s glyfosátem 5 l / ha); 2x 3 týdny (x 2)</t>
  </si>
  <si>
    <t>442</t>
  </si>
  <si>
    <t>185 80-2112</t>
  </si>
  <si>
    <t>Hnojení půdy nebo trávníku v rovině nebo na svahu do 1:5 kompostem; plošně, vrstva 5 cm (0,05 m3 x 0,5 t) - (x 0,025)</t>
  </si>
  <si>
    <t>444</t>
  </si>
  <si>
    <t>223</t>
  </si>
  <si>
    <t>183 40-3113.1</t>
  </si>
  <si>
    <t>Obdělání půdy frézováním v rovině a svahu do 1:5; 2x 90% plochy; (zapravení kompostu a půdního kondicionéru); (x 1,8)</t>
  </si>
  <si>
    <t>446</t>
  </si>
  <si>
    <t>183 40-3131.1</t>
  </si>
  <si>
    <t>Obdělání půdy rytím půdy do hl. 200 mm, v hornině 1 až 2; 10% plochy; (zapravení kompostu a půdního kondicionéru); (x 0,10)</t>
  </si>
  <si>
    <t>448</t>
  </si>
  <si>
    <t>225</t>
  </si>
  <si>
    <t>183 40-3111.1</t>
  </si>
  <si>
    <t>Obdělání půdy nakopáním na hloubku do 0,1 m v rovině a svahu do 1:5; 10% plochy; (zapravení kompostu a půdního kondicionéru); (x 0,10)</t>
  </si>
  <si>
    <t>450</t>
  </si>
  <si>
    <t>452</t>
  </si>
  <si>
    <t>227</t>
  </si>
  <si>
    <t>185 80-4214.3</t>
  </si>
  <si>
    <t>Vypletí s naložením odpadu na dopravní prostředek, odvoz do 20km; 5% plochy (x 0,05)</t>
  </si>
  <si>
    <t>454</t>
  </si>
  <si>
    <t>R21</t>
  </si>
  <si>
    <t>Vytýčení záhonu a rozmístnění trvalek; 1 m2 = 3 min - (x 0,05)</t>
  </si>
  <si>
    <t>hod</t>
  </si>
  <si>
    <t>456</t>
  </si>
  <si>
    <t>229</t>
  </si>
  <si>
    <t>183 11-1113</t>
  </si>
  <si>
    <t>Hloubení jamek pro vysazování rostlin v zemině tř. 1 až 4 bez výměny půdy v rovině objemu do 0,01 m3</t>
  </si>
  <si>
    <t>458</t>
  </si>
  <si>
    <t>185 80-2114.3</t>
  </si>
  <si>
    <t>Hnojení tabletovým hnojivem jednotlivě k rostlinám; 1 ks/ rostlina</t>
  </si>
  <si>
    <t>460</t>
  </si>
  <si>
    <t>231</t>
  </si>
  <si>
    <t>183 21-1312</t>
  </si>
  <si>
    <t>Výsadba trvalek do připravené půdy se zalitím</t>
  </si>
  <si>
    <t>462</t>
  </si>
  <si>
    <t>R24</t>
  </si>
  <si>
    <t>Urovnání plochy záhonu po výsadbě před mulčováním</t>
  </si>
  <si>
    <t>464</t>
  </si>
  <si>
    <t>233</t>
  </si>
  <si>
    <t>184 91-1421.5</t>
  </si>
  <si>
    <t>Mulčování vysazených rostlin kůrou při tl. do 100 mm; tl, mulče 50 mm</t>
  </si>
  <si>
    <t>466</t>
  </si>
  <si>
    <t>R5</t>
  </si>
  <si>
    <t>Řez trvalek po výsadbě</t>
  </si>
  <si>
    <t>468</t>
  </si>
  <si>
    <t>235</t>
  </si>
  <si>
    <t>470</t>
  </si>
  <si>
    <t>18.29</t>
  </si>
  <si>
    <t>Soubor 18.29</t>
  </si>
  <si>
    <t>HERB.2</t>
  </si>
  <si>
    <t>Herbicid s glyfosátem; 0,0005 l/1 m2  (2 opakování 100%, 1 opakování 20%) (x 0,0011)</t>
  </si>
  <si>
    <t>472</t>
  </si>
  <si>
    <t>237</t>
  </si>
  <si>
    <t>KO</t>
  </si>
  <si>
    <t>Zahradnický kompost, objemová hmotnost 1m3 = 580 kg; 0,05 m3/m2 (x 0,05)</t>
  </si>
  <si>
    <t>474</t>
  </si>
  <si>
    <t>SF30.3</t>
  </si>
  <si>
    <t>Tabletové hnojivo 10g; 1 ks/rostlina (x 1)</t>
  </si>
  <si>
    <t>476</t>
  </si>
  <si>
    <t>239</t>
  </si>
  <si>
    <t>B1</t>
  </si>
  <si>
    <t>Drcená mulčovací kůra, zrnitost  0-20 mm; mocnost 5 cm (x 0,05)</t>
  </si>
  <si>
    <t>478</t>
  </si>
  <si>
    <t>TCU</t>
  </si>
  <si>
    <t>Půdní kondicionér, univerzál; 100g/m2 (x 0,1)</t>
  </si>
  <si>
    <t>480</t>
  </si>
  <si>
    <t>18.30</t>
  </si>
  <si>
    <t>Soubor 18.30</t>
  </si>
  <si>
    <t>241</t>
  </si>
  <si>
    <t>482</t>
  </si>
  <si>
    <t>243</t>
  </si>
  <si>
    <t>ATAM</t>
  </si>
  <si>
    <t>245</t>
  </si>
  <si>
    <t>247</t>
  </si>
  <si>
    <t>EPVS</t>
  </si>
  <si>
    <t>249</t>
  </si>
  <si>
    <t>GRSA</t>
  </si>
  <si>
    <t>251</t>
  </si>
  <si>
    <t>HLO</t>
  </si>
  <si>
    <t>253</t>
  </si>
  <si>
    <t>OMV</t>
  </si>
  <si>
    <t>255</t>
  </si>
  <si>
    <t>POLA</t>
  </si>
  <si>
    <t>18.31</t>
  </si>
  <si>
    <t>Soubor 18.31</t>
  </si>
  <si>
    <t>257</t>
  </si>
  <si>
    <t>185 80-4252</t>
  </si>
  <si>
    <t>Odstranění odkvetlých a odumřelých částí rostlin ze záhonů trvalek; 3 opakování (x 3)</t>
  </si>
  <si>
    <t>514</t>
  </si>
  <si>
    <t>183 21-1412</t>
  </si>
  <si>
    <t>Dosadba květin se zalitím jednotlivých trvalek; 10 % (x0,1)</t>
  </si>
  <si>
    <t>516</t>
  </si>
  <si>
    <t>259</t>
  </si>
  <si>
    <t>185 80-3511.6</t>
  </si>
  <si>
    <t>Odstranění přerostlého drnu</t>
  </si>
  <si>
    <t>518</t>
  </si>
  <si>
    <t>185 80-4211</t>
  </si>
  <si>
    <t>Vypletí v rovině nebo na svahu do 1:5 záhonu květin; 3 opakování (x 3)</t>
  </si>
  <si>
    <t>520</t>
  </si>
  <si>
    <t>18.32</t>
  </si>
  <si>
    <t>Soubor 18.32</t>
  </si>
  <si>
    <t>261</t>
  </si>
  <si>
    <t>185 80-4252.1</t>
  </si>
  <si>
    <t>Odstranění odkvetlých a odumřelých částí rostlin ze záhonů trvalek; 6 opakování (3 x ročně) (x 6)</t>
  </si>
  <si>
    <t>522</t>
  </si>
  <si>
    <t>185 80-3511.7</t>
  </si>
  <si>
    <t>Odstranění přerostlého drnu; 2 opakování (1 x ročně) (x 2)</t>
  </si>
  <si>
    <t>524</t>
  </si>
  <si>
    <t>263</t>
  </si>
  <si>
    <t>185 80-4211.1</t>
  </si>
  <si>
    <t>Vypletí v rovině nebo na svahu do 1:5 záhonu květin; 6 opakování (3 x ročně) (x 6)</t>
  </si>
  <si>
    <t>526</t>
  </si>
  <si>
    <t>18.33</t>
  </si>
  <si>
    <t>Soubor 18.33</t>
  </si>
  <si>
    <t>183 11-1113.1</t>
  </si>
  <si>
    <t>Hloubení jamek pro vysazování rostlin v zemině tř. 1 až 4 bez výměny půdy v rovině objemu do 0,01 m3; 1 (x 1)</t>
  </si>
  <si>
    <t>528</t>
  </si>
  <si>
    <t>265</t>
  </si>
  <si>
    <t>183 21-1313</t>
  </si>
  <si>
    <t>Výsadba květin do připravené půdy se zalitím cibulí nebo hlíz; 1 (x 1)</t>
  </si>
  <si>
    <t>530</t>
  </si>
  <si>
    <t>18.34</t>
  </si>
  <si>
    <t>Soubor 18.34</t>
  </si>
  <si>
    <t>ALAF</t>
  </si>
  <si>
    <t>532</t>
  </si>
  <si>
    <t>267</t>
  </si>
  <si>
    <t>CROC</t>
  </si>
  <si>
    <t>534</t>
  </si>
  <si>
    <t>-502485847</t>
  </si>
  <si>
    <t>GALN</t>
  </si>
  <si>
    <t>538</t>
  </si>
  <si>
    <t>269</t>
  </si>
  <si>
    <t>NARC</t>
  </si>
  <si>
    <t>540</t>
  </si>
  <si>
    <t>18.35</t>
  </si>
  <si>
    <t>Soubor 18.35</t>
  </si>
  <si>
    <t>184 80-2111.2</t>
  </si>
  <si>
    <t>Chemické odplevelení před založením, postřikem na široko (herbicid s glyfosátem 5 l / ha); 100 % plochy, (opakování 20% plochy); (x 1,2)</t>
  </si>
  <si>
    <t>542</t>
  </si>
  <si>
    <t>271</t>
  </si>
  <si>
    <t>544</t>
  </si>
  <si>
    <t>181 11-4711</t>
  </si>
  <si>
    <t>Odstranění kamene sebráním a naložením na dopravní prostředek hmotnosti jednotlivě do 15 kg; (x 0,001)</t>
  </si>
  <si>
    <t>546</t>
  </si>
  <si>
    <t>273</t>
  </si>
  <si>
    <t>183 40-3113.2</t>
  </si>
  <si>
    <t>Obdělání půdy frézováním v rovině a svahu do 1:5; 95 %  plochy; 2 opakování;  (x 1,9)</t>
  </si>
  <si>
    <t>548</t>
  </si>
  <si>
    <t>183 40-3131.2</t>
  </si>
  <si>
    <t>Obdělání půdy rytím půdy do hl. 200 mm, v hornině 1 až 2; 5% plochy</t>
  </si>
  <si>
    <t>550</t>
  </si>
  <si>
    <t>275</t>
  </si>
  <si>
    <t>183 40-3111.2</t>
  </si>
  <si>
    <t>Obdělání půdy nakopáním na hloubku do 0,1 m v rovině a svahu do 1:5; 5% plochy</t>
  </si>
  <si>
    <t>552</t>
  </si>
  <si>
    <t>183 40-3151</t>
  </si>
  <si>
    <t>Obdělání půdy smykováním v rovině a svahu do 1:5; 95%  plochy (x 2)</t>
  </si>
  <si>
    <t>554</t>
  </si>
  <si>
    <t>277</t>
  </si>
  <si>
    <t>183 40-3153</t>
  </si>
  <si>
    <t>Obdělání půdy hrabáním v rovině a svahu do 1:5; (x 2)</t>
  </si>
  <si>
    <t>556</t>
  </si>
  <si>
    <t>R25</t>
  </si>
  <si>
    <t>Překrytí vrstvou trávníkového hlinitopísčitého substrátu o vrstvě 5 cm s následnou jemnou modelací terénu</t>
  </si>
  <si>
    <t>558</t>
  </si>
  <si>
    <t>279</t>
  </si>
  <si>
    <t>183 40-3161</t>
  </si>
  <si>
    <t>Obdělání půdy válením v rovině a svahu do 1:5</t>
  </si>
  <si>
    <t>560</t>
  </si>
  <si>
    <t>185 80-2113</t>
  </si>
  <si>
    <t>Hnojení půdy nebo trávníku umělým hnojivem naširoko v rovině nebo na svahu do 1:5; 20g/m2</t>
  </si>
  <si>
    <t>562</t>
  </si>
  <si>
    <t>281</t>
  </si>
  <si>
    <t>181 41-1131</t>
  </si>
  <si>
    <t>Založení trávníku plochy do 1000 m2 výsevem včetně utažení parkového v rovině nebo na svahu do 1:5</t>
  </si>
  <si>
    <t>564</t>
  </si>
  <si>
    <t>18.36</t>
  </si>
  <si>
    <t>Soubor 18.36</t>
  </si>
  <si>
    <t>HERB.3</t>
  </si>
  <si>
    <t>Herbicid s glyfosátem; 0,0005 l/m2</t>
  </si>
  <si>
    <t>566</t>
  </si>
  <si>
    <t>283</t>
  </si>
  <si>
    <t>NPK-tr</t>
  </si>
  <si>
    <t>Trávníkové hnojivo (typ NPK); 20 g/m2 (x 0,02)</t>
  </si>
  <si>
    <t>568</t>
  </si>
  <si>
    <t>STR</t>
  </si>
  <si>
    <t>Substrát trávníkový; mocnost 5 cm</t>
  </si>
  <si>
    <t>570</t>
  </si>
  <si>
    <t>18.40</t>
  </si>
  <si>
    <t>Soubor 18.40</t>
  </si>
  <si>
    <t>285</t>
  </si>
  <si>
    <t>VV-4/1</t>
  </si>
  <si>
    <t>Trávník rekreační 'universální směs' (technologie setí)</t>
  </si>
  <si>
    <t>572</t>
  </si>
  <si>
    <t>18.37</t>
  </si>
  <si>
    <t>Soubor 18.37</t>
  </si>
  <si>
    <t>111 15-1121</t>
  </si>
  <si>
    <t>Pokosení trávníku při souvislé ploše do 1000 m2, parkového, v rovině nebo na svahu do 1:5; ( x6)</t>
  </si>
  <si>
    <t>574</t>
  </si>
  <si>
    <t>18.38</t>
  </si>
  <si>
    <t>Soubor 18.38</t>
  </si>
  <si>
    <t>287</t>
  </si>
  <si>
    <t>185 80-2113.1</t>
  </si>
  <si>
    <t>Hnojení půdy nebo trávníku umělým hnojivem naširoko v rovině nebo na svahu do 1:5; 20g/m2; 1 ročně (x 0,00004);</t>
  </si>
  <si>
    <t>576</t>
  </si>
  <si>
    <t>111 15-1121.1</t>
  </si>
  <si>
    <t>Pokosení trávníku při souvislé ploše do 1000 m2, parkového, v rovině nebo na svahu do 1:5; ( x12)</t>
  </si>
  <si>
    <t>578</t>
  </si>
  <si>
    <t>18.39</t>
  </si>
  <si>
    <t>Soubor 18.39</t>
  </si>
  <si>
    <t>289</t>
  </si>
  <si>
    <t>NPK-tr.1</t>
  </si>
  <si>
    <t>Trávníkové hnojivo (typ NPK); 20 g/m2 (x 0,04)</t>
  </si>
  <si>
    <t>580</t>
  </si>
  <si>
    <t>18.41</t>
  </si>
  <si>
    <t>Soubor 18.41</t>
  </si>
  <si>
    <t>582</t>
  </si>
  <si>
    <t>291</t>
  </si>
  <si>
    <t>584</t>
  </si>
  <si>
    <t>586</t>
  </si>
  <si>
    <t>293</t>
  </si>
  <si>
    <t>183 40-3111.3</t>
  </si>
  <si>
    <t>Obdělání půdy nakopáním na hloubku do 0,1 m v rovině a svahu do 1:5; 100% plochy</t>
  </si>
  <si>
    <t>588</t>
  </si>
  <si>
    <t>590</t>
  </si>
  <si>
    <t>295</t>
  </si>
  <si>
    <t>592</t>
  </si>
  <si>
    <t>594</t>
  </si>
  <si>
    <t>297</t>
  </si>
  <si>
    <t>596</t>
  </si>
  <si>
    <t>598</t>
  </si>
  <si>
    <t>18.42</t>
  </si>
  <si>
    <t>Soubor 18.42</t>
  </si>
  <si>
    <t>299</t>
  </si>
  <si>
    <t>600</t>
  </si>
  <si>
    <t>602</t>
  </si>
  <si>
    <t>301</t>
  </si>
  <si>
    <t>604</t>
  </si>
  <si>
    <t>18.43</t>
  </si>
  <si>
    <t>Soubor 18.43</t>
  </si>
  <si>
    <t>606</t>
  </si>
  <si>
    <t>18.44</t>
  </si>
  <si>
    <t>Soubor 18.44</t>
  </si>
  <si>
    <t>303</t>
  </si>
  <si>
    <t>608</t>
  </si>
  <si>
    <t>18.45</t>
  </si>
  <si>
    <t>Soubor 18.45</t>
  </si>
  <si>
    <t>610</t>
  </si>
  <si>
    <t>305</t>
  </si>
  <si>
    <t>612</t>
  </si>
  <si>
    <t>18.46</t>
  </si>
  <si>
    <t>Soubor 18.46</t>
  </si>
  <si>
    <t>614</t>
  </si>
  <si>
    <t>18.47</t>
  </si>
  <si>
    <t>Soubor 18.47</t>
  </si>
  <si>
    <t>307</t>
  </si>
  <si>
    <t>616</t>
  </si>
  <si>
    <t>R8.2</t>
  </si>
  <si>
    <t>Promíchání substrátu se stávající zeminou z výsadbové jámy; (x 0,008)</t>
  </si>
  <si>
    <t>618</t>
  </si>
  <si>
    <t>309</t>
  </si>
  <si>
    <t>184 10-2112</t>
  </si>
  <si>
    <t>Výsadba dřeviny s balem,  se zalitím, od 200 do 300 mm v rovině a svahu do 1:5</t>
  </si>
  <si>
    <t>620</t>
  </si>
  <si>
    <t>185 80-2114.4</t>
  </si>
  <si>
    <t>Hnojení tabletovým hnojivem jednotlivě k rostlinám; 2 kusy /rostlina ( x 0,00002)</t>
  </si>
  <si>
    <t>622</t>
  </si>
  <si>
    <t>311</t>
  </si>
  <si>
    <t>185 85-1121.10</t>
  </si>
  <si>
    <t>Dovoz vody pro zálivku rostlin; 30 l/ rostlina (x 0,003)</t>
  </si>
  <si>
    <t>624</t>
  </si>
  <si>
    <t>185 80-4311.8</t>
  </si>
  <si>
    <t>Zálivka rostlin vodou, plochy jednotlivě do 20 m2, včetně nákladů na vodu; 30 l/ keř (x 0,07)</t>
  </si>
  <si>
    <t>626</t>
  </si>
  <si>
    <t>18.48</t>
  </si>
  <si>
    <t>Soubor 18.48</t>
  </si>
  <si>
    <t>313</t>
  </si>
  <si>
    <t>S-B.3</t>
  </si>
  <si>
    <t>Substrát typ B</t>
  </si>
  <si>
    <t>628</t>
  </si>
  <si>
    <t>630</t>
  </si>
  <si>
    <t>18.49</t>
  </si>
  <si>
    <t>Soubor 18.49</t>
  </si>
  <si>
    <t>EFCO</t>
  </si>
  <si>
    <t>Euonymus fortunei 'Coloratus' (brslen Fortuneův)  0,5L - 15-20</t>
  </si>
  <si>
    <t>634</t>
  </si>
  <si>
    <t>PTGS</t>
  </si>
  <si>
    <t>Parthenocissus tricuspidata (loubinec trojhrotý)  0,5L - 40-60</t>
  </si>
  <si>
    <t>638</t>
  </si>
  <si>
    <t>18.50</t>
  </si>
  <si>
    <t>Soubor 18.50</t>
  </si>
  <si>
    <t>319</t>
  </si>
  <si>
    <t>185 80-3511.8</t>
  </si>
  <si>
    <t>Odstranění přerostlého drnu; 1 opakování (x 0,4)</t>
  </si>
  <si>
    <t>640</t>
  </si>
  <si>
    <t>642</t>
  </si>
  <si>
    <t>321</t>
  </si>
  <si>
    <t>185 85-1121.11</t>
  </si>
  <si>
    <t>Dovoz vody pro zálivku rostlin; 5 opakování, 30 l/ rostlina (x 0,15)</t>
  </si>
  <si>
    <t>644</t>
  </si>
  <si>
    <t>185 80-4311.9</t>
  </si>
  <si>
    <t>Zálivka rostlin vodou, plochy jednotlivě do 20 m2, včetně nákladů na vodu; 5 opakování, 30 l/ rostlina (x 0,15)</t>
  </si>
  <si>
    <t>646</t>
  </si>
  <si>
    <t>18.51</t>
  </si>
  <si>
    <t>Soubor 18.51</t>
  </si>
  <si>
    <t>323</t>
  </si>
  <si>
    <t>185 80-3511.9</t>
  </si>
  <si>
    <t>Odstranění přerostlého drnu; 2 opakování (x 0,8)</t>
  </si>
  <si>
    <t>648</t>
  </si>
  <si>
    <t>325</t>
  </si>
  <si>
    <t>998231411</t>
  </si>
  <si>
    <t>Ruční přesun hmot pro sadovnické a krajinářské úpravy do100 m</t>
  </si>
  <si>
    <t>-677902986</t>
  </si>
  <si>
    <t>MB - Mobiliář</t>
  </si>
  <si>
    <t xml:space="preserve">    9 - Městská a zahradní architektura, mobiliář</t>
  </si>
  <si>
    <t>1481903384</t>
  </si>
  <si>
    <t>"pro základ lavičky" +4*2*0,30*0,90*0,60</t>
  </si>
  <si>
    <t>"pro základ odpadkového koše, nosiče na sáčky, popelníku" +6*0,40*0,40*0,60</t>
  </si>
  <si>
    <t>"pro základ pítka" +0,60*0,60*0,60</t>
  </si>
  <si>
    <t>"pro základ stojanů na kola" +3*2*0,60*0,30*0,60</t>
  </si>
  <si>
    <t>"pro základ sloupků oplocení" +56*0,20*0,20*0,50</t>
  </si>
  <si>
    <t>-2084451126</t>
  </si>
  <si>
    <t>+1/2*3,86</t>
  </si>
  <si>
    <t>1781657960</t>
  </si>
  <si>
    <t>-244476310</t>
  </si>
  <si>
    <t>+15*3,86</t>
  </si>
  <si>
    <t>-1427460851</t>
  </si>
  <si>
    <t>-352036748</t>
  </si>
  <si>
    <t>2137110586</t>
  </si>
  <si>
    <t>+3,86*2,2</t>
  </si>
  <si>
    <t>275313611</t>
  </si>
  <si>
    <t>Základové patky z betonu tř. C 16/20</t>
  </si>
  <si>
    <t>489541443</t>
  </si>
  <si>
    <t>Městská a zahradní architektura, mobiliář</t>
  </si>
  <si>
    <t>1665678449</t>
  </si>
  <si>
    <t>1059385398</t>
  </si>
  <si>
    <t>936104212</t>
  </si>
  <si>
    <t>-1739798886</t>
  </si>
  <si>
    <t>74910130</t>
  </si>
  <si>
    <t>-1939760541</t>
  </si>
  <si>
    <t>936104213</t>
  </si>
  <si>
    <t>Montáž odpadkového koše kotevními šrouby na  pevný podklad</t>
  </si>
  <si>
    <t>-1990967203</t>
  </si>
  <si>
    <t>74910133</t>
  </si>
  <si>
    <t>-131818624</t>
  </si>
  <si>
    <t>936124113</t>
  </si>
  <si>
    <t>Montáž lavičky stabilní kotvené šrouby na pevný podklad</t>
  </si>
  <si>
    <t>885081701</t>
  </si>
  <si>
    <t>74910106</t>
  </si>
  <si>
    <t>-1927107013</t>
  </si>
  <si>
    <t>936125100</t>
  </si>
  <si>
    <t>Montáž pítka</t>
  </si>
  <si>
    <t>674499624</t>
  </si>
  <si>
    <t>93612514</t>
  </si>
  <si>
    <t>362101073</t>
  </si>
  <si>
    <t>936125110</t>
  </si>
  <si>
    <t>Montáž popelníku</t>
  </si>
  <si>
    <t>-359953925</t>
  </si>
  <si>
    <t>93612525</t>
  </si>
  <si>
    <t>1480258786</t>
  </si>
  <si>
    <t>936174311</t>
  </si>
  <si>
    <t>Montáž stojanu na kola pro 5 kol kotevními šrouby na pevný podklad</t>
  </si>
  <si>
    <t>-102794249</t>
  </si>
  <si>
    <t>74910151</t>
  </si>
  <si>
    <t>435144015</t>
  </si>
  <si>
    <t>338951121</t>
  </si>
  <si>
    <t>Osazování sloupků a vzpěr plotových dřevěných s impregnací se zalitím cementovou maltou</t>
  </si>
  <si>
    <t>-129724453</t>
  </si>
  <si>
    <t>60556111</t>
  </si>
  <si>
    <t>řezivo akátové sušené tl 50mm</t>
  </si>
  <si>
    <t>1189850594</t>
  </si>
  <si>
    <t>"kůly průměr do 12 cm délky 1,50 m provrtané pro průnik lanem" +40*3,14*0,06*0,06*1,50</t>
  </si>
  <si>
    <t>67543140</t>
  </si>
  <si>
    <t xml:space="preserve">lano přírodní konopné D 11mm </t>
  </si>
  <si>
    <t>-297232428</t>
  </si>
  <si>
    <t>936001002</t>
  </si>
  <si>
    <t>Montáž prvků městské a zahradní architektury hmotnosti do 1,5 t</t>
  </si>
  <si>
    <t>1268641783</t>
  </si>
  <si>
    <t>60512012</t>
  </si>
  <si>
    <t>sedací dubové trámy ohoblované 3ks 3x0,6x0,4m</t>
  </si>
  <si>
    <t>238633261</t>
  </si>
  <si>
    <t>60512014</t>
  </si>
  <si>
    <t>dubové trámy ohoblované 3ks nepravidelné</t>
  </si>
  <si>
    <t>682592594</t>
  </si>
  <si>
    <t>138929405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</si>
  <si>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</si>
  <si>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</si>
  <si>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</si>
  <si>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</si>
  <si>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</si>
  <si>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</si>
  <si>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VRN1</t>
  </si>
  <si>
    <t>Průzkumné, geodetické a projektové práce</t>
  </si>
  <si>
    <t>011314000</t>
  </si>
  <si>
    <t>Archeologický dohled</t>
  </si>
  <si>
    <t>1024</t>
  </si>
  <si>
    <t>1112984485</t>
  </si>
  <si>
    <t>012002000</t>
  </si>
  <si>
    <t>Geodetické práce</t>
  </si>
  <si>
    <t>-1167339122</t>
  </si>
  <si>
    <t>VRN3</t>
  </si>
  <si>
    <t>Zařízení staveniště</t>
  </si>
  <si>
    <t>030001000</t>
  </si>
  <si>
    <t>-1395444444</t>
  </si>
  <si>
    <t>VRN4</t>
  </si>
  <si>
    <t>Inženýrská činnost</t>
  </si>
  <si>
    <t>040001000</t>
  </si>
  <si>
    <t>-2068368343</t>
  </si>
  <si>
    <t>041103000</t>
  </si>
  <si>
    <t>Autorský dozor projektanta</t>
  </si>
  <si>
    <t>-402009534</t>
  </si>
  <si>
    <t>045002000</t>
  </si>
  <si>
    <t>Kompletační a koordinační činnost</t>
  </si>
  <si>
    <t>1027934679</t>
  </si>
  <si>
    <t>049303000</t>
  </si>
  <si>
    <t>Náklady vzniklé v souvislosti s předáním stavby - podklady ke kolaudaci</t>
  </si>
  <si>
    <t>1694373501</t>
  </si>
  <si>
    <t>VRN6</t>
  </si>
  <si>
    <t>Územní vlivy</t>
  </si>
  <si>
    <t>060001000</t>
  </si>
  <si>
    <t>1483813962</t>
  </si>
  <si>
    <t>VRN7</t>
  </si>
  <si>
    <t>Provozní vlivy</t>
  </si>
  <si>
    <t>075002000</t>
  </si>
  <si>
    <t>Ochranná pásma</t>
  </si>
  <si>
    <t>-1246750511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</si>
  <si>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</si>
  <si>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</si>
  <si>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</si>
  <si>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</si>
  <si>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</si>
  <si>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</si>
  <si>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</si>
  <si>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</si>
  <si>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</si>
  <si>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</si>
  <si>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</si>
  <si>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</si>
  <si>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</si>
  <si>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</si>
  <si>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</si>
  <si>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</si>
  <si>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</si>
  <si>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</si>
  <si>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</si>
  <si>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</si>
  <si>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</si>
  <si>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</si>
  <si>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</si>
  <si>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</si>
  <si>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</si>
  <si>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</si>
  <si>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</si>
  <si>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</si>
  <si>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</si>
  <si>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</si>
  <si>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</si>
  <si>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</si>
  <si>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</si>
  <si>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</si>
  <si>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</si>
  <si>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</si>
  <si>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</si>
  <si>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</si>
  <si>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</si>
  <si>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</si>
  <si>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</si>
  <si>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</si>
  <si>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</si>
  <si>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</si>
  <si>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</si>
  <si>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</si>
  <si>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</si>
  <si>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</si>
  <si>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</si>
  <si>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</si>
  <si>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</si>
  <si>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</si>
  <si>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</si>
  <si>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</si>
  <si>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</si>
  <si>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</si>
  <si>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</si>
  <si>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</si>
  <si>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</si>
  <si>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</si>
  <si>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</si>
  <si>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</si>
  <si>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</si>
  <si>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</si>
  <si>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</si>
  <si>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</si>
  <si>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</si>
  <si>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</si>
  <si>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</si>
  <si>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</si>
  <si>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</si>
  <si>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</si>
  <si>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</si>
  <si>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</si>
  <si>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</si>
  <si>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</si>
  <si>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</si>
  <si>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</si>
  <si>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</si>
  <si>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</si>
  <si>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</si>
  <si>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</si>
  <si>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</si>
  <si>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</si>
  <si>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</si>
  <si>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</si>
  <si>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</si>
  <si>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</si>
  <si>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</si>
  <si>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</si>
  <si>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</si>
  <si>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</si>
  <si>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</si>
  <si>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</si>
  <si>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</si>
  <si>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</si>
  <si>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</si>
  <si>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</si>
  <si>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</si>
  <si>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</si>
  <si>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</si>
  <si>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</si>
  <si>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</si>
  <si>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</si>
  <si>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</si>
  <si>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</si>
  <si>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</si>
  <si>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</si>
  <si>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</si>
  <si>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</si>
  <si>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</si>
  <si>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</si>
  <si>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</si>
  <si>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</si>
  <si>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</si>
  <si>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</si>
  <si>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</si>
  <si>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</si>
  <si>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</si>
  <si>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</si>
  <si>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</si>
  <si>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</si>
  <si>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</si>
  <si>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</si>
  <si>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</si>
  <si>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</si>
  <si>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</si>
  <si>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</si>
  <si>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</si>
  <si>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</si>
  <si>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</si>
  <si>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</si>
  <si>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</si>
  <si>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</si>
  <si>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</si>
  <si>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</si>
  <si>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</si>
  <si>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</si>
  <si>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</si>
  <si>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</si>
  <si>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</si>
  <si>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</si>
  <si>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</si>
  <si>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</si>
  <si>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</si>
  <si>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</si>
  <si>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</si>
  <si>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</si>
  <si>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</si>
  <si>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</si>
  <si>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</si>
  <si>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</si>
  <si>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</si>
  <si>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</si>
  <si>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</si>
  <si>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</si>
  <si>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</si>
  <si>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</si>
  <si>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</si>
  <si>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</si>
  <si>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</si>
  <si>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</si>
  <si>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</si>
  <si>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</si>
  <si>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</si>
  <si>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</si>
  <si>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</si>
  <si>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</si>
  <si>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</si>
  <si>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</si>
  <si>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</si>
  <si>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</si>
  <si>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</si>
  <si>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</si>
  <si>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</si>
  <si>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</si>
  <si>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</si>
  <si>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</si>
  <si>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</si>
  <si>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</si>
  <si>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</si>
  <si>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</si>
  <si>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</si>
  <si>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TPL</t>
  </si>
  <si>
    <t>Tilia platyphyllos SCOP. (lípa velkolistá)</t>
  </si>
  <si>
    <t>Výsadba dřeviny s balem do jamky se zalitím v rovině a svahu do 1:5 Ø  balu do 0,8 m</t>
  </si>
  <si>
    <t>Hnojení tabletovým hnojivem jednotlivě k rostlinám; (6x10g)  (x 0,00006)</t>
  </si>
  <si>
    <t>Zhotovení závlahové mísy u siltérních dřevin v rovině nebo na svahu do 1:5, o pr. mísy přes 1 m</t>
  </si>
  <si>
    <t>Kůl frézovaný s  fazetou a špicí, Ø 90 mm, délka 300 cm; (x 3)</t>
  </si>
  <si>
    <t>Příčka 50 cm (Ø 90 mm) - frézovaná; (x 3)</t>
  </si>
  <si>
    <t>APDEB</t>
  </si>
  <si>
    <t>Acer platanoides 'Deborah' (javor mléčný)</t>
  </si>
  <si>
    <t>Prunus x yedoensis (třešeň jedoská)</t>
  </si>
  <si>
    <t>Cornus alba 'Sibirica' (svída bílá)</t>
  </si>
  <si>
    <t>CALS</t>
  </si>
  <si>
    <t>HYAR</t>
  </si>
  <si>
    <t>Hydrangea arborescens (hortenzie stromečkovitá)</t>
  </si>
  <si>
    <t>Hypericum inodoorum (třezalka nevonná)</t>
  </si>
  <si>
    <t>Lonicera nitida 'Maigrün' (zimolez lesklý)</t>
  </si>
  <si>
    <t>PTE</t>
  </si>
  <si>
    <t>Pachysandra terminalis (tlustonitník klasnatý)</t>
  </si>
  <si>
    <t>ROLF</t>
  </si>
  <si>
    <t>Rosa  'The Fairy' (růže )</t>
  </si>
  <si>
    <t>CAV</t>
  </si>
  <si>
    <t>Corylus avellana (líska obecná)</t>
  </si>
  <si>
    <t>AQV</t>
  </si>
  <si>
    <t>Aquilegia vulgaris (orlíček obecný)</t>
  </si>
  <si>
    <t>Aster amellus (hvězdnice chlumní)</t>
  </si>
  <si>
    <t>ATEB</t>
  </si>
  <si>
    <t>Aster ericoides 'Blue Star' (hvězdnice vřesovcová)</t>
  </si>
  <si>
    <t>ATSE</t>
  </si>
  <si>
    <t>Aster sedifolius 'Nanus' (hvězdnice )</t>
  </si>
  <si>
    <t>CAPE</t>
  </si>
  <si>
    <t>Campanula persicifolia (zvonek broskvolistý)</t>
  </si>
  <si>
    <t>CRUC</t>
  </si>
  <si>
    <t>Centranthus ruber 'Coccineus' (mavuň červená)</t>
  </si>
  <si>
    <t>Epimedium x versicolor 'Sulphureum' (škornice pestrobarevná)</t>
  </si>
  <si>
    <t>GECO</t>
  </si>
  <si>
    <t>Geum coccineum 'Borisii' (kulkík )</t>
  </si>
  <si>
    <t>GRMA</t>
  </si>
  <si>
    <t>Geranium macrorrhizum (kakost oddenkatý)</t>
  </si>
  <si>
    <t>Geranium sanguineum (kakost krvavý)</t>
  </si>
  <si>
    <t>Helleborus orientalis (čemeřice východní)</t>
  </si>
  <si>
    <t>HMAR</t>
  </si>
  <si>
    <t>Hemerocallis  'Autumn Red' (denivka )</t>
  </si>
  <si>
    <t>LVAN</t>
  </si>
  <si>
    <t>Lavandula angustifolia (levandule lékařská)</t>
  </si>
  <si>
    <t>Narcissus  (narcis )</t>
  </si>
  <si>
    <t>NEF</t>
  </si>
  <si>
    <t>Nepeta x faassenii (šanta kočičí)</t>
  </si>
  <si>
    <t>Omphalodes verna (pupkovec jarní)</t>
  </si>
  <si>
    <t>Polystichum aculeatum (kapradina laločnatá)</t>
  </si>
  <si>
    <t>SANC</t>
  </si>
  <si>
    <t>Santolina chamaecyparissus (svatolína cypřiškovitá)</t>
  </si>
  <si>
    <t>SANO</t>
  </si>
  <si>
    <t>Salvia nemorosa 'Ostfriesland' (šalvěj hajní)</t>
  </si>
  <si>
    <t>SEH</t>
  </si>
  <si>
    <t>Sedum telephium 'Herbstfreude' (rozchodník )</t>
  </si>
  <si>
    <t>STG</t>
  </si>
  <si>
    <t>Stipa gigantea (kavyl obrovský)</t>
  </si>
  <si>
    <t>TUL</t>
  </si>
  <si>
    <t>Tulipa  (tulipán )</t>
  </si>
  <si>
    <t>Allium aflatunense (česnek aflatunský)</t>
  </si>
  <si>
    <t>Crocus sp. (šafrán )</t>
  </si>
  <si>
    <t>EHY</t>
  </si>
  <si>
    <t>Eranthis hyemalis (L.) Salisb. (talovín zimní)</t>
  </si>
  <si>
    <t>Galanthus nivalis (sněženka podsněžník)</t>
  </si>
  <si>
    <t>Stožár osvětlovací ocelový délky do 12m - demontáž</t>
  </si>
  <si>
    <t>210 20-4111.R00</t>
  </si>
  <si>
    <t>Stožár osvětlovací ocelový délky do 12m</t>
  </si>
  <si>
    <t>Montáž a připojení původního svítidla</t>
  </si>
  <si>
    <t>Drobný spojovací a nespecifikovaný materiál</t>
  </si>
  <si>
    <t>Bourání konstrukcí a kácení dřevin</t>
  </si>
  <si>
    <t>Kácení stromů listnatých o průměru kmene 10-30cm</t>
  </si>
  <si>
    <t>Odstranění pařezu do 30cm</t>
  </si>
  <si>
    <t>Vodorovné přemístění pařezů, křovin a stromů do 5000m</t>
  </si>
  <si>
    <t>Poplatek za kompostárnu</t>
  </si>
  <si>
    <t>112201101R00</t>
  </si>
  <si>
    <t>919791013</t>
  </si>
  <si>
    <t>Montáž ochrany stromů v komunikaci pro pěší s vnitřní ocelovou výplní a zabetonovaným rámem plochy přes 1 m2</t>
  </si>
  <si>
    <t>74910197</t>
  </si>
  <si>
    <t>rošt ke stromům včetně rámu, ocelová konstrukce, průměr vnějšího kruhu 1600 mm, vnitřního 5400 mm</t>
  </si>
  <si>
    <t>Montáž nosiče sáčků na psí exkrementy</t>
  </si>
  <si>
    <t>nosič na sáčky k uložení psích extrementů (ocel, nerez), 140 x 140 x 1060 mm</t>
  </si>
  <si>
    <t>koš odpadkový (ocel, dřevo),  350 x 250 x 930 mm, obsah 45 l</t>
  </si>
  <si>
    <t>lavička s opěradlem (kotvená) 1800 x 780 x 840 mm  konstrukce - ocel, sedák – dřevo</t>
  </si>
  <si>
    <t>popelník (ocel, nerez) 80 x 80 x 1000 mm</t>
  </si>
  <si>
    <t>stojan na kola, 240 x 163 x 850 mm, š. Pásu 60 mm</t>
  </si>
  <si>
    <t>pítko s příslušenstvím 200 x 100 x 990 mm, odtoková mříž 296 x 890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</si>
</sst>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i/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i/>
      <sz val="8"/>
      <color indexed="12"/>
      <name val="Trebuchet MS"/>
      <family val="2"/>
    </font>
  </fonts>
  <fills count="8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</cellStyleXfs>
  <cellXfs count="40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21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4" fontId="29" fillId="0" borderId="21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22" xfId="0" applyNumberFormat="1" applyFont="1" applyBorder="1" applyAlignment="1">
      <alignment vertical="center"/>
    </xf>
    <xf numFmtId="4" fontId="29" fillId="0" borderId="23" xfId="0" applyNumberFormat="1" applyFont="1" applyBorder="1" applyAlignment="1">
      <alignment vertical="center"/>
    </xf>
    <xf numFmtId="166" fontId="29" fillId="0" borderId="23" xfId="0" applyNumberFormat="1" applyFont="1" applyBorder="1" applyAlignment="1">
      <alignment vertical="center"/>
    </xf>
    <xf numFmtId="4" fontId="29" fillId="0" borderId="24" xfId="0" applyNumberFormat="1" applyFont="1" applyBorder="1" applyAlignment="1">
      <alignment vertical="center"/>
    </xf>
    <xf numFmtId="0" fontId="0" fillId="2" borderId="0" xfId="0" applyFill="1" applyProtection="1">
      <protection/>
    </xf>
    <xf numFmtId="0" fontId="30" fillId="2" borderId="0" xfId="20" applyFont="1" applyFill="1" applyAlignment="1" applyProtection="1">
      <alignment vertical="center"/>
      <protection/>
    </xf>
    <xf numFmtId="0" fontId="36" fillId="2" borderId="0" xfId="20" applyFill="1" applyProtection="1">
      <protection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right" vertical="center"/>
    </xf>
    <xf numFmtId="0" fontId="0" fillId="4" borderId="5" xfId="0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2" fillId="0" borderId="13" xfId="0" applyNumberFormat="1" applyFont="1" applyBorder="1" applyAlignment="1">
      <alignment/>
    </xf>
    <xf numFmtId="166" fontId="32" fillId="0" borderId="14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5" fillId="0" borderId="27" xfId="0" applyFont="1" applyBorder="1" applyAlignment="1" applyProtection="1">
      <alignment horizontal="center" vertical="center"/>
      <protection locked="0"/>
    </xf>
    <xf numFmtId="49" fontId="35" fillId="0" borderId="27" xfId="0" applyNumberFormat="1" applyFont="1" applyBorder="1" applyAlignment="1" applyProtection="1">
      <alignment horizontal="left" vertical="center" wrapText="1"/>
      <protection locked="0"/>
    </xf>
    <xf numFmtId="0" fontId="35" fillId="0" borderId="27" xfId="0" applyFont="1" applyBorder="1" applyAlignment="1" applyProtection="1">
      <alignment horizontal="left" vertical="center" wrapText="1"/>
      <protection locked="0"/>
    </xf>
    <xf numFmtId="0" fontId="35" fillId="0" borderId="27" xfId="0" applyFont="1" applyBorder="1" applyAlignment="1" applyProtection="1">
      <alignment horizontal="center" vertical="center" wrapText="1"/>
      <protection locked="0"/>
    </xf>
    <xf numFmtId="167" fontId="35" fillId="0" borderId="27" xfId="0" applyNumberFormat="1" applyFont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 locked="0"/>
    </xf>
    <xf numFmtId="0" fontId="35" fillId="0" borderId="4" xfId="0" applyFont="1" applyBorder="1" applyAlignment="1">
      <alignment vertical="center"/>
    </xf>
    <xf numFmtId="0" fontId="35" fillId="0" borderId="27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11" fillId="0" borderId="4" xfId="0" applyFont="1" applyBorder="1" applyAlignment="1">
      <alignment/>
    </xf>
    <xf numFmtId="0" fontId="11" fillId="0" borderId="0" xfId="0" applyFont="1" applyAlignment="1">
      <alignment horizontal="left"/>
    </xf>
    <xf numFmtId="4" fontId="11" fillId="0" borderId="0" xfId="0" applyNumberFormat="1" applyFont="1" applyAlignment="1">
      <alignment/>
    </xf>
    <xf numFmtId="0" fontId="11" fillId="0" borderId="21" xfId="0" applyFont="1" applyBorder="1" applyAlignment="1">
      <alignment/>
    </xf>
    <xf numFmtId="0" fontId="11" fillId="0" borderId="0" xfId="0" applyFont="1" applyBorder="1" applyAlignment="1">
      <alignment/>
    </xf>
    <xf numFmtId="166" fontId="11" fillId="0" borderId="0" xfId="0" applyNumberFormat="1" applyFont="1" applyBorder="1" applyAlignment="1">
      <alignment/>
    </xf>
    <xf numFmtId="166" fontId="11" fillId="0" borderId="15" xfId="0" applyNumberFormat="1" applyFont="1" applyBorder="1" applyAlignment="1">
      <alignment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0" borderId="0" xfId="0" applyFont="1" applyAlignment="1">
      <alignment vertic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0" fillId="0" borderId="0" xfId="0" applyFont="1" applyAlignment="1">
      <alignment vertical="center"/>
    </xf>
    <xf numFmtId="167" fontId="0" fillId="0" borderId="27" xfId="0" applyNumberFormat="1" applyFont="1" applyFill="1" applyBorder="1" applyAlignment="1" applyProtection="1">
      <alignment vertical="center"/>
      <protection locked="0"/>
    </xf>
    <xf numFmtId="167" fontId="35" fillId="0" borderId="27" xfId="0" applyNumberFormat="1" applyFont="1" applyFill="1" applyBorder="1" applyAlignment="1" applyProtection="1">
      <alignment vertical="center"/>
      <protection locked="0"/>
    </xf>
    <xf numFmtId="4" fontId="35" fillId="0" borderId="27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0" fillId="5" borderId="4" xfId="0" applyFont="1" applyFill="1" applyBorder="1" applyAlignment="1" applyProtection="1">
      <alignment vertical="center"/>
      <protection locked="0"/>
    </xf>
    <xf numFmtId="0" fontId="0" fillId="5" borderId="27" xfId="0" applyFont="1" applyFill="1" applyBorder="1" applyAlignment="1" applyProtection="1">
      <alignment horizontal="center" vertical="center"/>
      <protection locked="0"/>
    </xf>
    <xf numFmtId="49" fontId="0" fillId="5" borderId="27" xfId="0" applyNumberFormat="1" applyFont="1" applyFill="1" applyBorder="1" applyAlignment="1" applyProtection="1">
      <alignment horizontal="left" vertical="center" wrapText="1"/>
      <protection locked="0"/>
    </xf>
    <xf numFmtId="0" fontId="0" fillId="5" borderId="27" xfId="0" applyFont="1" applyFill="1" applyBorder="1" applyAlignment="1" applyProtection="1">
      <alignment horizontal="left" vertical="center" wrapText="1"/>
      <protection locked="0"/>
    </xf>
    <xf numFmtId="0" fontId="0" fillId="5" borderId="27" xfId="0" applyFont="1" applyFill="1" applyBorder="1" applyAlignment="1" applyProtection="1">
      <alignment horizontal="center" vertical="center" wrapText="1"/>
      <protection locked="0"/>
    </xf>
    <xf numFmtId="167" fontId="0" fillId="5" borderId="27" xfId="0" applyNumberFormat="1" applyFont="1" applyFill="1" applyBorder="1" applyAlignment="1" applyProtection="1">
      <alignment vertical="center"/>
      <protection locked="0"/>
    </xf>
    <xf numFmtId="4" fontId="0" fillId="5" borderId="27" xfId="0" applyNumberFormat="1" applyFont="1" applyFill="1" applyBorder="1" applyAlignment="1" applyProtection="1">
      <alignment vertical="center"/>
      <protection locked="0"/>
    </xf>
    <xf numFmtId="0" fontId="0" fillId="5" borderId="4" xfId="0" applyFont="1" applyFill="1" applyBorder="1" applyAlignment="1">
      <alignment vertical="center"/>
    </xf>
    <xf numFmtId="0" fontId="2" fillId="5" borderId="27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center"/>
    </xf>
    <xf numFmtId="166" fontId="2" fillId="5" borderId="0" xfId="0" applyNumberFormat="1" applyFont="1" applyFill="1" applyBorder="1" applyAlignment="1">
      <alignment vertical="center"/>
    </xf>
    <xf numFmtId="166" fontId="2" fillId="5" borderId="15" xfId="0" applyNumberFormat="1" applyFont="1" applyFill="1" applyBorder="1" applyAlignment="1">
      <alignment vertical="center"/>
    </xf>
    <xf numFmtId="0" fontId="0" fillId="5" borderId="0" xfId="0" applyFont="1" applyFill="1" applyAlignment="1">
      <alignment horizontal="left" vertical="center"/>
    </xf>
    <xf numFmtId="4" fontId="0" fillId="5" borderId="0" xfId="0" applyNumberFormat="1" applyFont="1" applyFill="1" applyAlignment="1">
      <alignment vertical="center"/>
    </xf>
    <xf numFmtId="0" fontId="8" fillId="5" borderId="0" xfId="0" applyFont="1" applyFill="1" applyAlignment="1">
      <alignment/>
    </xf>
    <xf numFmtId="0" fontId="8" fillId="5" borderId="4" xfId="0" applyFont="1" applyFill="1" applyBorder="1" applyAlignment="1">
      <alignment/>
    </xf>
    <xf numFmtId="0" fontId="8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4" fontId="7" fillId="5" borderId="0" xfId="0" applyNumberFormat="1" applyFont="1" applyFill="1" applyAlignment="1">
      <alignment/>
    </xf>
    <xf numFmtId="0" fontId="8" fillId="5" borderId="21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66" fontId="8" fillId="5" borderId="0" xfId="0" applyNumberFormat="1" applyFont="1" applyFill="1" applyBorder="1" applyAlignment="1">
      <alignment/>
    </xf>
    <xf numFmtId="166" fontId="8" fillId="5" borderId="15" xfId="0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" fontId="8" fillId="5" borderId="0" xfId="0" applyNumberFormat="1" applyFont="1" applyFill="1" applyAlignment="1">
      <alignment vertical="center"/>
    </xf>
    <xf numFmtId="0" fontId="35" fillId="5" borderId="27" xfId="0" applyFont="1" applyFill="1" applyBorder="1" applyAlignment="1" applyProtection="1">
      <alignment horizontal="center" vertical="center"/>
      <protection locked="0"/>
    </xf>
    <xf numFmtId="49" fontId="35" fillId="5" borderId="27" xfId="0" applyNumberFormat="1" applyFont="1" applyFill="1" applyBorder="1" applyAlignment="1" applyProtection="1">
      <alignment horizontal="left" vertical="center" wrapText="1"/>
      <protection locked="0"/>
    </xf>
    <xf numFmtId="0" fontId="35" fillId="5" borderId="27" xfId="0" applyFont="1" applyFill="1" applyBorder="1" applyAlignment="1" applyProtection="1">
      <alignment horizontal="left" vertical="center" wrapText="1"/>
      <protection locked="0"/>
    </xf>
    <xf numFmtId="0" fontId="35" fillId="5" borderId="27" xfId="0" applyFont="1" applyFill="1" applyBorder="1" applyAlignment="1" applyProtection="1">
      <alignment horizontal="center" vertical="center" wrapText="1"/>
      <protection locked="0"/>
    </xf>
    <xf numFmtId="167" fontId="35" fillId="5" borderId="27" xfId="0" applyNumberFormat="1" applyFont="1" applyFill="1" applyBorder="1" applyAlignment="1" applyProtection="1">
      <alignment vertical="center"/>
      <protection locked="0"/>
    </xf>
    <xf numFmtId="4" fontId="35" fillId="5" borderId="27" xfId="0" applyNumberFormat="1" applyFont="1" applyFill="1" applyBorder="1" applyAlignment="1" applyProtection="1">
      <alignment vertical="center"/>
      <protection locked="0"/>
    </xf>
    <xf numFmtId="0" fontId="35" fillId="5" borderId="4" xfId="0" applyFont="1" applyFill="1" applyBorder="1" applyAlignment="1">
      <alignment vertical="center"/>
    </xf>
    <xf numFmtId="0" fontId="35" fillId="5" borderId="27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0" fillId="2" borderId="0" xfId="20" applyFont="1" applyFill="1" applyAlignment="1" applyProtection="1">
      <alignment vertical="center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28" fillId="0" borderId="34" xfId="0" applyFont="1" applyBorder="1" applyAlignment="1" applyProtection="1">
      <alignment horizontal="left" wrapText="1"/>
      <protection locked="0"/>
    </xf>
    <xf numFmtId="0" fontId="0" fillId="7" borderId="36" xfId="23" applyFont="1" applyFill="1" applyBorder="1" applyAlignment="1" applyProtection="1">
      <alignment horizontal="center" vertical="center"/>
      <protection locked="0"/>
    </xf>
    <xf numFmtId="0" fontId="40" fillId="7" borderId="36" xfId="23" applyFont="1" applyFill="1" applyBorder="1" applyAlignment="1" applyProtection="1">
      <alignment horizontal="center" vertical="center"/>
      <protection locked="0"/>
    </xf>
    <xf numFmtId="0" fontId="0" fillId="7" borderId="27" xfId="0" applyFont="1" applyFill="1" applyBorder="1" applyAlignment="1" applyProtection="1">
      <alignment horizontal="center" vertical="center"/>
      <protection locked="0"/>
    </xf>
    <xf numFmtId="0" fontId="0" fillId="0" borderId="36" xfId="23" applyFont="1" applyBorder="1" applyAlignment="1" applyProtection="1">
      <alignment horizontal="center" vertical="center"/>
      <protection locked="0"/>
    </xf>
    <xf numFmtId="49" fontId="0" fillId="0" borderId="36" xfId="23" applyNumberFormat="1" applyFont="1" applyBorder="1" applyAlignment="1" applyProtection="1">
      <alignment horizontal="left" vertical="center" wrapText="1"/>
      <protection locked="0"/>
    </xf>
    <xf numFmtId="0" fontId="0" fillId="0" borderId="36" xfId="23" applyFont="1" applyBorder="1" applyAlignment="1" applyProtection="1">
      <alignment horizontal="left" vertical="center" wrapText="1"/>
      <protection locked="0"/>
    </xf>
    <xf numFmtId="0" fontId="0" fillId="0" borderId="36" xfId="23" applyFont="1" applyBorder="1" applyAlignment="1" applyProtection="1">
      <alignment horizontal="center" vertical="center" wrapText="1"/>
      <protection locked="0"/>
    </xf>
    <xf numFmtId="167" fontId="0" fillId="0" borderId="36" xfId="23" applyNumberFormat="1" applyFont="1" applyBorder="1" applyAlignment="1" applyProtection="1">
      <alignment vertical="center"/>
      <protection locked="0"/>
    </xf>
    <xf numFmtId="4" fontId="0" fillId="0" borderId="36" xfId="23" applyNumberFormat="1" applyFont="1" applyBorder="1" applyAlignment="1" applyProtection="1">
      <alignment vertical="center"/>
      <protection locked="0"/>
    </xf>
    <xf numFmtId="0" fontId="40" fillId="0" borderId="36" xfId="23" applyFont="1" applyBorder="1" applyAlignment="1" applyProtection="1">
      <alignment horizontal="center" vertical="center"/>
      <protection locked="0"/>
    </xf>
    <xf numFmtId="49" fontId="40" fillId="0" borderId="36" xfId="23" applyNumberFormat="1" applyFont="1" applyBorder="1" applyAlignment="1" applyProtection="1">
      <alignment horizontal="left" vertical="center" wrapText="1"/>
      <protection locked="0"/>
    </xf>
    <xf numFmtId="0" fontId="40" fillId="0" borderId="36" xfId="23" applyFont="1" applyBorder="1" applyAlignment="1" applyProtection="1">
      <alignment horizontal="left" vertical="center" wrapText="1"/>
      <protection locked="0"/>
    </xf>
    <xf numFmtId="0" fontId="40" fillId="0" borderId="36" xfId="23" applyFont="1" applyBorder="1" applyAlignment="1" applyProtection="1">
      <alignment horizontal="center" vertical="center" wrapText="1"/>
      <protection locked="0"/>
    </xf>
    <xf numFmtId="167" fontId="40" fillId="0" borderId="36" xfId="23" applyNumberFormat="1" applyFont="1" applyBorder="1" applyAlignment="1" applyProtection="1">
      <alignment vertical="center"/>
      <protection locked="0"/>
    </xf>
    <xf numFmtId="4" fontId="40" fillId="0" borderId="36" xfId="23" applyNumberFormat="1" applyFont="1" applyBorder="1" applyAlignment="1" applyProtection="1">
      <alignment vertical="center"/>
      <protection locked="0"/>
    </xf>
    <xf numFmtId="0" fontId="0" fillId="0" borderId="36" xfId="23" applyFont="1" applyBorder="1" applyAlignment="1" applyProtection="1">
      <alignment horizontal="left" vertical="center" wrapText="1"/>
      <protection locked="0"/>
    </xf>
    <xf numFmtId="0" fontId="40" fillId="0" borderId="36" xfId="23" applyFont="1" applyBorder="1" applyAlignment="1" applyProtection="1">
      <alignment horizontal="left" vertical="center" wrapText="1"/>
      <protection locked="0"/>
    </xf>
    <xf numFmtId="0" fontId="35" fillId="7" borderId="27" xfId="0" applyFont="1" applyFill="1" applyBorder="1" applyAlignment="1" applyProtection="1">
      <alignment horizontal="center" vertical="center"/>
      <protection locked="0"/>
    </xf>
    <xf numFmtId="0" fontId="40" fillId="0" borderId="36" xfId="23" applyFont="1" applyBorder="1" applyAlignment="1" applyProtection="1">
      <alignment horizontal="left" vertical="center" wrapText="1"/>
      <protection locked="0"/>
    </xf>
    <xf numFmtId="0" fontId="40" fillId="0" borderId="36" xfId="23" applyFont="1" applyBorder="1" applyAlignment="1" applyProtection="1">
      <alignment horizontal="left" vertical="center" wrapText="1"/>
      <protection locked="0"/>
    </xf>
    <xf numFmtId="0" fontId="40" fillId="0" borderId="36" xfId="23" applyFont="1" applyBorder="1" applyAlignment="1" applyProtection="1">
      <alignment horizontal="left" vertical="center" wrapText="1"/>
      <protection locked="0"/>
    </xf>
    <xf numFmtId="0" fontId="40" fillId="0" borderId="36" xfId="23" applyFont="1" applyBorder="1" applyAlignment="1" applyProtection="1">
      <alignment horizontal="left" vertical="center" wrapText="1"/>
      <protection locked="0"/>
    </xf>
    <xf numFmtId="0" fontId="40" fillId="0" borderId="36" xfId="23" applyFont="1" applyBorder="1" applyAlignment="1" applyProtection="1">
      <alignment horizontal="left" vertical="center" wrapTex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Hypertextový odkaz 2" xfId="22"/>
    <cellStyle name="Excel Built-in Normal" xfId="23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zoomScale="70" zoomScaleNormal="70" workbookViewId="0" topLeftCell="A1">
      <pane ySplit="1" topLeftCell="A14" activePane="bottomLeft" state="frozen"/>
      <selection pane="bottomLeft" activeCell="C2" sqref="C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hidden="1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hidden="1" customWidth="1"/>
    <col min="58" max="12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56" t="s">
        <v>8</v>
      </c>
      <c r="AS2" s="357"/>
      <c r="AT2" s="357"/>
      <c r="AU2" s="357"/>
      <c r="AV2" s="357"/>
      <c r="AW2" s="357"/>
      <c r="AX2" s="357"/>
      <c r="AY2" s="357"/>
      <c r="AZ2" s="357"/>
      <c r="BA2" s="357"/>
      <c r="BB2" s="357"/>
      <c r="BC2" s="357"/>
      <c r="BD2" s="357"/>
      <c r="BE2" s="357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S4" s="23" t="s">
        <v>14</v>
      </c>
    </row>
    <row r="5" spans="2:71" ht="14.45" customHeight="1">
      <c r="B5" s="27"/>
      <c r="C5" s="28"/>
      <c r="D5" s="32" t="s">
        <v>15</v>
      </c>
      <c r="E5" s="28"/>
      <c r="F5" s="28"/>
      <c r="G5" s="28"/>
      <c r="H5" s="28"/>
      <c r="I5" s="28"/>
      <c r="J5" s="28"/>
      <c r="K5" s="327" t="s">
        <v>16</v>
      </c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28"/>
      <c r="AQ5" s="30"/>
      <c r="BS5" s="23" t="s">
        <v>9</v>
      </c>
    </row>
    <row r="6" spans="2:71" ht="36.95" customHeight="1">
      <c r="B6" s="27"/>
      <c r="C6" s="28"/>
      <c r="D6" s="34" t="s">
        <v>17</v>
      </c>
      <c r="E6" s="28"/>
      <c r="F6" s="28"/>
      <c r="G6" s="28"/>
      <c r="H6" s="28"/>
      <c r="I6" s="28"/>
      <c r="J6" s="28"/>
      <c r="K6" s="329" t="s">
        <v>18</v>
      </c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8"/>
      <c r="AL6" s="328"/>
      <c r="AM6" s="328"/>
      <c r="AN6" s="328"/>
      <c r="AO6" s="328"/>
      <c r="AP6" s="28"/>
      <c r="AQ6" s="30"/>
      <c r="BS6" s="23" t="s">
        <v>9</v>
      </c>
    </row>
    <row r="7" spans="2:71" ht="14.45" customHeight="1">
      <c r="B7" s="27"/>
      <c r="C7" s="28"/>
      <c r="D7" s="35" t="s">
        <v>19</v>
      </c>
      <c r="E7" s="28"/>
      <c r="F7" s="28"/>
      <c r="G7" s="28"/>
      <c r="H7" s="28"/>
      <c r="I7" s="28"/>
      <c r="J7" s="28"/>
      <c r="K7" s="33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5" t="s">
        <v>20</v>
      </c>
      <c r="AL7" s="28"/>
      <c r="AM7" s="28"/>
      <c r="AN7" s="33" t="s">
        <v>5</v>
      </c>
      <c r="AO7" s="28"/>
      <c r="AP7" s="28"/>
      <c r="AQ7" s="30"/>
      <c r="BS7" s="23" t="s">
        <v>9</v>
      </c>
    </row>
    <row r="8" spans="2:71" ht="14.45" customHeight="1">
      <c r="B8" s="27"/>
      <c r="C8" s="28"/>
      <c r="D8" s="35" t="s">
        <v>21</v>
      </c>
      <c r="E8" s="28"/>
      <c r="F8" s="28"/>
      <c r="G8" s="28"/>
      <c r="H8" s="28"/>
      <c r="I8" s="28"/>
      <c r="J8" s="28"/>
      <c r="K8" s="33" t="s">
        <v>22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5" t="s">
        <v>23</v>
      </c>
      <c r="AL8" s="28"/>
      <c r="AM8" s="28"/>
      <c r="AN8" s="33" t="s">
        <v>24</v>
      </c>
      <c r="AO8" s="28"/>
      <c r="AP8" s="28"/>
      <c r="AQ8" s="30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S9" s="23" t="s">
        <v>9</v>
      </c>
    </row>
    <row r="10" spans="2:71" ht="14.45" customHeight="1">
      <c r="B10" s="27"/>
      <c r="C10" s="28"/>
      <c r="D10" s="35" t="s">
        <v>25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5" t="s">
        <v>26</v>
      </c>
      <c r="AL10" s="28"/>
      <c r="AM10" s="28"/>
      <c r="AN10" s="33" t="s">
        <v>5</v>
      </c>
      <c r="AO10" s="28"/>
      <c r="AP10" s="28"/>
      <c r="AQ10" s="30"/>
      <c r="BS10" s="23" t="s">
        <v>9</v>
      </c>
    </row>
    <row r="11" spans="2:71" ht="18.4" customHeight="1">
      <c r="B11" s="27"/>
      <c r="C11" s="28"/>
      <c r="D11" s="28"/>
      <c r="E11" s="33" t="s">
        <v>27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5" t="s">
        <v>28</v>
      </c>
      <c r="AL11" s="28"/>
      <c r="AM11" s="28"/>
      <c r="AN11" s="33" t="s">
        <v>5</v>
      </c>
      <c r="AO11" s="28"/>
      <c r="AP11" s="28"/>
      <c r="AQ11" s="30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S12" s="23" t="s">
        <v>9</v>
      </c>
    </row>
    <row r="13" spans="2:71" ht="14.45" customHeight="1">
      <c r="B13" s="27"/>
      <c r="C13" s="28"/>
      <c r="D13" s="35" t="s">
        <v>29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5" t="s">
        <v>26</v>
      </c>
      <c r="AL13" s="28"/>
      <c r="AM13" s="28"/>
      <c r="AN13" s="33" t="s">
        <v>5</v>
      </c>
      <c r="AO13" s="28"/>
      <c r="AP13" s="28"/>
      <c r="AQ13" s="30"/>
      <c r="BS13" s="23" t="s">
        <v>9</v>
      </c>
    </row>
    <row r="14" spans="2:71" ht="15">
      <c r="B14" s="27"/>
      <c r="C14" s="28"/>
      <c r="D14" s="28"/>
      <c r="E14" s="33" t="s">
        <v>30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35" t="s">
        <v>28</v>
      </c>
      <c r="AL14" s="28"/>
      <c r="AM14" s="28"/>
      <c r="AN14" s="33" t="s">
        <v>5</v>
      </c>
      <c r="AO14" s="28"/>
      <c r="AP14" s="28"/>
      <c r="AQ14" s="30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S15" s="23" t="s">
        <v>6</v>
      </c>
    </row>
    <row r="16" spans="2:71" ht="14.45" customHeight="1">
      <c r="B16" s="27"/>
      <c r="C16" s="28"/>
      <c r="D16" s="35" t="s">
        <v>31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5" t="s">
        <v>26</v>
      </c>
      <c r="AL16" s="28"/>
      <c r="AM16" s="28"/>
      <c r="AN16" s="33" t="s">
        <v>5</v>
      </c>
      <c r="AO16" s="28"/>
      <c r="AP16" s="28"/>
      <c r="AQ16" s="30"/>
      <c r="BS16" s="23" t="s">
        <v>6</v>
      </c>
    </row>
    <row r="17" spans="2:71" ht="18.4" customHeight="1">
      <c r="B17" s="27"/>
      <c r="C17" s="28"/>
      <c r="D17" s="28"/>
      <c r="E17" s="33" t="s">
        <v>32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5" t="s">
        <v>28</v>
      </c>
      <c r="AL17" s="28"/>
      <c r="AM17" s="28"/>
      <c r="AN17" s="33" t="s">
        <v>5</v>
      </c>
      <c r="AO17" s="28"/>
      <c r="AP17" s="28"/>
      <c r="AQ17" s="30"/>
      <c r="BS17" s="23" t="s">
        <v>6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S18" s="23" t="s">
        <v>9</v>
      </c>
    </row>
    <row r="19" spans="2:71" ht="14.45" customHeight="1">
      <c r="B19" s="27"/>
      <c r="C19" s="28"/>
      <c r="D19" s="35" t="s">
        <v>33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S19" s="23" t="s">
        <v>9</v>
      </c>
    </row>
    <row r="20" spans="2:71" ht="16.5" customHeight="1">
      <c r="B20" s="27"/>
      <c r="C20" s="28"/>
      <c r="D20" s="28"/>
      <c r="E20" s="330" t="s">
        <v>5</v>
      </c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28"/>
      <c r="AP20" s="28"/>
      <c r="AQ20" s="30"/>
      <c r="BS20" s="23" t="s">
        <v>34</v>
      </c>
    </row>
    <row r="21" spans="2:43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</row>
    <row r="22" spans="2:43" ht="6.95" customHeight="1">
      <c r="B22" s="27"/>
      <c r="C22" s="28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8"/>
      <c r="AQ22" s="30"/>
    </row>
    <row r="23" spans="2:43" s="1" customFormat="1" ht="25.9" customHeight="1">
      <c r="B23" s="37"/>
      <c r="C23" s="38"/>
      <c r="D23" s="39" t="s">
        <v>35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331">
        <f>ROUND(AG51,2)</f>
        <v>0</v>
      </c>
      <c r="AL23" s="332"/>
      <c r="AM23" s="332"/>
      <c r="AN23" s="332"/>
      <c r="AO23" s="332"/>
      <c r="AP23" s="38"/>
      <c r="AQ23" s="41"/>
    </row>
    <row r="24" spans="2:43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1"/>
    </row>
    <row r="25" spans="2:43" s="1" customFormat="1" ht="13.5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33" t="s">
        <v>36</v>
      </c>
      <c r="M25" s="333"/>
      <c r="N25" s="333"/>
      <c r="O25" s="333"/>
      <c r="P25" s="38"/>
      <c r="Q25" s="38"/>
      <c r="R25" s="38"/>
      <c r="S25" s="38"/>
      <c r="T25" s="38"/>
      <c r="U25" s="38"/>
      <c r="V25" s="38"/>
      <c r="W25" s="333" t="s">
        <v>37</v>
      </c>
      <c r="X25" s="333"/>
      <c r="Y25" s="333"/>
      <c r="Z25" s="333"/>
      <c r="AA25" s="333"/>
      <c r="AB25" s="333"/>
      <c r="AC25" s="333"/>
      <c r="AD25" s="333"/>
      <c r="AE25" s="333"/>
      <c r="AF25" s="38"/>
      <c r="AG25" s="38"/>
      <c r="AH25" s="38"/>
      <c r="AI25" s="38"/>
      <c r="AJ25" s="38"/>
      <c r="AK25" s="333" t="s">
        <v>38</v>
      </c>
      <c r="AL25" s="333"/>
      <c r="AM25" s="333"/>
      <c r="AN25" s="333"/>
      <c r="AO25" s="333"/>
      <c r="AP25" s="38"/>
      <c r="AQ25" s="41"/>
    </row>
    <row r="26" spans="2:43" s="2" customFormat="1" ht="14.45" customHeight="1">
      <c r="B26" s="43"/>
      <c r="C26" s="44"/>
      <c r="D26" s="45" t="s">
        <v>39</v>
      </c>
      <c r="E26" s="44"/>
      <c r="F26" s="45" t="s">
        <v>40</v>
      </c>
      <c r="G26" s="44"/>
      <c r="H26" s="44"/>
      <c r="I26" s="44"/>
      <c r="J26" s="44"/>
      <c r="K26" s="44"/>
      <c r="L26" s="334">
        <v>0.21</v>
      </c>
      <c r="M26" s="335"/>
      <c r="N26" s="335"/>
      <c r="O26" s="335"/>
      <c r="P26" s="44"/>
      <c r="Q26" s="44"/>
      <c r="R26" s="44"/>
      <c r="S26" s="44"/>
      <c r="T26" s="44"/>
      <c r="U26" s="44"/>
      <c r="V26" s="44"/>
      <c r="W26" s="336">
        <f>ROUND(AZ51,2)</f>
        <v>0</v>
      </c>
      <c r="X26" s="335"/>
      <c r="Y26" s="335"/>
      <c r="Z26" s="335"/>
      <c r="AA26" s="335"/>
      <c r="AB26" s="335"/>
      <c r="AC26" s="335"/>
      <c r="AD26" s="335"/>
      <c r="AE26" s="335"/>
      <c r="AF26" s="44"/>
      <c r="AG26" s="44"/>
      <c r="AH26" s="44"/>
      <c r="AI26" s="44"/>
      <c r="AJ26" s="44"/>
      <c r="AK26" s="336">
        <f>ROUND(AV51,2)</f>
        <v>0</v>
      </c>
      <c r="AL26" s="335"/>
      <c r="AM26" s="335"/>
      <c r="AN26" s="335"/>
      <c r="AO26" s="335"/>
      <c r="AP26" s="44"/>
      <c r="AQ26" s="46"/>
    </row>
    <row r="27" spans="2:43" s="2" customFormat="1" ht="14.45" customHeight="1">
      <c r="B27" s="43"/>
      <c r="C27" s="44"/>
      <c r="D27" s="44"/>
      <c r="E27" s="44"/>
      <c r="F27" s="45" t="s">
        <v>41</v>
      </c>
      <c r="G27" s="44"/>
      <c r="H27" s="44"/>
      <c r="I27" s="44"/>
      <c r="J27" s="44"/>
      <c r="K27" s="44"/>
      <c r="L27" s="334">
        <v>0.15</v>
      </c>
      <c r="M27" s="335"/>
      <c r="N27" s="335"/>
      <c r="O27" s="335"/>
      <c r="P27" s="44"/>
      <c r="Q27" s="44"/>
      <c r="R27" s="44"/>
      <c r="S27" s="44"/>
      <c r="T27" s="44"/>
      <c r="U27" s="44"/>
      <c r="V27" s="44"/>
      <c r="W27" s="336">
        <f>ROUND(BA51,2)</f>
        <v>0</v>
      </c>
      <c r="X27" s="335"/>
      <c r="Y27" s="335"/>
      <c r="Z27" s="335"/>
      <c r="AA27" s="335"/>
      <c r="AB27" s="335"/>
      <c r="AC27" s="335"/>
      <c r="AD27" s="335"/>
      <c r="AE27" s="335"/>
      <c r="AF27" s="44"/>
      <c r="AG27" s="44"/>
      <c r="AH27" s="44"/>
      <c r="AI27" s="44"/>
      <c r="AJ27" s="44"/>
      <c r="AK27" s="336">
        <f>ROUND(AW51,2)</f>
        <v>0</v>
      </c>
      <c r="AL27" s="335"/>
      <c r="AM27" s="335"/>
      <c r="AN27" s="335"/>
      <c r="AO27" s="335"/>
      <c r="AP27" s="44"/>
      <c r="AQ27" s="46"/>
    </row>
    <row r="28" spans="2:43" s="2" customFormat="1" ht="14.45" customHeight="1" hidden="1">
      <c r="B28" s="43"/>
      <c r="C28" s="44"/>
      <c r="D28" s="44"/>
      <c r="E28" s="44"/>
      <c r="F28" s="45" t="s">
        <v>42</v>
      </c>
      <c r="G28" s="44"/>
      <c r="H28" s="44"/>
      <c r="I28" s="44"/>
      <c r="J28" s="44"/>
      <c r="K28" s="44"/>
      <c r="L28" s="334">
        <v>0.21</v>
      </c>
      <c r="M28" s="335"/>
      <c r="N28" s="335"/>
      <c r="O28" s="335"/>
      <c r="P28" s="44"/>
      <c r="Q28" s="44"/>
      <c r="R28" s="44"/>
      <c r="S28" s="44"/>
      <c r="T28" s="44"/>
      <c r="U28" s="44"/>
      <c r="V28" s="44"/>
      <c r="W28" s="336">
        <f>ROUND(BB51,2)</f>
        <v>0</v>
      </c>
      <c r="X28" s="335"/>
      <c r="Y28" s="335"/>
      <c r="Z28" s="335"/>
      <c r="AA28" s="335"/>
      <c r="AB28" s="335"/>
      <c r="AC28" s="335"/>
      <c r="AD28" s="335"/>
      <c r="AE28" s="335"/>
      <c r="AF28" s="44"/>
      <c r="AG28" s="44"/>
      <c r="AH28" s="44"/>
      <c r="AI28" s="44"/>
      <c r="AJ28" s="44"/>
      <c r="AK28" s="336">
        <v>0</v>
      </c>
      <c r="AL28" s="335"/>
      <c r="AM28" s="335"/>
      <c r="AN28" s="335"/>
      <c r="AO28" s="335"/>
      <c r="AP28" s="44"/>
      <c r="AQ28" s="46"/>
    </row>
    <row r="29" spans="2:43" s="2" customFormat="1" ht="14.45" customHeight="1" hidden="1">
      <c r="B29" s="43"/>
      <c r="C29" s="44"/>
      <c r="D29" s="44"/>
      <c r="E29" s="44"/>
      <c r="F29" s="45" t="s">
        <v>43</v>
      </c>
      <c r="G29" s="44"/>
      <c r="H29" s="44"/>
      <c r="I29" s="44"/>
      <c r="J29" s="44"/>
      <c r="K29" s="44"/>
      <c r="L29" s="334">
        <v>0.15</v>
      </c>
      <c r="M29" s="335"/>
      <c r="N29" s="335"/>
      <c r="O29" s="335"/>
      <c r="P29" s="44"/>
      <c r="Q29" s="44"/>
      <c r="R29" s="44"/>
      <c r="S29" s="44"/>
      <c r="T29" s="44"/>
      <c r="U29" s="44"/>
      <c r="V29" s="44"/>
      <c r="W29" s="336">
        <f>ROUND(BC51,2)</f>
        <v>0</v>
      </c>
      <c r="X29" s="335"/>
      <c r="Y29" s="335"/>
      <c r="Z29" s="335"/>
      <c r="AA29" s="335"/>
      <c r="AB29" s="335"/>
      <c r="AC29" s="335"/>
      <c r="AD29" s="335"/>
      <c r="AE29" s="335"/>
      <c r="AF29" s="44"/>
      <c r="AG29" s="44"/>
      <c r="AH29" s="44"/>
      <c r="AI29" s="44"/>
      <c r="AJ29" s="44"/>
      <c r="AK29" s="336">
        <v>0</v>
      </c>
      <c r="AL29" s="335"/>
      <c r="AM29" s="335"/>
      <c r="AN29" s="335"/>
      <c r="AO29" s="335"/>
      <c r="AP29" s="44"/>
      <c r="AQ29" s="46"/>
    </row>
    <row r="30" spans="2:43" s="2" customFormat="1" ht="14.45" customHeight="1" hidden="1">
      <c r="B30" s="43"/>
      <c r="C30" s="44"/>
      <c r="D30" s="44"/>
      <c r="E30" s="44"/>
      <c r="F30" s="45" t="s">
        <v>44</v>
      </c>
      <c r="G30" s="44"/>
      <c r="H30" s="44"/>
      <c r="I30" s="44"/>
      <c r="J30" s="44"/>
      <c r="K30" s="44"/>
      <c r="L30" s="334">
        <v>0</v>
      </c>
      <c r="M30" s="335"/>
      <c r="N30" s="335"/>
      <c r="O30" s="335"/>
      <c r="P30" s="44"/>
      <c r="Q30" s="44"/>
      <c r="R30" s="44"/>
      <c r="S30" s="44"/>
      <c r="T30" s="44"/>
      <c r="U30" s="44"/>
      <c r="V30" s="44"/>
      <c r="W30" s="336">
        <f>ROUND(BD51,2)</f>
        <v>0</v>
      </c>
      <c r="X30" s="335"/>
      <c r="Y30" s="335"/>
      <c r="Z30" s="335"/>
      <c r="AA30" s="335"/>
      <c r="AB30" s="335"/>
      <c r="AC30" s="335"/>
      <c r="AD30" s="335"/>
      <c r="AE30" s="335"/>
      <c r="AF30" s="44"/>
      <c r="AG30" s="44"/>
      <c r="AH30" s="44"/>
      <c r="AI30" s="44"/>
      <c r="AJ30" s="44"/>
      <c r="AK30" s="336">
        <v>0</v>
      </c>
      <c r="AL30" s="335"/>
      <c r="AM30" s="335"/>
      <c r="AN30" s="335"/>
      <c r="AO30" s="335"/>
      <c r="AP30" s="44"/>
      <c r="AQ30" s="46"/>
    </row>
    <row r="31" spans="2:43" s="1" customFormat="1" ht="6.95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1"/>
    </row>
    <row r="32" spans="2:43" s="1" customFormat="1" ht="25.9" customHeight="1">
      <c r="B32" s="37"/>
      <c r="C32" s="47"/>
      <c r="D32" s="48" t="s">
        <v>45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46</v>
      </c>
      <c r="U32" s="49"/>
      <c r="V32" s="49"/>
      <c r="W32" s="49"/>
      <c r="X32" s="337" t="s">
        <v>47</v>
      </c>
      <c r="Y32" s="338"/>
      <c r="Z32" s="338"/>
      <c r="AA32" s="338"/>
      <c r="AB32" s="338"/>
      <c r="AC32" s="49"/>
      <c r="AD32" s="49"/>
      <c r="AE32" s="49"/>
      <c r="AF32" s="49"/>
      <c r="AG32" s="49"/>
      <c r="AH32" s="49"/>
      <c r="AI32" s="49"/>
      <c r="AJ32" s="49"/>
      <c r="AK32" s="339">
        <f>SUM(AK23:AK30)</f>
        <v>0</v>
      </c>
      <c r="AL32" s="338"/>
      <c r="AM32" s="338"/>
      <c r="AN32" s="338"/>
      <c r="AO32" s="340"/>
      <c r="AP32" s="47"/>
      <c r="AQ32" s="51"/>
    </row>
    <row r="33" spans="2:43" s="1" customFormat="1" ht="6.9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1"/>
    </row>
    <row r="34" spans="2:43" s="1" customFormat="1" ht="6.95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44" s="1" customFormat="1" ht="6.95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37"/>
    </row>
    <row r="39" spans="2:44" s="1" customFormat="1" ht="36.95" customHeight="1">
      <c r="B39" s="37"/>
      <c r="C39" s="57" t="s">
        <v>48</v>
      </c>
      <c r="AR39" s="37"/>
    </row>
    <row r="40" spans="2:44" s="1" customFormat="1" ht="6.95" customHeight="1">
      <c r="B40" s="37"/>
      <c r="AR40" s="37"/>
    </row>
    <row r="41" spans="2:44" s="3" customFormat="1" ht="14.45" customHeight="1">
      <c r="B41" s="58"/>
      <c r="C41" s="59" t="s">
        <v>15</v>
      </c>
      <c r="L41" s="3" t="str">
        <f>K5</f>
        <v>BUS</v>
      </c>
      <c r="AR41" s="58"/>
    </row>
    <row r="42" spans="2:44" s="4" customFormat="1" ht="36.95" customHeight="1">
      <c r="B42" s="60"/>
      <c r="C42" s="61" t="s">
        <v>17</v>
      </c>
      <c r="L42" s="341" t="str">
        <f>K6</f>
        <v>Revitalizace prostoru autobusové zastávky Nádraží Hlubočepy</v>
      </c>
      <c r="M42" s="342"/>
      <c r="N42" s="342"/>
      <c r="O42" s="342"/>
      <c r="P42" s="342"/>
      <c r="Q42" s="342"/>
      <c r="R42" s="342"/>
      <c r="S42" s="342"/>
      <c r="T42" s="342"/>
      <c r="U42" s="342"/>
      <c r="V42" s="342"/>
      <c r="W42" s="342"/>
      <c r="X42" s="342"/>
      <c r="Y42" s="342"/>
      <c r="Z42" s="342"/>
      <c r="AA42" s="342"/>
      <c r="AB42" s="342"/>
      <c r="AC42" s="342"/>
      <c r="AD42" s="342"/>
      <c r="AE42" s="342"/>
      <c r="AF42" s="342"/>
      <c r="AG42" s="342"/>
      <c r="AH42" s="342"/>
      <c r="AI42" s="342"/>
      <c r="AJ42" s="342"/>
      <c r="AK42" s="342"/>
      <c r="AL42" s="342"/>
      <c r="AM42" s="342"/>
      <c r="AN42" s="342"/>
      <c r="AO42" s="342"/>
      <c r="AR42" s="60"/>
    </row>
    <row r="43" spans="2:44" s="1" customFormat="1" ht="6.95" customHeight="1">
      <c r="B43" s="37"/>
      <c r="AR43" s="37"/>
    </row>
    <row r="44" spans="2:44" s="1" customFormat="1" ht="15">
      <c r="B44" s="37"/>
      <c r="C44" s="59" t="s">
        <v>21</v>
      </c>
      <c r="L44" s="62" t="str">
        <f>IF(K8="","",K8)</f>
        <v>p.č.160/1 k.ú.Hlubočepy 728837</v>
      </c>
      <c r="AI44" s="59" t="s">
        <v>23</v>
      </c>
      <c r="AM44" s="343" t="str">
        <f>IF(AN8="","",AN8)</f>
        <v>16. 5. 2018</v>
      </c>
      <c r="AN44" s="343"/>
      <c r="AR44" s="37"/>
    </row>
    <row r="45" spans="2:44" s="1" customFormat="1" ht="6.95" customHeight="1">
      <c r="B45" s="37"/>
      <c r="AR45" s="37"/>
    </row>
    <row r="46" spans="2:56" s="1" customFormat="1" ht="15">
      <c r="B46" s="37"/>
      <c r="C46" s="59" t="s">
        <v>25</v>
      </c>
      <c r="L46" s="3" t="str">
        <f>IF(E11="","",E11)</f>
        <v>Městská část Praha 5</v>
      </c>
      <c r="AI46" s="59" t="s">
        <v>31</v>
      </c>
      <c r="AM46" s="344" t="str">
        <f>IF(E17="","",E17)</f>
        <v>ing.Radka Špičáková</v>
      </c>
      <c r="AN46" s="344"/>
      <c r="AO46" s="344"/>
      <c r="AP46" s="344"/>
      <c r="AR46" s="37"/>
      <c r="AS46" s="345" t="s">
        <v>49</v>
      </c>
      <c r="AT46" s="346"/>
      <c r="AU46" s="64"/>
      <c r="AV46" s="64"/>
      <c r="AW46" s="64"/>
      <c r="AX46" s="64"/>
      <c r="AY46" s="64"/>
      <c r="AZ46" s="64"/>
      <c r="BA46" s="64"/>
      <c r="BB46" s="64"/>
      <c r="BC46" s="64"/>
      <c r="BD46" s="65"/>
    </row>
    <row r="47" spans="2:56" s="1" customFormat="1" ht="15">
      <c r="B47" s="37"/>
      <c r="C47" s="59" t="s">
        <v>29</v>
      </c>
      <c r="L47" s="3" t="str">
        <f>IF(E14="","",E14)</f>
        <v xml:space="preserve"> </v>
      </c>
      <c r="AR47" s="37"/>
      <c r="AS47" s="347"/>
      <c r="AT47" s="348"/>
      <c r="AU47" s="38"/>
      <c r="AV47" s="38"/>
      <c r="AW47" s="38"/>
      <c r="AX47" s="38"/>
      <c r="AY47" s="38"/>
      <c r="AZ47" s="38"/>
      <c r="BA47" s="38"/>
      <c r="BB47" s="38"/>
      <c r="BC47" s="38"/>
      <c r="BD47" s="66"/>
    </row>
    <row r="48" spans="2:56" s="1" customFormat="1" ht="10.9" customHeight="1">
      <c r="B48" s="37"/>
      <c r="AR48" s="37"/>
      <c r="AS48" s="347"/>
      <c r="AT48" s="348"/>
      <c r="AU48" s="38"/>
      <c r="AV48" s="38"/>
      <c r="AW48" s="38"/>
      <c r="AX48" s="38"/>
      <c r="AY48" s="38"/>
      <c r="AZ48" s="38"/>
      <c r="BA48" s="38"/>
      <c r="BB48" s="38"/>
      <c r="BC48" s="38"/>
      <c r="BD48" s="66"/>
    </row>
    <row r="49" spans="2:56" s="1" customFormat="1" ht="29.25" customHeight="1">
      <c r="B49" s="37"/>
      <c r="C49" s="349" t="s">
        <v>50</v>
      </c>
      <c r="D49" s="350"/>
      <c r="E49" s="350"/>
      <c r="F49" s="350"/>
      <c r="G49" s="350"/>
      <c r="H49" s="67"/>
      <c r="I49" s="351" t="s">
        <v>51</v>
      </c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0"/>
      <c r="V49" s="350"/>
      <c r="W49" s="350"/>
      <c r="X49" s="350"/>
      <c r="Y49" s="350"/>
      <c r="Z49" s="350"/>
      <c r="AA49" s="350"/>
      <c r="AB49" s="350"/>
      <c r="AC49" s="350"/>
      <c r="AD49" s="350"/>
      <c r="AE49" s="350"/>
      <c r="AF49" s="350"/>
      <c r="AG49" s="352" t="s">
        <v>52</v>
      </c>
      <c r="AH49" s="350"/>
      <c r="AI49" s="350"/>
      <c r="AJ49" s="350"/>
      <c r="AK49" s="350"/>
      <c r="AL49" s="350"/>
      <c r="AM49" s="350"/>
      <c r="AN49" s="351" t="s">
        <v>53</v>
      </c>
      <c r="AO49" s="350"/>
      <c r="AP49" s="350"/>
      <c r="AQ49" s="68" t="s">
        <v>54</v>
      </c>
      <c r="AR49" s="37"/>
      <c r="AS49" s="69" t="s">
        <v>55</v>
      </c>
      <c r="AT49" s="70" t="s">
        <v>56</v>
      </c>
      <c r="AU49" s="70" t="s">
        <v>57</v>
      </c>
      <c r="AV49" s="70" t="s">
        <v>58</v>
      </c>
      <c r="AW49" s="70" t="s">
        <v>59</v>
      </c>
      <c r="AX49" s="70" t="s">
        <v>60</v>
      </c>
      <c r="AY49" s="70" t="s">
        <v>61</v>
      </c>
      <c r="AZ49" s="70" t="s">
        <v>62</v>
      </c>
      <c r="BA49" s="70" t="s">
        <v>63</v>
      </c>
      <c r="BB49" s="70" t="s">
        <v>64</v>
      </c>
      <c r="BC49" s="70" t="s">
        <v>65</v>
      </c>
      <c r="BD49" s="71" t="s">
        <v>66</v>
      </c>
    </row>
    <row r="50" spans="2:56" s="1" customFormat="1" ht="10.9" customHeight="1">
      <c r="B50" s="37"/>
      <c r="AR50" s="37"/>
      <c r="AS50" s="72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90" s="4" customFormat="1" ht="32.45" customHeight="1">
      <c r="B51" s="60"/>
      <c r="C51" s="73" t="s">
        <v>67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358">
        <f>ROUND(SUM(AG52:AG58),2)</f>
        <v>0</v>
      </c>
      <c r="AH51" s="358"/>
      <c r="AI51" s="358"/>
      <c r="AJ51" s="358"/>
      <c r="AK51" s="358"/>
      <c r="AL51" s="358"/>
      <c r="AM51" s="358"/>
      <c r="AN51" s="359">
        <f aca="true" t="shared" si="0" ref="AN51:AN58">SUM(AG51,AT51)</f>
        <v>0</v>
      </c>
      <c r="AO51" s="359"/>
      <c r="AP51" s="359"/>
      <c r="AQ51" s="75" t="s">
        <v>5</v>
      </c>
      <c r="AR51" s="60"/>
      <c r="AS51" s="76">
        <f>ROUND(SUM(AS52:AS58),2)</f>
        <v>0</v>
      </c>
      <c r="AT51" s="77">
        <f aca="true" t="shared" si="1" ref="AT51:AT58">ROUND(SUM(AV51:AW51),2)</f>
        <v>0</v>
      </c>
      <c r="AU51" s="78">
        <f>ROUND(SUM(AU52:AU58),5)</f>
        <v>3141.01137</v>
      </c>
      <c r="AV51" s="77">
        <f>ROUND(AZ51*L26,2)</f>
        <v>0</v>
      </c>
      <c r="AW51" s="77">
        <f>ROUND(BA51*L27,2)</f>
        <v>0</v>
      </c>
      <c r="AX51" s="77">
        <f>ROUND(BB51*L26,2)</f>
        <v>0</v>
      </c>
      <c r="AY51" s="77">
        <f>ROUND(BC51*L27,2)</f>
        <v>0</v>
      </c>
      <c r="AZ51" s="77">
        <f>ROUND(SUM(AZ52:AZ58),2)</f>
        <v>0</v>
      </c>
      <c r="BA51" s="77">
        <f>ROUND(SUM(BA52:BA58),2)</f>
        <v>0</v>
      </c>
      <c r="BB51" s="77">
        <f>ROUND(SUM(BB52:BB58),2)</f>
        <v>0</v>
      </c>
      <c r="BC51" s="77">
        <f>ROUND(SUM(BC52:BC58),2)</f>
        <v>0</v>
      </c>
      <c r="BD51" s="79">
        <f>ROUND(SUM(BD52:BD58),2)</f>
        <v>0</v>
      </c>
      <c r="BS51" s="61" t="s">
        <v>68</v>
      </c>
      <c r="BT51" s="61" t="s">
        <v>69</v>
      </c>
      <c r="BU51" s="80" t="s">
        <v>70</v>
      </c>
      <c r="BV51" s="61" t="s">
        <v>71</v>
      </c>
      <c r="BW51" s="61" t="s">
        <v>7</v>
      </c>
      <c r="BX51" s="61" t="s">
        <v>72</v>
      </c>
      <c r="CL51" s="61" t="s">
        <v>5</v>
      </c>
    </row>
    <row r="52" spans="1:91" s="5" customFormat="1" ht="16.5" customHeight="1">
      <c r="A52" s="81" t="s">
        <v>73</v>
      </c>
      <c r="B52" s="82"/>
      <c r="C52" s="83"/>
      <c r="D52" s="355" t="s">
        <v>74</v>
      </c>
      <c r="E52" s="355"/>
      <c r="F52" s="355"/>
      <c r="G52" s="355"/>
      <c r="H52" s="355"/>
      <c r="I52" s="84"/>
      <c r="J52" s="355" t="s">
        <v>75</v>
      </c>
      <c r="K52" s="355"/>
      <c r="L52" s="355"/>
      <c r="M52" s="355"/>
      <c r="N52" s="355"/>
      <c r="O52" s="355"/>
      <c r="P52" s="355"/>
      <c r="Q52" s="355"/>
      <c r="R52" s="355"/>
      <c r="S52" s="355"/>
      <c r="T52" s="355"/>
      <c r="U52" s="355"/>
      <c r="V52" s="355"/>
      <c r="W52" s="355"/>
      <c r="X52" s="355"/>
      <c r="Y52" s="355"/>
      <c r="Z52" s="355"/>
      <c r="AA52" s="355"/>
      <c r="AB52" s="355"/>
      <c r="AC52" s="355"/>
      <c r="AD52" s="355"/>
      <c r="AE52" s="355"/>
      <c r="AF52" s="355"/>
      <c r="AG52" s="353">
        <f>'ČK - Čekárna'!J27</f>
        <v>0</v>
      </c>
      <c r="AH52" s="354"/>
      <c r="AI52" s="354"/>
      <c r="AJ52" s="354"/>
      <c r="AK52" s="354"/>
      <c r="AL52" s="354"/>
      <c r="AM52" s="354"/>
      <c r="AN52" s="353">
        <f t="shared" si="0"/>
        <v>0</v>
      </c>
      <c r="AO52" s="354"/>
      <c r="AP52" s="354"/>
      <c r="AQ52" s="85" t="s">
        <v>76</v>
      </c>
      <c r="AR52" s="82"/>
      <c r="AS52" s="86">
        <v>0</v>
      </c>
      <c r="AT52" s="87">
        <f t="shared" si="1"/>
        <v>0</v>
      </c>
      <c r="AU52" s="88">
        <f>'ČK - Čekárna'!P88</f>
        <v>231.45637</v>
      </c>
      <c r="AV52" s="87">
        <f>'ČK - Čekárna'!J30</f>
        <v>0</v>
      </c>
      <c r="AW52" s="87">
        <f>'ČK - Čekárna'!J31</f>
        <v>0</v>
      </c>
      <c r="AX52" s="87">
        <f>'ČK - Čekárna'!J32</f>
        <v>0</v>
      </c>
      <c r="AY52" s="87">
        <f>'ČK - Čekárna'!J33</f>
        <v>0</v>
      </c>
      <c r="AZ52" s="87">
        <f>'ČK - Čekárna'!F30</f>
        <v>0</v>
      </c>
      <c r="BA52" s="87">
        <f>'ČK - Čekárna'!F31</f>
        <v>0</v>
      </c>
      <c r="BB52" s="87">
        <f>'ČK - Čekárna'!F32</f>
        <v>0</v>
      </c>
      <c r="BC52" s="87">
        <f>'ČK - Čekárna'!F33</f>
        <v>0</v>
      </c>
      <c r="BD52" s="89">
        <f>'ČK - Čekárna'!F34</f>
        <v>0</v>
      </c>
      <c r="BT52" s="90" t="s">
        <v>77</v>
      </c>
      <c r="BV52" s="90" t="s">
        <v>71</v>
      </c>
      <c r="BW52" s="90" t="s">
        <v>78</v>
      </c>
      <c r="BX52" s="90" t="s">
        <v>7</v>
      </c>
      <c r="CL52" s="90" t="s">
        <v>5</v>
      </c>
      <c r="CM52" s="90" t="s">
        <v>79</v>
      </c>
    </row>
    <row r="53" spans="1:91" s="5" customFormat="1" ht="16.5" customHeight="1">
      <c r="A53" s="81" t="s">
        <v>73</v>
      </c>
      <c r="B53" s="82"/>
      <c r="C53" s="83"/>
      <c r="D53" s="355" t="s">
        <v>80</v>
      </c>
      <c r="E53" s="355"/>
      <c r="F53" s="355"/>
      <c r="G53" s="355"/>
      <c r="H53" s="355"/>
      <c r="I53" s="84"/>
      <c r="J53" s="355" t="s">
        <v>81</v>
      </c>
      <c r="K53" s="355"/>
      <c r="L53" s="355"/>
      <c r="M53" s="355"/>
      <c r="N53" s="355"/>
      <c r="O53" s="355"/>
      <c r="P53" s="355"/>
      <c r="Q53" s="355"/>
      <c r="R53" s="355"/>
      <c r="S53" s="355"/>
      <c r="T53" s="355"/>
      <c r="U53" s="355"/>
      <c r="V53" s="355"/>
      <c r="W53" s="355"/>
      <c r="X53" s="355"/>
      <c r="Y53" s="355"/>
      <c r="Z53" s="355"/>
      <c r="AA53" s="355"/>
      <c r="AB53" s="355"/>
      <c r="AC53" s="355"/>
      <c r="AD53" s="355"/>
      <c r="AE53" s="355"/>
      <c r="AF53" s="355"/>
      <c r="AG53" s="353">
        <f>'KOM - Komunikace'!J27</f>
        <v>0</v>
      </c>
      <c r="AH53" s="354"/>
      <c r="AI53" s="354"/>
      <c r="AJ53" s="354"/>
      <c r="AK53" s="354"/>
      <c r="AL53" s="354"/>
      <c r="AM53" s="354"/>
      <c r="AN53" s="353">
        <f t="shared" si="0"/>
        <v>0</v>
      </c>
      <c r="AO53" s="354"/>
      <c r="AP53" s="354"/>
      <c r="AQ53" s="85" t="s">
        <v>76</v>
      </c>
      <c r="AR53" s="82"/>
      <c r="AS53" s="86">
        <v>0</v>
      </c>
      <c r="AT53" s="87">
        <f t="shared" si="1"/>
        <v>0</v>
      </c>
      <c r="AU53" s="88">
        <f>'KOM - Komunikace'!P85</f>
        <v>1705.5837100000003</v>
      </c>
      <c r="AV53" s="87">
        <f>'KOM - Komunikace'!J30</f>
        <v>0</v>
      </c>
      <c r="AW53" s="87">
        <f>'KOM - Komunikace'!J31</f>
        <v>0</v>
      </c>
      <c r="AX53" s="87">
        <f>'KOM - Komunikace'!J32</f>
        <v>0</v>
      </c>
      <c r="AY53" s="87">
        <f>'KOM - Komunikace'!J33</f>
        <v>0</v>
      </c>
      <c r="AZ53" s="87">
        <f>'KOM - Komunikace'!F30</f>
        <v>0</v>
      </c>
      <c r="BA53" s="87">
        <f>'KOM - Komunikace'!F31</f>
        <v>0</v>
      </c>
      <c r="BB53" s="87">
        <f>'KOM - Komunikace'!F32</f>
        <v>0</v>
      </c>
      <c r="BC53" s="87">
        <f>'KOM - Komunikace'!F33</f>
        <v>0</v>
      </c>
      <c r="BD53" s="89">
        <f>'KOM - Komunikace'!F34</f>
        <v>0</v>
      </c>
      <c r="BT53" s="90" t="s">
        <v>77</v>
      </c>
      <c r="BV53" s="90" t="s">
        <v>71</v>
      </c>
      <c r="BW53" s="90" t="s">
        <v>82</v>
      </c>
      <c r="BX53" s="90" t="s">
        <v>7</v>
      </c>
      <c r="CL53" s="90" t="s">
        <v>5</v>
      </c>
      <c r="CM53" s="90" t="s">
        <v>79</v>
      </c>
    </row>
    <row r="54" spans="1:91" s="5" customFormat="1" ht="16.5" customHeight="1">
      <c r="A54" s="81" t="s">
        <v>73</v>
      </c>
      <c r="B54" s="82"/>
      <c r="C54" s="83"/>
      <c r="D54" s="355" t="s">
        <v>83</v>
      </c>
      <c r="E54" s="355"/>
      <c r="F54" s="355"/>
      <c r="G54" s="355"/>
      <c r="H54" s="355"/>
      <c r="I54" s="84"/>
      <c r="J54" s="355" t="s">
        <v>84</v>
      </c>
      <c r="K54" s="355"/>
      <c r="L54" s="355"/>
      <c r="M54" s="355"/>
      <c r="N54" s="355"/>
      <c r="O54" s="355"/>
      <c r="P54" s="355"/>
      <c r="Q54" s="355"/>
      <c r="R54" s="355"/>
      <c r="S54" s="355"/>
      <c r="T54" s="355"/>
      <c r="U54" s="355"/>
      <c r="V54" s="355"/>
      <c r="W54" s="355"/>
      <c r="X54" s="355"/>
      <c r="Y54" s="355"/>
      <c r="Z54" s="355"/>
      <c r="AA54" s="355"/>
      <c r="AB54" s="355"/>
      <c r="AC54" s="355"/>
      <c r="AD54" s="355"/>
      <c r="AE54" s="355"/>
      <c r="AF54" s="355"/>
      <c r="AG54" s="353">
        <f>'TV - Trubní vedení'!J27</f>
        <v>0</v>
      </c>
      <c r="AH54" s="354"/>
      <c r="AI54" s="354"/>
      <c r="AJ54" s="354"/>
      <c r="AK54" s="354"/>
      <c r="AL54" s="354"/>
      <c r="AM54" s="354"/>
      <c r="AN54" s="353">
        <f t="shared" si="0"/>
        <v>0</v>
      </c>
      <c r="AO54" s="354"/>
      <c r="AP54" s="354"/>
      <c r="AQ54" s="85" t="s">
        <v>76</v>
      </c>
      <c r="AR54" s="82"/>
      <c r="AS54" s="86">
        <v>0</v>
      </c>
      <c r="AT54" s="87">
        <f t="shared" si="1"/>
        <v>0</v>
      </c>
      <c r="AU54" s="88">
        <f>'TV - Trubní vedení'!P82</f>
        <v>281.57173</v>
      </c>
      <c r="AV54" s="87">
        <f>'TV - Trubní vedení'!J30</f>
        <v>0</v>
      </c>
      <c r="AW54" s="87">
        <f>'TV - Trubní vedení'!J31</f>
        <v>0</v>
      </c>
      <c r="AX54" s="87">
        <f>'TV - Trubní vedení'!J32</f>
        <v>0</v>
      </c>
      <c r="AY54" s="87">
        <f>'TV - Trubní vedení'!J33</f>
        <v>0</v>
      </c>
      <c r="AZ54" s="87">
        <f>'TV - Trubní vedení'!F30</f>
        <v>0</v>
      </c>
      <c r="BA54" s="87">
        <f>'TV - Trubní vedení'!F31</f>
        <v>0</v>
      </c>
      <c r="BB54" s="87">
        <f>'TV - Trubní vedení'!F32</f>
        <v>0</v>
      </c>
      <c r="BC54" s="87">
        <f>'TV - Trubní vedení'!F33</f>
        <v>0</v>
      </c>
      <c r="BD54" s="89">
        <f>'TV - Trubní vedení'!F34</f>
        <v>0</v>
      </c>
      <c r="BT54" s="90" t="s">
        <v>77</v>
      </c>
      <c r="BV54" s="90" t="s">
        <v>71</v>
      </c>
      <c r="BW54" s="90" t="s">
        <v>85</v>
      </c>
      <c r="BX54" s="90" t="s">
        <v>7</v>
      </c>
      <c r="CL54" s="90" t="s">
        <v>5</v>
      </c>
      <c r="CM54" s="90" t="s">
        <v>79</v>
      </c>
    </row>
    <row r="55" spans="1:91" s="5" customFormat="1" ht="16.5" customHeight="1">
      <c r="A55" s="81" t="s">
        <v>73</v>
      </c>
      <c r="B55" s="82"/>
      <c r="C55" s="83"/>
      <c r="D55" s="355" t="s">
        <v>86</v>
      </c>
      <c r="E55" s="355"/>
      <c r="F55" s="355"/>
      <c r="G55" s="355"/>
      <c r="H55" s="355"/>
      <c r="I55" s="84"/>
      <c r="J55" s="355" t="s">
        <v>87</v>
      </c>
      <c r="K55" s="355"/>
      <c r="L55" s="355"/>
      <c r="M55" s="355"/>
      <c r="N55" s="355"/>
      <c r="O55" s="355"/>
      <c r="P55" s="355"/>
      <c r="Q55" s="355"/>
      <c r="R55" s="355"/>
      <c r="S55" s="355"/>
      <c r="T55" s="355"/>
      <c r="U55" s="355"/>
      <c r="V55" s="355"/>
      <c r="W55" s="355"/>
      <c r="X55" s="355"/>
      <c r="Y55" s="355"/>
      <c r="Z55" s="355"/>
      <c r="AA55" s="355"/>
      <c r="AB55" s="355"/>
      <c r="AC55" s="355"/>
      <c r="AD55" s="355"/>
      <c r="AE55" s="355"/>
      <c r="AF55" s="355"/>
      <c r="AG55" s="353">
        <f>'VO - Veřejné osvětlení'!J27</f>
        <v>0</v>
      </c>
      <c r="AH55" s="354"/>
      <c r="AI55" s="354"/>
      <c r="AJ55" s="354"/>
      <c r="AK55" s="354"/>
      <c r="AL55" s="354"/>
      <c r="AM55" s="354"/>
      <c r="AN55" s="353">
        <f t="shared" si="0"/>
        <v>0</v>
      </c>
      <c r="AO55" s="354"/>
      <c r="AP55" s="354"/>
      <c r="AQ55" s="85" t="s">
        <v>76</v>
      </c>
      <c r="AR55" s="82"/>
      <c r="AS55" s="86">
        <v>0</v>
      </c>
      <c r="AT55" s="87">
        <f t="shared" si="1"/>
        <v>0</v>
      </c>
      <c r="AU55" s="88">
        <f>'VO - Veřejné osvětlení'!P81</f>
        <v>257.46750000000003</v>
      </c>
      <c r="AV55" s="87">
        <f>'VO - Veřejné osvětlení'!J30</f>
        <v>0</v>
      </c>
      <c r="AW55" s="87">
        <f>'VO - Veřejné osvětlení'!J31</f>
        <v>0</v>
      </c>
      <c r="AX55" s="87">
        <f>'VO - Veřejné osvětlení'!J32</f>
        <v>0</v>
      </c>
      <c r="AY55" s="87">
        <f>'VO - Veřejné osvětlení'!J33</f>
        <v>0</v>
      </c>
      <c r="AZ55" s="87">
        <f>'VO - Veřejné osvětlení'!F30</f>
        <v>0</v>
      </c>
      <c r="BA55" s="87">
        <f>'VO - Veřejné osvětlení'!F31</f>
        <v>0</v>
      </c>
      <c r="BB55" s="87">
        <f>'VO - Veřejné osvětlení'!F32</f>
        <v>0</v>
      </c>
      <c r="BC55" s="87">
        <f>'VO - Veřejné osvětlení'!F33</f>
        <v>0</v>
      </c>
      <c r="BD55" s="89">
        <f>'VO - Veřejné osvětlení'!F34</f>
        <v>0</v>
      </c>
      <c r="BT55" s="90" t="s">
        <v>77</v>
      </c>
      <c r="BV55" s="90" t="s">
        <v>71</v>
      </c>
      <c r="BW55" s="90" t="s">
        <v>88</v>
      </c>
      <c r="BX55" s="90" t="s">
        <v>7</v>
      </c>
      <c r="CL55" s="90" t="s">
        <v>5</v>
      </c>
      <c r="CM55" s="90" t="s">
        <v>79</v>
      </c>
    </row>
    <row r="56" spans="1:91" s="5" customFormat="1" ht="16.5" customHeight="1">
      <c r="A56" s="81" t="s">
        <v>73</v>
      </c>
      <c r="B56" s="82"/>
      <c r="C56" s="83"/>
      <c r="D56" s="355" t="s">
        <v>89</v>
      </c>
      <c r="E56" s="355"/>
      <c r="F56" s="355"/>
      <c r="G56" s="355"/>
      <c r="H56" s="355"/>
      <c r="I56" s="84"/>
      <c r="J56" s="355" t="s">
        <v>90</v>
      </c>
      <c r="K56" s="355"/>
      <c r="L56" s="355"/>
      <c r="M56" s="355"/>
      <c r="N56" s="355"/>
      <c r="O56" s="355"/>
      <c r="P56" s="355"/>
      <c r="Q56" s="355"/>
      <c r="R56" s="355"/>
      <c r="S56" s="355"/>
      <c r="T56" s="355"/>
      <c r="U56" s="355"/>
      <c r="V56" s="355"/>
      <c r="W56" s="355"/>
      <c r="X56" s="355"/>
      <c r="Y56" s="355"/>
      <c r="Z56" s="355"/>
      <c r="AA56" s="355"/>
      <c r="AB56" s="355"/>
      <c r="AC56" s="355"/>
      <c r="AD56" s="355"/>
      <c r="AE56" s="355"/>
      <c r="AF56" s="355"/>
      <c r="AG56" s="353">
        <f>'SU - Sadové úpravy'!J27</f>
        <v>0</v>
      </c>
      <c r="AH56" s="354"/>
      <c r="AI56" s="354"/>
      <c r="AJ56" s="354"/>
      <c r="AK56" s="354"/>
      <c r="AL56" s="354"/>
      <c r="AM56" s="354"/>
      <c r="AN56" s="353">
        <f t="shared" si="0"/>
        <v>0</v>
      </c>
      <c r="AO56" s="354"/>
      <c r="AP56" s="354"/>
      <c r="AQ56" s="85" t="s">
        <v>76</v>
      </c>
      <c r="AR56" s="82"/>
      <c r="AS56" s="86">
        <v>0</v>
      </c>
      <c r="AT56" s="87">
        <f t="shared" si="1"/>
        <v>0</v>
      </c>
      <c r="AU56" s="88">
        <f>'SU - Sadové úpravy'!P130</f>
        <v>589.7544</v>
      </c>
      <c r="AV56" s="87">
        <f>'SU - Sadové úpravy'!J30</f>
        <v>0</v>
      </c>
      <c r="AW56" s="87">
        <f>'SU - Sadové úpravy'!J31</f>
        <v>0</v>
      </c>
      <c r="AX56" s="87">
        <f>'SU - Sadové úpravy'!J32</f>
        <v>0</v>
      </c>
      <c r="AY56" s="87">
        <f>'SU - Sadové úpravy'!J33</f>
        <v>0</v>
      </c>
      <c r="AZ56" s="87">
        <f>'SU - Sadové úpravy'!F30</f>
        <v>0</v>
      </c>
      <c r="BA56" s="87">
        <f>'SU - Sadové úpravy'!F31</f>
        <v>0</v>
      </c>
      <c r="BB56" s="87">
        <f>'SU - Sadové úpravy'!F32</f>
        <v>0</v>
      </c>
      <c r="BC56" s="87">
        <f>'SU - Sadové úpravy'!F33</f>
        <v>0</v>
      </c>
      <c r="BD56" s="89">
        <f>'SU - Sadové úpravy'!F34</f>
        <v>0</v>
      </c>
      <c r="BT56" s="90" t="s">
        <v>77</v>
      </c>
      <c r="BV56" s="90" t="s">
        <v>71</v>
      </c>
      <c r="BW56" s="90" t="s">
        <v>91</v>
      </c>
      <c r="BX56" s="90" t="s">
        <v>7</v>
      </c>
      <c r="CL56" s="90" t="s">
        <v>5</v>
      </c>
      <c r="CM56" s="90" t="s">
        <v>79</v>
      </c>
    </row>
    <row r="57" spans="1:91" s="5" customFormat="1" ht="16.5" customHeight="1">
      <c r="A57" s="81" t="s">
        <v>73</v>
      </c>
      <c r="B57" s="82"/>
      <c r="C57" s="83"/>
      <c r="D57" s="355" t="s">
        <v>92</v>
      </c>
      <c r="E57" s="355"/>
      <c r="F57" s="355"/>
      <c r="G57" s="355"/>
      <c r="H57" s="355"/>
      <c r="I57" s="84"/>
      <c r="J57" s="355" t="s">
        <v>93</v>
      </c>
      <c r="K57" s="355"/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355"/>
      <c r="W57" s="355"/>
      <c r="X57" s="355"/>
      <c r="Y57" s="355"/>
      <c r="Z57" s="355"/>
      <c r="AA57" s="355"/>
      <c r="AB57" s="355"/>
      <c r="AC57" s="355"/>
      <c r="AD57" s="355"/>
      <c r="AE57" s="355"/>
      <c r="AF57" s="355"/>
      <c r="AG57" s="353">
        <f>'MB - Mobiliář'!J27</f>
        <v>0</v>
      </c>
      <c r="AH57" s="354"/>
      <c r="AI57" s="354"/>
      <c r="AJ57" s="354"/>
      <c r="AK57" s="354"/>
      <c r="AL57" s="354"/>
      <c r="AM57" s="354"/>
      <c r="AN57" s="353">
        <f t="shared" si="0"/>
        <v>0</v>
      </c>
      <c r="AO57" s="354"/>
      <c r="AP57" s="354"/>
      <c r="AQ57" s="85" t="s">
        <v>76</v>
      </c>
      <c r="AR57" s="82"/>
      <c r="AS57" s="86">
        <v>0</v>
      </c>
      <c r="AT57" s="87">
        <f t="shared" si="1"/>
        <v>0</v>
      </c>
      <c r="AU57" s="88">
        <f>'MB - Mobiliář'!P81</f>
        <v>75.17766</v>
      </c>
      <c r="AV57" s="87">
        <f>'MB - Mobiliář'!J30</f>
        <v>0</v>
      </c>
      <c r="AW57" s="87">
        <f>'MB - Mobiliář'!J31</f>
        <v>0</v>
      </c>
      <c r="AX57" s="87">
        <f>'MB - Mobiliář'!J32</f>
        <v>0</v>
      </c>
      <c r="AY57" s="87">
        <f>'MB - Mobiliář'!J33</f>
        <v>0</v>
      </c>
      <c r="AZ57" s="87">
        <f>'MB - Mobiliář'!F30</f>
        <v>0</v>
      </c>
      <c r="BA57" s="87">
        <f>'MB - Mobiliář'!F31</f>
        <v>0</v>
      </c>
      <c r="BB57" s="87">
        <f>'MB - Mobiliář'!F32</f>
        <v>0</v>
      </c>
      <c r="BC57" s="87">
        <f>'MB - Mobiliář'!F33</f>
        <v>0</v>
      </c>
      <c r="BD57" s="89">
        <f>'MB - Mobiliář'!F34</f>
        <v>0</v>
      </c>
      <c r="BT57" s="90" t="s">
        <v>77</v>
      </c>
      <c r="BV57" s="90" t="s">
        <v>71</v>
      </c>
      <c r="BW57" s="90" t="s">
        <v>94</v>
      </c>
      <c r="BX57" s="90" t="s">
        <v>7</v>
      </c>
      <c r="CL57" s="90" t="s">
        <v>5</v>
      </c>
      <c r="CM57" s="90" t="s">
        <v>79</v>
      </c>
    </row>
    <row r="58" spans="1:91" s="5" customFormat="1" ht="16.5" customHeight="1">
      <c r="A58" s="81" t="s">
        <v>73</v>
      </c>
      <c r="B58" s="82"/>
      <c r="C58" s="83"/>
      <c r="D58" s="355" t="s">
        <v>95</v>
      </c>
      <c r="E58" s="355"/>
      <c r="F58" s="355"/>
      <c r="G58" s="355"/>
      <c r="H58" s="355"/>
      <c r="I58" s="84"/>
      <c r="J58" s="355" t="s">
        <v>96</v>
      </c>
      <c r="K58" s="355"/>
      <c r="L58" s="355"/>
      <c r="M58" s="355"/>
      <c r="N58" s="355"/>
      <c r="O58" s="355"/>
      <c r="P58" s="355"/>
      <c r="Q58" s="355"/>
      <c r="R58" s="355"/>
      <c r="S58" s="355"/>
      <c r="T58" s="355"/>
      <c r="U58" s="355"/>
      <c r="V58" s="355"/>
      <c r="W58" s="355"/>
      <c r="X58" s="355"/>
      <c r="Y58" s="355"/>
      <c r="Z58" s="355"/>
      <c r="AA58" s="355"/>
      <c r="AB58" s="355"/>
      <c r="AC58" s="355"/>
      <c r="AD58" s="355"/>
      <c r="AE58" s="355"/>
      <c r="AF58" s="355"/>
      <c r="AG58" s="353">
        <f>'VRN - Vedlejší rozpočtové...'!J27</f>
        <v>0</v>
      </c>
      <c r="AH58" s="354"/>
      <c r="AI58" s="354"/>
      <c r="AJ58" s="354"/>
      <c r="AK58" s="354"/>
      <c r="AL58" s="354"/>
      <c r="AM58" s="354"/>
      <c r="AN58" s="353">
        <f t="shared" si="0"/>
        <v>0</v>
      </c>
      <c r="AO58" s="354"/>
      <c r="AP58" s="354"/>
      <c r="AQ58" s="85" t="s">
        <v>76</v>
      </c>
      <c r="AR58" s="82"/>
      <c r="AS58" s="91">
        <v>0</v>
      </c>
      <c r="AT58" s="92">
        <f t="shared" si="1"/>
        <v>0</v>
      </c>
      <c r="AU58" s="93">
        <f>'VRN - Vedlejší rozpočtové...'!P82</f>
        <v>0</v>
      </c>
      <c r="AV58" s="92">
        <f>'VRN - Vedlejší rozpočtové...'!J30</f>
        <v>0</v>
      </c>
      <c r="AW58" s="92">
        <f>'VRN - Vedlejší rozpočtové...'!J31</f>
        <v>0</v>
      </c>
      <c r="AX58" s="92">
        <f>'VRN - Vedlejší rozpočtové...'!J32</f>
        <v>0</v>
      </c>
      <c r="AY58" s="92">
        <f>'VRN - Vedlejší rozpočtové...'!J33</f>
        <v>0</v>
      </c>
      <c r="AZ58" s="92">
        <f>'VRN - Vedlejší rozpočtové...'!F30</f>
        <v>0</v>
      </c>
      <c r="BA58" s="92">
        <f>'VRN - Vedlejší rozpočtové...'!F31</f>
        <v>0</v>
      </c>
      <c r="BB58" s="92">
        <f>'VRN - Vedlejší rozpočtové...'!F32</f>
        <v>0</v>
      </c>
      <c r="BC58" s="92">
        <f>'VRN - Vedlejší rozpočtové...'!F33</f>
        <v>0</v>
      </c>
      <c r="BD58" s="94">
        <f>'VRN - Vedlejší rozpočtové...'!F34</f>
        <v>0</v>
      </c>
      <c r="BT58" s="90" t="s">
        <v>77</v>
      </c>
      <c r="BV58" s="90" t="s">
        <v>71</v>
      </c>
      <c r="BW58" s="90" t="s">
        <v>97</v>
      </c>
      <c r="BX58" s="90" t="s">
        <v>7</v>
      </c>
      <c r="CL58" s="90" t="s">
        <v>5</v>
      </c>
      <c r="CM58" s="90" t="s">
        <v>79</v>
      </c>
    </row>
    <row r="59" spans="2:44" s="1" customFormat="1" ht="30" customHeight="1">
      <c r="B59" s="37"/>
      <c r="AR59" s="37"/>
    </row>
    <row r="60" spans="2:44" s="1" customFormat="1" ht="6.95" customHeight="1">
      <c r="B60" s="52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37"/>
    </row>
  </sheetData>
  <mergeCells count="63">
    <mergeCell ref="AR2:BE2"/>
    <mergeCell ref="AN58:AP58"/>
    <mergeCell ref="AG58:AM58"/>
    <mergeCell ref="D58:H58"/>
    <mergeCell ref="J58:AF58"/>
    <mergeCell ref="AG51:AM51"/>
    <mergeCell ref="AN51:AP51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K5:AO5"/>
    <mergeCell ref="K6:AO6"/>
    <mergeCell ref="E20:AN20"/>
    <mergeCell ref="AK23:AO23"/>
    <mergeCell ref="L25:O25"/>
    <mergeCell ref="W25:AE25"/>
    <mergeCell ref="AK25:AO25"/>
  </mergeCells>
  <hyperlinks>
    <hyperlink ref="K1:S1" location="C2" display="1) Rekapitulace stavby"/>
    <hyperlink ref="W1:AI1" location="C51" display="2) Rekapitulace objektů stavby a soupisů prací"/>
    <hyperlink ref="A52" location="'ČK - Čekárna'!C2" display="/"/>
    <hyperlink ref="A53" location="'KOM - Komunikace'!C2" display="/"/>
    <hyperlink ref="A54" location="'TV - Trubní vedení'!C2" display="/"/>
    <hyperlink ref="A55" location="'VO - Veřejné osvětlení'!C2" display="/"/>
    <hyperlink ref="A56" location="'SU - Sadové úpravy'!C2" display="/"/>
    <hyperlink ref="A57" location="'MB - Mobiliář'!C2" display="/"/>
    <hyperlink ref="A58" location="'VRN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4"/>
  <sheetViews>
    <sheetView showGridLines="0" zoomScale="85" zoomScaleNormal="85" workbookViewId="0" topLeftCell="A1">
      <pane ySplit="1" topLeftCell="A2" activePane="bottomLeft" state="frozen"/>
      <selection pane="bottomLeft" activeCell="E9" sqref="E9:H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95"/>
      <c r="B1" s="16"/>
      <c r="C1" s="16"/>
      <c r="D1" s="17" t="s">
        <v>1</v>
      </c>
      <c r="E1" s="16"/>
      <c r="F1" s="96" t="s">
        <v>98</v>
      </c>
      <c r="G1" s="364" t="s">
        <v>99</v>
      </c>
      <c r="H1" s="364"/>
      <c r="I1" s="16"/>
      <c r="J1" s="96" t="s">
        <v>100</v>
      </c>
      <c r="K1" s="17" t="s">
        <v>101</v>
      </c>
      <c r="L1" s="96" t="s">
        <v>102</v>
      </c>
      <c r="M1" s="96"/>
      <c r="N1" s="96"/>
      <c r="O1" s="96"/>
      <c r="P1" s="96"/>
      <c r="Q1" s="96"/>
      <c r="R1" s="96"/>
      <c r="S1" s="96"/>
      <c r="T1" s="96"/>
      <c r="U1" s="97"/>
      <c r="V1" s="97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56" t="s">
        <v>8</v>
      </c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3" t="s">
        <v>78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79</v>
      </c>
    </row>
    <row r="4" spans="2:46" ht="36.95" customHeight="1">
      <c r="B4" s="27"/>
      <c r="C4" s="28"/>
      <c r="D4" s="29" t="s">
        <v>103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5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16.5" customHeight="1">
      <c r="B7" s="27"/>
      <c r="C7" s="28"/>
      <c r="D7" s="28"/>
      <c r="E7" s="365" t="str">
        <f>'Rekapitulace stavby'!K6</f>
        <v>Revitalizace prostoru autobusové zastávky Nádraží Hlubočepy</v>
      </c>
      <c r="F7" s="366"/>
      <c r="G7" s="366"/>
      <c r="H7" s="366"/>
      <c r="I7" s="28"/>
      <c r="J7" s="28"/>
      <c r="K7" s="30"/>
    </row>
    <row r="8" spans="2:11" s="1" customFormat="1" ht="15">
      <c r="B8" s="37"/>
      <c r="C8" s="38"/>
      <c r="D8" s="35" t="s">
        <v>104</v>
      </c>
      <c r="E8" s="38"/>
      <c r="F8" s="38"/>
      <c r="G8" s="38"/>
      <c r="H8" s="38"/>
      <c r="I8" s="38"/>
      <c r="J8" s="38"/>
      <c r="K8" s="41"/>
    </row>
    <row r="9" spans="2:11" s="1" customFormat="1" ht="36.95" customHeight="1">
      <c r="B9" s="37"/>
      <c r="C9" s="38"/>
      <c r="D9" s="38"/>
      <c r="E9" s="367" t="s">
        <v>105</v>
      </c>
      <c r="F9" s="368"/>
      <c r="G9" s="368"/>
      <c r="H9" s="368"/>
      <c r="I9" s="38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2:11" s="1" customFormat="1" ht="14.45" customHeight="1">
      <c r="B11" s="37"/>
      <c r="C11" s="38"/>
      <c r="D11" s="35" t="s">
        <v>19</v>
      </c>
      <c r="E11" s="38"/>
      <c r="F11" s="33" t="s">
        <v>5</v>
      </c>
      <c r="G11" s="38"/>
      <c r="H11" s="38"/>
      <c r="I11" s="35" t="s">
        <v>20</v>
      </c>
      <c r="J11" s="33" t="s">
        <v>5</v>
      </c>
      <c r="K11" s="41"/>
    </row>
    <row r="12" spans="2:11" s="1" customFormat="1" ht="14.45" customHeight="1">
      <c r="B12" s="37"/>
      <c r="C12" s="38"/>
      <c r="D12" s="35" t="s">
        <v>21</v>
      </c>
      <c r="E12" s="38"/>
      <c r="F12" s="33" t="s">
        <v>22</v>
      </c>
      <c r="G12" s="38"/>
      <c r="H12" s="38"/>
      <c r="I12" s="35" t="s">
        <v>23</v>
      </c>
      <c r="J12" s="98" t="str">
        <f>'Rekapitulace stavby'!AN8</f>
        <v>16. 5. 2018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2:11" s="1" customFormat="1" ht="14.45" customHeight="1">
      <c r="B14" s="37"/>
      <c r="C14" s="38"/>
      <c r="D14" s="35" t="s">
        <v>25</v>
      </c>
      <c r="E14" s="38"/>
      <c r="F14" s="38"/>
      <c r="G14" s="38"/>
      <c r="H14" s="38"/>
      <c r="I14" s="35" t="s">
        <v>26</v>
      </c>
      <c r="J14" s="33" t="s">
        <v>5</v>
      </c>
      <c r="K14" s="41"/>
    </row>
    <row r="15" spans="2:11" s="1" customFormat="1" ht="18" customHeight="1">
      <c r="B15" s="37"/>
      <c r="C15" s="38"/>
      <c r="D15" s="38"/>
      <c r="E15" s="33" t="s">
        <v>27</v>
      </c>
      <c r="F15" s="38"/>
      <c r="G15" s="38"/>
      <c r="H15" s="38"/>
      <c r="I15" s="35" t="s">
        <v>28</v>
      </c>
      <c r="J15" s="33" t="s">
        <v>5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5" customHeight="1">
      <c r="B17" s="37"/>
      <c r="C17" s="38"/>
      <c r="D17" s="35" t="s">
        <v>29</v>
      </c>
      <c r="E17" s="38"/>
      <c r="F17" s="38"/>
      <c r="G17" s="38"/>
      <c r="H17" s="38"/>
      <c r="I17" s="35" t="s">
        <v>26</v>
      </c>
      <c r="J17" s="33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28</v>
      </c>
      <c r="J18" s="33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5" customHeight="1">
      <c r="B20" s="37"/>
      <c r="C20" s="38"/>
      <c r="D20" s="35" t="s">
        <v>31</v>
      </c>
      <c r="E20" s="38"/>
      <c r="F20" s="38"/>
      <c r="G20" s="38"/>
      <c r="H20" s="38"/>
      <c r="I20" s="35" t="s">
        <v>26</v>
      </c>
      <c r="J20" s="33" t="s">
        <v>5</v>
      </c>
      <c r="K20" s="41"/>
    </row>
    <row r="21" spans="2:11" s="1" customFormat="1" ht="18" customHeight="1">
      <c r="B21" s="37"/>
      <c r="C21" s="38"/>
      <c r="D21" s="38"/>
      <c r="E21" s="33" t="s">
        <v>32</v>
      </c>
      <c r="F21" s="38"/>
      <c r="G21" s="38"/>
      <c r="H21" s="38"/>
      <c r="I21" s="35" t="s">
        <v>28</v>
      </c>
      <c r="J21" s="33" t="s">
        <v>5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5" customHeight="1">
      <c r="B23" s="37"/>
      <c r="C23" s="38"/>
      <c r="D23" s="35" t="s">
        <v>33</v>
      </c>
      <c r="E23" s="38"/>
      <c r="F23" s="38"/>
      <c r="G23" s="38"/>
      <c r="H23" s="38"/>
      <c r="I23" s="38"/>
      <c r="J23" s="38"/>
      <c r="K23" s="41"/>
    </row>
    <row r="24" spans="2:11" s="6" customFormat="1" ht="16.5" customHeight="1">
      <c r="B24" s="99"/>
      <c r="C24" s="100"/>
      <c r="D24" s="100"/>
      <c r="E24" s="330" t="s">
        <v>5</v>
      </c>
      <c r="F24" s="330"/>
      <c r="G24" s="330"/>
      <c r="H24" s="330"/>
      <c r="I24" s="100"/>
      <c r="J24" s="100"/>
      <c r="K24" s="101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64"/>
      <c r="J26" s="64"/>
      <c r="K26" s="102"/>
    </row>
    <row r="27" spans="2:11" s="1" customFormat="1" ht="25.35" customHeight="1">
      <c r="B27" s="37"/>
      <c r="C27" s="38"/>
      <c r="D27" s="103" t="s">
        <v>35</v>
      </c>
      <c r="E27" s="38"/>
      <c r="F27" s="38"/>
      <c r="G27" s="38"/>
      <c r="H27" s="38"/>
      <c r="I27" s="38"/>
      <c r="J27" s="104">
        <f>ROUND(J88,2)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64"/>
      <c r="J28" s="64"/>
      <c r="K28" s="102"/>
    </row>
    <row r="29" spans="2:11" s="1" customFormat="1" ht="14.45" customHeight="1">
      <c r="B29" s="37"/>
      <c r="C29" s="38"/>
      <c r="D29" s="38"/>
      <c r="E29" s="38"/>
      <c r="F29" s="42" t="s">
        <v>37</v>
      </c>
      <c r="G29" s="38"/>
      <c r="H29" s="38"/>
      <c r="I29" s="42" t="s">
        <v>36</v>
      </c>
      <c r="J29" s="42" t="s">
        <v>38</v>
      </c>
      <c r="K29" s="41"/>
    </row>
    <row r="30" spans="2:11" s="1" customFormat="1" ht="14.45" customHeight="1">
      <c r="B30" s="37"/>
      <c r="C30" s="38"/>
      <c r="D30" s="45" t="s">
        <v>39</v>
      </c>
      <c r="E30" s="45" t="s">
        <v>40</v>
      </c>
      <c r="F30" s="105">
        <f>ROUND(SUM(BE88:BE203),2)</f>
        <v>0</v>
      </c>
      <c r="G30" s="38"/>
      <c r="H30" s="38"/>
      <c r="I30" s="106">
        <v>0.21</v>
      </c>
      <c r="J30" s="105">
        <f>ROUND(ROUND((SUM(BE88:BE203)),2)*I30,2)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41</v>
      </c>
      <c r="F31" s="105">
        <f>ROUND(SUM(BF88:BF203),2)</f>
        <v>0</v>
      </c>
      <c r="G31" s="38"/>
      <c r="H31" s="38"/>
      <c r="I31" s="106">
        <v>0.15</v>
      </c>
      <c r="J31" s="105">
        <f>ROUND(ROUND((SUM(BF88:BF203)),2)*I31,2)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42</v>
      </c>
      <c r="F32" s="105">
        <f>ROUND(SUM(BG88:BG203),2)</f>
        <v>0</v>
      </c>
      <c r="G32" s="38"/>
      <c r="H32" s="38"/>
      <c r="I32" s="106">
        <v>0.21</v>
      </c>
      <c r="J32" s="105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43</v>
      </c>
      <c r="F33" s="105">
        <f>ROUND(SUM(BH88:BH203),2)</f>
        <v>0</v>
      </c>
      <c r="G33" s="38"/>
      <c r="H33" s="38"/>
      <c r="I33" s="106">
        <v>0.15</v>
      </c>
      <c r="J33" s="105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44</v>
      </c>
      <c r="F34" s="105">
        <f>ROUND(SUM(BI88:BI203),2)</f>
        <v>0</v>
      </c>
      <c r="G34" s="38"/>
      <c r="H34" s="38"/>
      <c r="I34" s="106">
        <v>0</v>
      </c>
      <c r="J34" s="105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107"/>
      <c r="D36" s="108" t="s">
        <v>45</v>
      </c>
      <c r="E36" s="67"/>
      <c r="F36" s="67"/>
      <c r="G36" s="109" t="s">
        <v>46</v>
      </c>
      <c r="H36" s="110" t="s">
        <v>47</v>
      </c>
      <c r="I36" s="67"/>
      <c r="J36" s="111">
        <f>SUM(J27:J34)</f>
        <v>0</v>
      </c>
      <c r="K36" s="11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113"/>
    </row>
    <row r="42" spans="2:11" s="1" customFormat="1" ht="36.95" customHeight="1">
      <c r="B42" s="37"/>
      <c r="C42" s="29" t="s">
        <v>106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5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365" t="str">
        <f>E7</f>
        <v>Revitalizace prostoru autobusové zastávky Nádraží Hlubočepy</v>
      </c>
      <c r="F45" s="366"/>
      <c r="G45" s="366"/>
      <c r="H45" s="366"/>
      <c r="I45" s="38"/>
      <c r="J45" s="38"/>
      <c r="K45" s="41"/>
    </row>
    <row r="46" spans="2:11" s="1" customFormat="1" ht="14.45" customHeight="1">
      <c r="B46" s="37"/>
      <c r="C46" s="35" t="s">
        <v>104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367" t="str">
        <f>E9</f>
        <v>ČK - Čekárna</v>
      </c>
      <c r="F47" s="368"/>
      <c r="G47" s="368"/>
      <c r="H47" s="368"/>
      <c r="I47" s="38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11" s="1" customFormat="1" ht="18" customHeight="1">
      <c r="B49" s="37"/>
      <c r="C49" s="35" t="s">
        <v>21</v>
      </c>
      <c r="D49" s="38"/>
      <c r="E49" s="38"/>
      <c r="F49" s="33" t="str">
        <f>F12</f>
        <v>p.č.160/1 k.ú.Hlubočepy 728837</v>
      </c>
      <c r="G49" s="38"/>
      <c r="H49" s="38"/>
      <c r="I49" s="35" t="s">
        <v>23</v>
      </c>
      <c r="J49" s="98" t="str">
        <f>IF(J12="","",J12)</f>
        <v>16. 5. 2018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11" s="1" customFormat="1" ht="15">
      <c r="B51" s="37"/>
      <c r="C51" s="35" t="s">
        <v>25</v>
      </c>
      <c r="D51" s="38"/>
      <c r="E51" s="38"/>
      <c r="F51" s="33" t="str">
        <f>E15</f>
        <v>Městská část Praha 5</v>
      </c>
      <c r="G51" s="38"/>
      <c r="H51" s="38"/>
      <c r="I51" s="35" t="s">
        <v>31</v>
      </c>
      <c r="J51" s="330" t="str">
        <f>E21</f>
        <v>ing.Radka Špičáková</v>
      </c>
      <c r="K51" s="41"/>
    </row>
    <row r="52" spans="2:11" s="1" customFormat="1" ht="14.45" customHeight="1">
      <c r="B52" s="37"/>
      <c r="C52" s="35" t="s">
        <v>29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360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11" s="1" customFormat="1" ht="29.25" customHeight="1">
      <c r="B54" s="37"/>
      <c r="C54" s="114" t="s">
        <v>107</v>
      </c>
      <c r="D54" s="107"/>
      <c r="E54" s="107"/>
      <c r="F54" s="107"/>
      <c r="G54" s="107"/>
      <c r="H54" s="107"/>
      <c r="I54" s="107"/>
      <c r="J54" s="115" t="s">
        <v>108</v>
      </c>
      <c r="K54" s="116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17" t="s">
        <v>109</v>
      </c>
      <c r="D56" s="38"/>
      <c r="E56" s="38"/>
      <c r="F56" s="38"/>
      <c r="G56" s="38"/>
      <c r="H56" s="38"/>
      <c r="I56" s="38"/>
      <c r="J56" s="104">
        <f>J88</f>
        <v>0</v>
      </c>
      <c r="K56" s="41"/>
      <c r="AU56" s="23" t="s">
        <v>110</v>
      </c>
    </row>
    <row r="57" spans="2:11" s="7" customFormat="1" ht="24.95" customHeight="1">
      <c r="B57" s="118"/>
      <c r="C57" s="119"/>
      <c r="D57" s="120" t="s">
        <v>111</v>
      </c>
      <c r="E57" s="121"/>
      <c r="F57" s="121"/>
      <c r="G57" s="121"/>
      <c r="H57" s="121"/>
      <c r="I57" s="121"/>
      <c r="J57" s="122">
        <f>J89</f>
        <v>0</v>
      </c>
      <c r="K57" s="123"/>
    </row>
    <row r="58" spans="2:11" s="8" customFormat="1" ht="19.9" customHeight="1">
      <c r="B58" s="124"/>
      <c r="C58" s="125"/>
      <c r="D58" s="126" t="s">
        <v>112</v>
      </c>
      <c r="E58" s="127"/>
      <c r="F58" s="127"/>
      <c r="G58" s="127"/>
      <c r="H58" s="127"/>
      <c r="I58" s="127"/>
      <c r="J58" s="128">
        <f>J90</f>
        <v>0</v>
      </c>
      <c r="K58" s="129"/>
    </row>
    <row r="59" spans="2:11" s="8" customFormat="1" ht="19.9" customHeight="1">
      <c r="B59" s="124"/>
      <c r="C59" s="125"/>
      <c r="D59" s="126" t="s">
        <v>113</v>
      </c>
      <c r="E59" s="127"/>
      <c r="F59" s="127"/>
      <c r="G59" s="127"/>
      <c r="H59" s="127"/>
      <c r="I59" s="127"/>
      <c r="J59" s="128">
        <f>J104</f>
        <v>0</v>
      </c>
      <c r="K59" s="129"/>
    </row>
    <row r="60" spans="2:11" s="8" customFormat="1" ht="19.9" customHeight="1">
      <c r="B60" s="124"/>
      <c r="C60" s="125"/>
      <c r="D60" s="126" t="s">
        <v>114</v>
      </c>
      <c r="E60" s="127"/>
      <c r="F60" s="127"/>
      <c r="G60" s="127"/>
      <c r="H60" s="127"/>
      <c r="I60" s="127"/>
      <c r="J60" s="128">
        <f>J110</f>
        <v>0</v>
      </c>
      <c r="K60" s="129"/>
    </row>
    <row r="61" spans="2:11" s="8" customFormat="1" ht="19.9" customHeight="1">
      <c r="B61" s="124"/>
      <c r="C61" s="125"/>
      <c r="D61" s="126" t="s">
        <v>115</v>
      </c>
      <c r="E61" s="127"/>
      <c r="F61" s="127"/>
      <c r="G61" s="127"/>
      <c r="H61" s="127"/>
      <c r="I61" s="127"/>
      <c r="J61" s="128">
        <f>J120</f>
        <v>0</v>
      </c>
      <c r="K61" s="129"/>
    </row>
    <row r="62" spans="2:11" s="8" customFormat="1" ht="14.85" customHeight="1">
      <c r="B62" s="124"/>
      <c r="C62" s="125"/>
      <c r="D62" s="126" t="s">
        <v>116</v>
      </c>
      <c r="E62" s="127"/>
      <c r="F62" s="127"/>
      <c r="G62" s="127"/>
      <c r="H62" s="127"/>
      <c r="I62" s="127"/>
      <c r="J62" s="128">
        <f>J121</f>
        <v>0</v>
      </c>
      <c r="K62" s="129"/>
    </row>
    <row r="63" spans="2:11" s="8" customFormat="1" ht="14.85" customHeight="1">
      <c r="B63" s="124"/>
      <c r="C63" s="125"/>
      <c r="D63" s="126" t="s">
        <v>117</v>
      </c>
      <c r="E63" s="127"/>
      <c r="F63" s="127"/>
      <c r="G63" s="127"/>
      <c r="H63" s="127"/>
      <c r="I63" s="127"/>
      <c r="J63" s="128">
        <f>J126</f>
        <v>0</v>
      </c>
      <c r="K63" s="129"/>
    </row>
    <row r="64" spans="2:11" s="7" customFormat="1" ht="24.95" customHeight="1">
      <c r="B64" s="118"/>
      <c r="C64" s="119"/>
      <c r="D64" s="120" t="s">
        <v>118</v>
      </c>
      <c r="E64" s="121"/>
      <c r="F64" s="121"/>
      <c r="G64" s="121"/>
      <c r="H64" s="121"/>
      <c r="I64" s="121"/>
      <c r="J64" s="122">
        <f>J133</f>
        <v>0</v>
      </c>
      <c r="K64" s="123"/>
    </row>
    <row r="65" spans="2:11" s="8" customFormat="1" ht="19.9" customHeight="1">
      <c r="B65" s="124"/>
      <c r="C65" s="125"/>
      <c r="D65" s="126" t="s">
        <v>119</v>
      </c>
      <c r="E65" s="127"/>
      <c r="F65" s="127"/>
      <c r="G65" s="127"/>
      <c r="H65" s="127"/>
      <c r="I65" s="127"/>
      <c r="J65" s="128">
        <f>J134</f>
        <v>0</v>
      </c>
      <c r="K65" s="129"/>
    </row>
    <row r="66" spans="2:11" s="8" customFormat="1" ht="19.9" customHeight="1">
      <c r="B66" s="124"/>
      <c r="C66" s="125"/>
      <c r="D66" s="126" t="s">
        <v>120</v>
      </c>
      <c r="E66" s="127"/>
      <c r="F66" s="127"/>
      <c r="G66" s="127"/>
      <c r="H66" s="127"/>
      <c r="I66" s="127"/>
      <c r="J66" s="128">
        <f>J137</f>
        <v>0</v>
      </c>
      <c r="K66" s="129"/>
    </row>
    <row r="67" spans="2:11" s="8" customFormat="1" ht="19.9" customHeight="1">
      <c r="B67" s="124"/>
      <c r="C67" s="125"/>
      <c r="D67" s="126" t="s">
        <v>121</v>
      </c>
      <c r="E67" s="127"/>
      <c r="F67" s="127"/>
      <c r="G67" s="127"/>
      <c r="H67" s="127"/>
      <c r="I67" s="127"/>
      <c r="J67" s="128">
        <f>J194</f>
        <v>0</v>
      </c>
      <c r="K67" s="129"/>
    </row>
    <row r="68" spans="2:11" s="8" customFormat="1" ht="19.9" customHeight="1">
      <c r="B68" s="124"/>
      <c r="C68" s="125"/>
      <c r="D68" s="126" t="s">
        <v>122</v>
      </c>
      <c r="E68" s="127"/>
      <c r="F68" s="127"/>
      <c r="G68" s="127"/>
      <c r="H68" s="127"/>
      <c r="I68" s="127"/>
      <c r="J68" s="128">
        <f>J200</f>
        <v>0</v>
      </c>
      <c r="K68" s="129"/>
    </row>
    <row r="69" spans="2:11" s="1" customFormat="1" ht="21.75" customHeight="1">
      <c r="B69" s="37"/>
      <c r="C69" s="38"/>
      <c r="D69" s="38"/>
      <c r="E69" s="38"/>
      <c r="F69" s="38"/>
      <c r="G69" s="38"/>
      <c r="H69" s="38"/>
      <c r="I69" s="38"/>
      <c r="J69" s="38"/>
      <c r="K69" s="41"/>
    </row>
    <row r="70" spans="2:11" s="1" customFormat="1" ht="6.95" customHeight="1">
      <c r="B70" s="52"/>
      <c r="C70" s="53"/>
      <c r="D70" s="53"/>
      <c r="E70" s="53"/>
      <c r="F70" s="53"/>
      <c r="G70" s="53"/>
      <c r="H70" s="53"/>
      <c r="I70" s="53"/>
      <c r="J70" s="53"/>
      <c r="K70" s="54"/>
    </row>
    <row r="74" spans="2:12" s="1" customFormat="1" ht="6.95" customHeight="1"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37"/>
    </row>
    <row r="75" spans="2:12" s="1" customFormat="1" ht="36.95" customHeight="1">
      <c r="B75" s="37"/>
      <c r="C75" s="57" t="s">
        <v>123</v>
      </c>
      <c r="L75" s="37"/>
    </row>
    <row r="76" spans="2:12" s="1" customFormat="1" ht="6.95" customHeight="1">
      <c r="B76" s="37"/>
      <c r="L76" s="37"/>
    </row>
    <row r="77" spans="2:12" s="1" customFormat="1" ht="14.45" customHeight="1">
      <c r="B77" s="37"/>
      <c r="C77" s="59" t="s">
        <v>17</v>
      </c>
      <c r="L77" s="37"/>
    </row>
    <row r="78" spans="2:12" s="1" customFormat="1" ht="16.5" customHeight="1">
      <c r="B78" s="37"/>
      <c r="E78" s="361" t="str">
        <f>E7</f>
        <v>Revitalizace prostoru autobusové zastávky Nádraží Hlubočepy</v>
      </c>
      <c r="F78" s="362"/>
      <c r="G78" s="362"/>
      <c r="H78" s="362"/>
      <c r="L78" s="37"/>
    </row>
    <row r="79" spans="2:12" s="1" customFormat="1" ht="14.45" customHeight="1">
      <c r="B79" s="37"/>
      <c r="C79" s="59" t="s">
        <v>104</v>
      </c>
      <c r="L79" s="37"/>
    </row>
    <row r="80" spans="2:12" s="1" customFormat="1" ht="17.25" customHeight="1">
      <c r="B80" s="37"/>
      <c r="E80" s="341" t="str">
        <f>E9</f>
        <v>ČK - Čekárna</v>
      </c>
      <c r="F80" s="363"/>
      <c r="G80" s="363"/>
      <c r="H80" s="363"/>
      <c r="L80" s="37"/>
    </row>
    <row r="81" spans="2:12" s="1" customFormat="1" ht="6.95" customHeight="1">
      <c r="B81" s="37"/>
      <c r="L81" s="37"/>
    </row>
    <row r="82" spans="2:12" s="1" customFormat="1" ht="18" customHeight="1">
      <c r="B82" s="37"/>
      <c r="C82" s="59" t="s">
        <v>21</v>
      </c>
      <c r="F82" s="130" t="str">
        <f>F12</f>
        <v>p.č.160/1 k.ú.Hlubočepy 728837</v>
      </c>
      <c r="I82" s="59" t="s">
        <v>23</v>
      </c>
      <c r="J82" s="63" t="str">
        <f>IF(J12="","",J12)</f>
        <v>16. 5. 2018</v>
      </c>
      <c r="L82" s="37"/>
    </row>
    <row r="83" spans="2:12" s="1" customFormat="1" ht="6.95" customHeight="1">
      <c r="B83" s="37"/>
      <c r="L83" s="37"/>
    </row>
    <row r="84" spans="2:12" s="1" customFormat="1" ht="15">
      <c r="B84" s="37"/>
      <c r="C84" s="59" t="s">
        <v>25</v>
      </c>
      <c r="F84" s="130" t="str">
        <f>E15</f>
        <v>Městská část Praha 5</v>
      </c>
      <c r="I84" s="59" t="s">
        <v>31</v>
      </c>
      <c r="J84" s="130" t="str">
        <f>E21</f>
        <v>ing.Radka Špičáková</v>
      </c>
      <c r="L84" s="37"/>
    </row>
    <row r="85" spans="2:12" s="1" customFormat="1" ht="14.45" customHeight="1">
      <c r="B85" s="37"/>
      <c r="C85" s="59" t="s">
        <v>29</v>
      </c>
      <c r="F85" s="130" t="str">
        <f>IF(E18="","",E18)</f>
        <v xml:space="preserve"> </v>
      </c>
      <c r="L85" s="37"/>
    </row>
    <row r="86" spans="2:12" s="1" customFormat="1" ht="10.35" customHeight="1">
      <c r="B86" s="37"/>
      <c r="L86" s="37"/>
    </row>
    <row r="87" spans="2:20" s="9" customFormat="1" ht="29.25" customHeight="1">
      <c r="B87" s="131"/>
      <c r="C87" s="132" t="s">
        <v>124</v>
      </c>
      <c r="D87" s="133" t="s">
        <v>54</v>
      </c>
      <c r="E87" s="133" t="s">
        <v>50</v>
      </c>
      <c r="F87" s="133" t="s">
        <v>125</v>
      </c>
      <c r="G87" s="133" t="s">
        <v>126</v>
      </c>
      <c r="H87" s="133" t="s">
        <v>127</v>
      </c>
      <c r="I87" s="133" t="s">
        <v>128</v>
      </c>
      <c r="J87" s="133" t="s">
        <v>108</v>
      </c>
      <c r="K87" s="134" t="s">
        <v>129</v>
      </c>
      <c r="L87" s="131"/>
      <c r="M87" s="69" t="s">
        <v>130</v>
      </c>
      <c r="N87" s="70" t="s">
        <v>39</v>
      </c>
      <c r="O87" s="70" t="s">
        <v>131</v>
      </c>
      <c r="P87" s="70" t="s">
        <v>132</v>
      </c>
      <c r="Q87" s="70" t="s">
        <v>133</v>
      </c>
      <c r="R87" s="70" t="s">
        <v>134</v>
      </c>
      <c r="S87" s="70" t="s">
        <v>135</v>
      </c>
      <c r="T87" s="71" t="s">
        <v>136</v>
      </c>
    </row>
    <row r="88" spans="2:63" s="1" customFormat="1" ht="29.25" customHeight="1">
      <c r="B88" s="37"/>
      <c r="C88" s="73" t="s">
        <v>109</v>
      </c>
      <c r="J88" s="135">
        <f>BK88</f>
        <v>0</v>
      </c>
      <c r="L88" s="37"/>
      <c r="M88" s="72"/>
      <c r="N88" s="64"/>
      <c r="O88" s="64"/>
      <c r="P88" s="136">
        <f>P89+P133</f>
        <v>231.45637</v>
      </c>
      <c r="Q88" s="64"/>
      <c r="R88" s="136">
        <f>R89+R133</f>
        <v>10.11432375</v>
      </c>
      <c r="S88" s="64"/>
      <c r="T88" s="137">
        <f>T89+T133</f>
        <v>3.51</v>
      </c>
      <c r="AT88" s="23" t="s">
        <v>68</v>
      </c>
      <c r="AU88" s="23" t="s">
        <v>110</v>
      </c>
      <c r="BK88" s="138">
        <f>BK89+BK133</f>
        <v>0</v>
      </c>
    </row>
    <row r="89" spans="2:63" s="10" customFormat="1" ht="37.35" customHeight="1">
      <c r="B89" s="139"/>
      <c r="D89" s="140" t="s">
        <v>68</v>
      </c>
      <c r="E89" s="141" t="s">
        <v>137</v>
      </c>
      <c r="F89" s="141" t="s">
        <v>138</v>
      </c>
      <c r="J89" s="142">
        <f>BK89</f>
        <v>0</v>
      </c>
      <c r="L89" s="139"/>
      <c r="M89" s="143"/>
      <c r="N89" s="144"/>
      <c r="O89" s="144"/>
      <c r="P89" s="145">
        <f>P90+P104+P110+P120</f>
        <v>51.46791999999999</v>
      </c>
      <c r="Q89" s="144"/>
      <c r="R89" s="145">
        <f>R90+R104+R110+R120</f>
        <v>6.1447519</v>
      </c>
      <c r="S89" s="144"/>
      <c r="T89" s="146">
        <f>T90+T104+T110+T120</f>
        <v>3.51</v>
      </c>
      <c r="AR89" s="140" t="s">
        <v>77</v>
      </c>
      <c r="AT89" s="147" t="s">
        <v>68</v>
      </c>
      <c r="AU89" s="147" t="s">
        <v>69</v>
      </c>
      <c r="AY89" s="140" t="s">
        <v>139</v>
      </c>
      <c r="BK89" s="148">
        <f>BK90+BK104+BK110+BK120</f>
        <v>0</v>
      </c>
    </row>
    <row r="90" spans="2:63" s="10" customFormat="1" ht="19.9" customHeight="1">
      <c r="B90" s="139"/>
      <c r="D90" s="140" t="s">
        <v>68</v>
      </c>
      <c r="E90" s="149" t="s">
        <v>77</v>
      </c>
      <c r="F90" s="149" t="s">
        <v>140</v>
      </c>
      <c r="J90" s="150">
        <f>BK90</f>
        <v>0</v>
      </c>
      <c r="L90" s="139"/>
      <c r="M90" s="143"/>
      <c r="N90" s="144"/>
      <c r="O90" s="144"/>
      <c r="P90" s="145">
        <f>SUM(P91:P103)</f>
        <v>5.718239999999999</v>
      </c>
      <c r="Q90" s="144"/>
      <c r="R90" s="145">
        <f>SUM(R91:R103)</f>
        <v>0</v>
      </c>
      <c r="S90" s="144"/>
      <c r="T90" s="146">
        <f>SUM(T91:T103)</f>
        <v>0</v>
      </c>
      <c r="AR90" s="140" t="s">
        <v>77</v>
      </c>
      <c r="AT90" s="147" t="s">
        <v>68</v>
      </c>
      <c r="AU90" s="147" t="s">
        <v>77</v>
      </c>
      <c r="AY90" s="140" t="s">
        <v>139</v>
      </c>
      <c r="BK90" s="148">
        <f>SUM(BK91:BK103)</f>
        <v>0</v>
      </c>
    </row>
    <row r="91" spans="2:65" s="1" customFormat="1" ht="16.5" customHeight="1">
      <c r="B91" s="151"/>
      <c r="C91" s="152" t="s">
        <v>77</v>
      </c>
      <c r="D91" s="152" t="s">
        <v>141</v>
      </c>
      <c r="E91" s="153" t="s">
        <v>142</v>
      </c>
      <c r="F91" s="154" t="s">
        <v>143</v>
      </c>
      <c r="G91" s="155" t="s">
        <v>144</v>
      </c>
      <c r="H91" s="156">
        <v>0.96</v>
      </c>
      <c r="I91" s="157"/>
      <c r="J91" s="157">
        <f>ROUND(I91*H91,2)</f>
        <v>0</v>
      </c>
      <c r="K91" s="154" t="s">
        <v>145</v>
      </c>
      <c r="L91" s="37"/>
      <c r="M91" s="158" t="s">
        <v>5</v>
      </c>
      <c r="N91" s="159" t="s">
        <v>40</v>
      </c>
      <c r="O91" s="160">
        <v>2.948</v>
      </c>
      <c r="P91" s="160">
        <f>O91*H91</f>
        <v>2.8300799999999997</v>
      </c>
      <c r="Q91" s="160">
        <v>0</v>
      </c>
      <c r="R91" s="160">
        <f>Q91*H91</f>
        <v>0</v>
      </c>
      <c r="S91" s="160">
        <v>0</v>
      </c>
      <c r="T91" s="161">
        <f>S91*H91</f>
        <v>0</v>
      </c>
      <c r="AR91" s="23" t="s">
        <v>146</v>
      </c>
      <c r="AT91" s="23" t="s">
        <v>141</v>
      </c>
      <c r="AU91" s="23" t="s">
        <v>79</v>
      </c>
      <c r="AY91" s="23" t="s">
        <v>139</v>
      </c>
      <c r="BE91" s="162">
        <f>IF(N91="základní",J91,0)</f>
        <v>0</v>
      </c>
      <c r="BF91" s="162">
        <f>IF(N91="snížená",J91,0)</f>
        <v>0</v>
      </c>
      <c r="BG91" s="162">
        <f>IF(N91="zákl. přenesená",J91,0)</f>
        <v>0</v>
      </c>
      <c r="BH91" s="162">
        <f>IF(N91="sníž. přenesená",J91,0)</f>
        <v>0</v>
      </c>
      <c r="BI91" s="162">
        <f>IF(N91="nulová",J91,0)</f>
        <v>0</v>
      </c>
      <c r="BJ91" s="23" t="s">
        <v>77</v>
      </c>
      <c r="BK91" s="162">
        <f>ROUND(I91*H91,2)</f>
        <v>0</v>
      </c>
      <c r="BL91" s="23" t="s">
        <v>146</v>
      </c>
      <c r="BM91" s="23" t="s">
        <v>147</v>
      </c>
    </row>
    <row r="92" spans="2:51" s="11" customFormat="1" ht="13.5">
      <c r="B92" s="163"/>
      <c r="D92" s="164" t="s">
        <v>148</v>
      </c>
      <c r="E92" s="165" t="s">
        <v>5</v>
      </c>
      <c r="F92" s="166" t="s">
        <v>149</v>
      </c>
      <c r="H92" s="167">
        <v>0.96</v>
      </c>
      <c r="L92" s="163"/>
      <c r="M92" s="168"/>
      <c r="N92" s="169"/>
      <c r="O92" s="169"/>
      <c r="P92" s="169"/>
      <c r="Q92" s="169"/>
      <c r="R92" s="169"/>
      <c r="S92" s="169"/>
      <c r="T92" s="170"/>
      <c r="AT92" s="165" t="s">
        <v>148</v>
      </c>
      <c r="AU92" s="165" t="s">
        <v>79</v>
      </c>
      <c r="AV92" s="11" t="s">
        <v>79</v>
      </c>
      <c r="AW92" s="11" t="s">
        <v>34</v>
      </c>
      <c r="AX92" s="11" t="s">
        <v>77</v>
      </c>
      <c r="AY92" s="165" t="s">
        <v>139</v>
      </c>
    </row>
    <row r="93" spans="2:65" s="1" customFormat="1" ht="25.5" customHeight="1">
      <c r="B93" s="151"/>
      <c r="C93" s="152" t="s">
        <v>79</v>
      </c>
      <c r="D93" s="152" t="s">
        <v>141</v>
      </c>
      <c r="E93" s="153" t="s">
        <v>150</v>
      </c>
      <c r="F93" s="154" t="s">
        <v>151</v>
      </c>
      <c r="G93" s="155" t="s">
        <v>144</v>
      </c>
      <c r="H93" s="156">
        <v>0.48</v>
      </c>
      <c r="I93" s="157"/>
      <c r="J93" s="157">
        <f>ROUND(I93*H93,2)</f>
        <v>0</v>
      </c>
      <c r="K93" s="154" t="s">
        <v>145</v>
      </c>
      <c r="L93" s="37"/>
      <c r="M93" s="158" t="s">
        <v>5</v>
      </c>
      <c r="N93" s="159" t="s">
        <v>40</v>
      </c>
      <c r="O93" s="160">
        <v>0.59</v>
      </c>
      <c r="P93" s="160">
        <f>O93*H93</f>
        <v>0.28319999999999995</v>
      </c>
      <c r="Q93" s="160">
        <v>0</v>
      </c>
      <c r="R93" s="160">
        <f>Q93*H93</f>
        <v>0</v>
      </c>
      <c r="S93" s="160">
        <v>0</v>
      </c>
      <c r="T93" s="161">
        <f>S93*H93</f>
        <v>0</v>
      </c>
      <c r="AR93" s="23" t="s">
        <v>146</v>
      </c>
      <c r="AT93" s="23" t="s">
        <v>141</v>
      </c>
      <c r="AU93" s="23" t="s">
        <v>79</v>
      </c>
      <c r="AY93" s="23" t="s">
        <v>139</v>
      </c>
      <c r="BE93" s="162">
        <f>IF(N93="základní",J93,0)</f>
        <v>0</v>
      </c>
      <c r="BF93" s="162">
        <f>IF(N93="snížená",J93,0)</f>
        <v>0</v>
      </c>
      <c r="BG93" s="162">
        <f>IF(N93="zákl. přenesená",J93,0)</f>
        <v>0</v>
      </c>
      <c r="BH93" s="162">
        <f>IF(N93="sníž. přenesená",J93,0)</f>
        <v>0</v>
      </c>
      <c r="BI93" s="162">
        <f>IF(N93="nulová",J93,0)</f>
        <v>0</v>
      </c>
      <c r="BJ93" s="23" t="s">
        <v>77</v>
      </c>
      <c r="BK93" s="162">
        <f>ROUND(I93*H93,2)</f>
        <v>0</v>
      </c>
      <c r="BL93" s="23" t="s">
        <v>146</v>
      </c>
      <c r="BM93" s="23" t="s">
        <v>152</v>
      </c>
    </row>
    <row r="94" spans="2:51" s="11" customFormat="1" ht="13.5">
      <c r="B94" s="163"/>
      <c r="D94" s="164" t="s">
        <v>148</v>
      </c>
      <c r="E94" s="165" t="s">
        <v>5</v>
      </c>
      <c r="F94" s="166" t="s">
        <v>153</v>
      </c>
      <c r="H94" s="167">
        <v>0.48</v>
      </c>
      <c r="L94" s="163"/>
      <c r="M94" s="168"/>
      <c r="N94" s="169"/>
      <c r="O94" s="169"/>
      <c r="P94" s="169"/>
      <c r="Q94" s="169"/>
      <c r="R94" s="169"/>
      <c r="S94" s="169"/>
      <c r="T94" s="170"/>
      <c r="AT94" s="165" t="s">
        <v>148</v>
      </c>
      <c r="AU94" s="165" t="s">
        <v>79</v>
      </c>
      <c r="AV94" s="11" t="s">
        <v>79</v>
      </c>
      <c r="AW94" s="11" t="s">
        <v>34</v>
      </c>
      <c r="AX94" s="11" t="s">
        <v>77</v>
      </c>
      <c r="AY94" s="165" t="s">
        <v>139</v>
      </c>
    </row>
    <row r="95" spans="2:65" s="1" customFormat="1" ht="16.5" customHeight="1">
      <c r="B95" s="151"/>
      <c r="C95" s="152" t="s">
        <v>154</v>
      </c>
      <c r="D95" s="152" t="s">
        <v>141</v>
      </c>
      <c r="E95" s="153" t="s">
        <v>155</v>
      </c>
      <c r="F95" s="154" t="s">
        <v>156</v>
      </c>
      <c r="G95" s="155" t="s">
        <v>144</v>
      </c>
      <c r="H95" s="156">
        <v>3.24</v>
      </c>
      <c r="I95" s="157"/>
      <c r="J95" s="157">
        <f>ROUND(I95*H95,2)</f>
        <v>0</v>
      </c>
      <c r="K95" s="154" t="s">
        <v>5</v>
      </c>
      <c r="L95" s="37"/>
      <c r="M95" s="158" t="s">
        <v>5</v>
      </c>
      <c r="N95" s="159" t="s">
        <v>40</v>
      </c>
      <c r="O95" s="160">
        <v>0.652</v>
      </c>
      <c r="P95" s="160">
        <f>O95*H95</f>
        <v>2.11248</v>
      </c>
      <c r="Q95" s="160">
        <v>0</v>
      </c>
      <c r="R95" s="160">
        <f>Q95*H95</f>
        <v>0</v>
      </c>
      <c r="S95" s="160">
        <v>0</v>
      </c>
      <c r="T95" s="161">
        <f>S95*H95</f>
        <v>0</v>
      </c>
      <c r="AR95" s="23" t="s">
        <v>146</v>
      </c>
      <c r="AT95" s="23" t="s">
        <v>141</v>
      </c>
      <c r="AU95" s="23" t="s">
        <v>79</v>
      </c>
      <c r="AY95" s="23" t="s">
        <v>139</v>
      </c>
      <c r="BE95" s="162">
        <f>IF(N95="základní",J95,0)</f>
        <v>0</v>
      </c>
      <c r="BF95" s="162">
        <f>IF(N95="snížená",J95,0)</f>
        <v>0</v>
      </c>
      <c r="BG95" s="162">
        <f>IF(N95="zákl. přenesená",J95,0)</f>
        <v>0</v>
      </c>
      <c r="BH95" s="162">
        <f>IF(N95="sníž. přenesená",J95,0)</f>
        <v>0</v>
      </c>
      <c r="BI95" s="162">
        <f>IF(N95="nulová",J95,0)</f>
        <v>0</v>
      </c>
      <c r="BJ95" s="23" t="s">
        <v>77</v>
      </c>
      <c r="BK95" s="162">
        <f>ROUND(I95*H95,2)</f>
        <v>0</v>
      </c>
      <c r="BL95" s="23" t="s">
        <v>146</v>
      </c>
      <c r="BM95" s="23" t="s">
        <v>157</v>
      </c>
    </row>
    <row r="96" spans="2:51" s="11" customFormat="1" ht="13.5">
      <c r="B96" s="163"/>
      <c r="D96" s="164" t="s">
        <v>148</v>
      </c>
      <c r="E96" s="165" t="s">
        <v>5</v>
      </c>
      <c r="F96" s="166" t="s">
        <v>158</v>
      </c>
      <c r="H96" s="167">
        <v>0.96</v>
      </c>
      <c r="L96" s="163"/>
      <c r="M96" s="168"/>
      <c r="N96" s="169"/>
      <c r="O96" s="169"/>
      <c r="P96" s="169"/>
      <c r="Q96" s="169"/>
      <c r="R96" s="169"/>
      <c r="S96" s="169"/>
      <c r="T96" s="170"/>
      <c r="AT96" s="165" t="s">
        <v>148</v>
      </c>
      <c r="AU96" s="165" t="s">
        <v>79</v>
      </c>
      <c r="AV96" s="11" t="s">
        <v>79</v>
      </c>
      <c r="AW96" s="11" t="s">
        <v>34</v>
      </c>
      <c r="AX96" s="11" t="s">
        <v>69</v>
      </c>
      <c r="AY96" s="165" t="s">
        <v>139</v>
      </c>
    </row>
    <row r="97" spans="2:51" s="11" customFormat="1" ht="13.5">
      <c r="B97" s="163"/>
      <c r="D97" s="164" t="s">
        <v>148</v>
      </c>
      <c r="E97" s="165" t="s">
        <v>5</v>
      </c>
      <c r="F97" s="166" t="s">
        <v>159</v>
      </c>
      <c r="H97" s="167">
        <v>2.28</v>
      </c>
      <c r="L97" s="163"/>
      <c r="M97" s="168"/>
      <c r="N97" s="169"/>
      <c r="O97" s="169"/>
      <c r="P97" s="169"/>
      <c r="Q97" s="169"/>
      <c r="R97" s="169"/>
      <c r="S97" s="169"/>
      <c r="T97" s="170"/>
      <c r="AT97" s="165" t="s">
        <v>148</v>
      </c>
      <c r="AU97" s="165" t="s">
        <v>79</v>
      </c>
      <c r="AV97" s="11" t="s">
        <v>79</v>
      </c>
      <c r="AW97" s="11" t="s">
        <v>34</v>
      </c>
      <c r="AX97" s="11" t="s">
        <v>69</v>
      </c>
      <c r="AY97" s="165" t="s">
        <v>139</v>
      </c>
    </row>
    <row r="98" spans="2:65" s="1" customFormat="1" ht="16.5" customHeight="1">
      <c r="B98" s="151"/>
      <c r="C98" s="152" t="s">
        <v>146</v>
      </c>
      <c r="D98" s="152" t="s">
        <v>141</v>
      </c>
      <c r="E98" s="153" t="s">
        <v>160</v>
      </c>
      <c r="F98" s="154" t="s">
        <v>161</v>
      </c>
      <c r="G98" s="155" t="s">
        <v>144</v>
      </c>
      <c r="H98" s="156">
        <v>3.24</v>
      </c>
      <c r="I98" s="157"/>
      <c r="J98" s="157">
        <f>ROUND(I98*H98,2)</f>
        <v>0</v>
      </c>
      <c r="K98" s="154" t="s">
        <v>5</v>
      </c>
      <c r="L98" s="37"/>
      <c r="M98" s="158" t="s">
        <v>5</v>
      </c>
      <c r="N98" s="159" t="s">
        <v>40</v>
      </c>
      <c r="O98" s="160">
        <v>0.083</v>
      </c>
      <c r="P98" s="160">
        <f>O98*H98</f>
        <v>0.26892000000000005</v>
      </c>
      <c r="Q98" s="160">
        <v>0</v>
      </c>
      <c r="R98" s="160">
        <f>Q98*H98</f>
        <v>0</v>
      </c>
      <c r="S98" s="160">
        <v>0</v>
      </c>
      <c r="T98" s="161">
        <f>S98*H98</f>
        <v>0</v>
      </c>
      <c r="AR98" s="23" t="s">
        <v>146</v>
      </c>
      <c r="AT98" s="23" t="s">
        <v>141</v>
      </c>
      <c r="AU98" s="23" t="s">
        <v>79</v>
      </c>
      <c r="AY98" s="23" t="s">
        <v>139</v>
      </c>
      <c r="BE98" s="162">
        <f>IF(N98="základní",J98,0)</f>
        <v>0</v>
      </c>
      <c r="BF98" s="162">
        <f>IF(N98="snížená",J98,0)</f>
        <v>0</v>
      </c>
      <c r="BG98" s="162">
        <f>IF(N98="zákl. přenesená",J98,0)</f>
        <v>0</v>
      </c>
      <c r="BH98" s="162">
        <f>IF(N98="sníž. přenesená",J98,0)</f>
        <v>0</v>
      </c>
      <c r="BI98" s="162">
        <f>IF(N98="nulová",J98,0)</f>
        <v>0</v>
      </c>
      <c r="BJ98" s="23" t="s">
        <v>77</v>
      </c>
      <c r="BK98" s="162">
        <f>ROUND(I98*H98,2)</f>
        <v>0</v>
      </c>
      <c r="BL98" s="23" t="s">
        <v>146</v>
      </c>
      <c r="BM98" s="23" t="s">
        <v>162</v>
      </c>
    </row>
    <row r="99" spans="2:65" s="1" customFormat="1" ht="25.5" customHeight="1">
      <c r="B99" s="151"/>
      <c r="C99" s="152" t="s">
        <v>163</v>
      </c>
      <c r="D99" s="152" t="s">
        <v>141</v>
      </c>
      <c r="E99" s="153" t="s">
        <v>164</v>
      </c>
      <c r="F99" s="154" t="s">
        <v>165</v>
      </c>
      <c r="G99" s="155" t="s">
        <v>144</v>
      </c>
      <c r="H99" s="156">
        <v>48.6</v>
      </c>
      <c r="I99" s="157"/>
      <c r="J99" s="157">
        <f>ROUND(I99*H99,2)</f>
        <v>0</v>
      </c>
      <c r="K99" s="154" t="s">
        <v>145</v>
      </c>
      <c r="L99" s="37"/>
      <c r="M99" s="158" t="s">
        <v>5</v>
      </c>
      <c r="N99" s="159" t="s">
        <v>40</v>
      </c>
      <c r="O99" s="160">
        <v>0.004</v>
      </c>
      <c r="P99" s="160">
        <f>O99*H99</f>
        <v>0.19440000000000002</v>
      </c>
      <c r="Q99" s="160">
        <v>0</v>
      </c>
      <c r="R99" s="160">
        <f>Q99*H99</f>
        <v>0</v>
      </c>
      <c r="S99" s="160">
        <v>0</v>
      </c>
      <c r="T99" s="161">
        <f>S99*H99</f>
        <v>0</v>
      </c>
      <c r="AR99" s="23" t="s">
        <v>146</v>
      </c>
      <c r="AT99" s="23" t="s">
        <v>141</v>
      </c>
      <c r="AU99" s="23" t="s">
        <v>79</v>
      </c>
      <c r="AY99" s="23" t="s">
        <v>139</v>
      </c>
      <c r="BE99" s="162">
        <f>IF(N99="základní",J99,0)</f>
        <v>0</v>
      </c>
      <c r="BF99" s="162">
        <f>IF(N99="snížená",J99,0)</f>
        <v>0</v>
      </c>
      <c r="BG99" s="162">
        <f>IF(N99="zákl. přenesená",J99,0)</f>
        <v>0</v>
      </c>
      <c r="BH99" s="162">
        <f>IF(N99="sníž. přenesená",J99,0)</f>
        <v>0</v>
      </c>
      <c r="BI99" s="162">
        <f>IF(N99="nulová",J99,0)</f>
        <v>0</v>
      </c>
      <c r="BJ99" s="23" t="s">
        <v>77</v>
      </c>
      <c r="BK99" s="162">
        <f>ROUND(I99*H99,2)</f>
        <v>0</v>
      </c>
      <c r="BL99" s="23" t="s">
        <v>146</v>
      </c>
      <c r="BM99" s="23" t="s">
        <v>166</v>
      </c>
    </row>
    <row r="100" spans="2:51" s="11" customFormat="1" ht="13.5">
      <c r="B100" s="163"/>
      <c r="D100" s="164" t="s">
        <v>148</v>
      </c>
      <c r="E100" s="165" t="s">
        <v>5</v>
      </c>
      <c r="F100" s="166" t="s">
        <v>167</v>
      </c>
      <c r="H100" s="167">
        <v>48.6</v>
      </c>
      <c r="L100" s="163"/>
      <c r="M100" s="168"/>
      <c r="N100" s="169"/>
      <c r="O100" s="169"/>
      <c r="P100" s="169"/>
      <c r="Q100" s="169"/>
      <c r="R100" s="169"/>
      <c r="S100" s="169"/>
      <c r="T100" s="170"/>
      <c r="AT100" s="165" t="s">
        <v>148</v>
      </c>
      <c r="AU100" s="165" t="s">
        <v>79</v>
      </c>
      <c r="AV100" s="11" t="s">
        <v>79</v>
      </c>
      <c r="AW100" s="11" t="s">
        <v>34</v>
      </c>
      <c r="AX100" s="11" t="s">
        <v>77</v>
      </c>
      <c r="AY100" s="165" t="s">
        <v>139</v>
      </c>
    </row>
    <row r="101" spans="2:65" s="1" customFormat="1" ht="16.5" customHeight="1">
      <c r="B101" s="151"/>
      <c r="C101" s="152" t="s">
        <v>168</v>
      </c>
      <c r="D101" s="152" t="s">
        <v>141</v>
      </c>
      <c r="E101" s="153" t="s">
        <v>169</v>
      </c>
      <c r="F101" s="154" t="s">
        <v>170</v>
      </c>
      <c r="G101" s="155" t="s">
        <v>144</v>
      </c>
      <c r="H101" s="156">
        <v>3.24</v>
      </c>
      <c r="I101" s="157"/>
      <c r="J101" s="157">
        <f>ROUND(I101*H101,2)</f>
        <v>0</v>
      </c>
      <c r="K101" s="154" t="s">
        <v>5</v>
      </c>
      <c r="L101" s="37"/>
      <c r="M101" s="158" t="s">
        <v>5</v>
      </c>
      <c r="N101" s="159" t="s">
        <v>40</v>
      </c>
      <c r="O101" s="160">
        <v>0.009</v>
      </c>
      <c r="P101" s="160">
        <f>O101*H101</f>
        <v>0.02916</v>
      </c>
      <c r="Q101" s="160">
        <v>0</v>
      </c>
      <c r="R101" s="160">
        <f>Q101*H101</f>
        <v>0</v>
      </c>
      <c r="S101" s="160">
        <v>0</v>
      </c>
      <c r="T101" s="161">
        <f>S101*H101</f>
        <v>0</v>
      </c>
      <c r="AR101" s="23" t="s">
        <v>146</v>
      </c>
      <c r="AT101" s="23" t="s">
        <v>141</v>
      </c>
      <c r="AU101" s="23" t="s">
        <v>79</v>
      </c>
      <c r="AY101" s="23" t="s">
        <v>139</v>
      </c>
      <c r="BE101" s="162">
        <f>IF(N101="základní",J101,0)</f>
        <v>0</v>
      </c>
      <c r="BF101" s="162">
        <f>IF(N101="snížená",J101,0)</f>
        <v>0</v>
      </c>
      <c r="BG101" s="162">
        <f>IF(N101="zákl. přenesená",J101,0)</f>
        <v>0</v>
      </c>
      <c r="BH101" s="162">
        <f>IF(N101="sníž. přenesená",J101,0)</f>
        <v>0</v>
      </c>
      <c r="BI101" s="162">
        <f>IF(N101="nulová",J101,0)</f>
        <v>0</v>
      </c>
      <c r="BJ101" s="23" t="s">
        <v>77</v>
      </c>
      <c r="BK101" s="162">
        <f>ROUND(I101*H101,2)</f>
        <v>0</v>
      </c>
      <c r="BL101" s="23" t="s">
        <v>146</v>
      </c>
      <c r="BM101" s="23" t="s">
        <v>171</v>
      </c>
    </row>
    <row r="102" spans="2:65" s="1" customFormat="1" ht="16.5" customHeight="1">
      <c r="B102" s="151"/>
      <c r="C102" s="152" t="s">
        <v>172</v>
      </c>
      <c r="D102" s="152" t="s">
        <v>141</v>
      </c>
      <c r="E102" s="153" t="s">
        <v>173</v>
      </c>
      <c r="F102" s="154" t="s">
        <v>174</v>
      </c>
      <c r="G102" s="155" t="s">
        <v>175</v>
      </c>
      <c r="H102" s="156">
        <v>7.13</v>
      </c>
      <c r="I102" s="157"/>
      <c r="J102" s="157">
        <f>ROUND(I102*H102,2)</f>
        <v>0</v>
      </c>
      <c r="K102" s="154" t="s">
        <v>5</v>
      </c>
      <c r="L102" s="37"/>
      <c r="M102" s="158" t="s">
        <v>5</v>
      </c>
      <c r="N102" s="159" t="s">
        <v>40</v>
      </c>
      <c r="O102" s="160">
        <v>0</v>
      </c>
      <c r="P102" s="160">
        <f>O102*H102</f>
        <v>0</v>
      </c>
      <c r="Q102" s="160">
        <v>0</v>
      </c>
      <c r="R102" s="160">
        <f>Q102*H102</f>
        <v>0</v>
      </c>
      <c r="S102" s="160">
        <v>0</v>
      </c>
      <c r="T102" s="161">
        <f>S102*H102</f>
        <v>0</v>
      </c>
      <c r="AR102" s="23" t="s">
        <v>146</v>
      </c>
      <c r="AT102" s="23" t="s">
        <v>141</v>
      </c>
      <c r="AU102" s="23" t="s">
        <v>79</v>
      </c>
      <c r="AY102" s="23" t="s">
        <v>139</v>
      </c>
      <c r="BE102" s="162">
        <f>IF(N102="základní",J102,0)</f>
        <v>0</v>
      </c>
      <c r="BF102" s="162">
        <f>IF(N102="snížená",J102,0)</f>
        <v>0</v>
      </c>
      <c r="BG102" s="162">
        <f>IF(N102="zákl. přenesená",J102,0)</f>
        <v>0</v>
      </c>
      <c r="BH102" s="162">
        <f>IF(N102="sníž. přenesená",J102,0)</f>
        <v>0</v>
      </c>
      <c r="BI102" s="162">
        <f>IF(N102="nulová",J102,0)</f>
        <v>0</v>
      </c>
      <c r="BJ102" s="23" t="s">
        <v>77</v>
      </c>
      <c r="BK102" s="162">
        <f>ROUND(I102*H102,2)</f>
        <v>0</v>
      </c>
      <c r="BL102" s="23" t="s">
        <v>146</v>
      </c>
      <c r="BM102" s="23" t="s">
        <v>176</v>
      </c>
    </row>
    <row r="103" spans="2:51" s="11" customFormat="1" ht="13.5">
      <c r="B103" s="163"/>
      <c r="D103" s="164" t="s">
        <v>148</v>
      </c>
      <c r="E103" s="165" t="s">
        <v>5</v>
      </c>
      <c r="F103" s="166" t="s">
        <v>177</v>
      </c>
      <c r="H103" s="167">
        <v>7.128</v>
      </c>
      <c r="L103" s="163"/>
      <c r="M103" s="168"/>
      <c r="N103" s="169"/>
      <c r="O103" s="169"/>
      <c r="P103" s="169"/>
      <c r="Q103" s="169"/>
      <c r="R103" s="169"/>
      <c r="S103" s="169"/>
      <c r="T103" s="170"/>
      <c r="AT103" s="165" t="s">
        <v>148</v>
      </c>
      <c r="AU103" s="165" t="s">
        <v>79</v>
      </c>
      <c r="AV103" s="11" t="s">
        <v>79</v>
      </c>
      <c r="AW103" s="11" t="s">
        <v>34</v>
      </c>
      <c r="AX103" s="11" t="s">
        <v>69</v>
      </c>
      <c r="AY103" s="165" t="s">
        <v>139</v>
      </c>
    </row>
    <row r="104" spans="2:63" s="10" customFormat="1" ht="29.85" customHeight="1">
      <c r="B104" s="139"/>
      <c r="D104" s="140" t="s">
        <v>68</v>
      </c>
      <c r="E104" s="149" t="s">
        <v>79</v>
      </c>
      <c r="F104" s="149" t="s">
        <v>178</v>
      </c>
      <c r="J104" s="150">
        <f>BK104</f>
        <v>0</v>
      </c>
      <c r="L104" s="139"/>
      <c r="M104" s="143"/>
      <c r="N104" s="144"/>
      <c r="O104" s="144"/>
      <c r="P104" s="145">
        <f>SUM(P105:P109)</f>
        <v>3.88863</v>
      </c>
      <c r="Q104" s="144"/>
      <c r="R104" s="145">
        <f>SUM(R105:R109)</f>
        <v>2.2160131</v>
      </c>
      <c r="S104" s="144"/>
      <c r="T104" s="146">
        <f>SUM(T105:T109)</f>
        <v>0</v>
      </c>
      <c r="AR104" s="140" t="s">
        <v>77</v>
      </c>
      <c r="AT104" s="147" t="s">
        <v>68</v>
      </c>
      <c r="AU104" s="147" t="s">
        <v>77</v>
      </c>
      <c r="AY104" s="140" t="s">
        <v>139</v>
      </c>
      <c r="BK104" s="148">
        <f>SUM(BK105:BK109)</f>
        <v>0</v>
      </c>
    </row>
    <row r="105" spans="2:65" s="1" customFormat="1" ht="25.5" customHeight="1">
      <c r="B105" s="151"/>
      <c r="C105" s="152" t="s">
        <v>179</v>
      </c>
      <c r="D105" s="152" t="s">
        <v>141</v>
      </c>
      <c r="E105" s="153" t="s">
        <v>180</v>
      </c>
      <c r="F105" s="154" t="s">
        <v>181</v>
      </c>
      <c r="G105" s="155" t="s">
        <v>182</v>
      </c>
      <c r="H105" s="156">
        <v>2.4</v>
      </c>
      <c r="I105" s="157"/>
      <c r="J105" s="157">
        <f>ROUND(I105*H105,2)</f>
        <v>0</v>
      </c>
      <c r="K105" s="154" t="s">
        <v>145</v>
      </c>
      <c r="L105" s="37"/>
      <c r="M105" s="158" t="s">
        <v>5</v>
      </c>
      <c r="N105" s="159" t="s">
        <v>40</v>
      </c>
      <c r="O105" s="160">
        <v>1.21</v>
      </c>
      <c r="P105" s="160">
        <f>O105*H105</f>
        <v>2.904</v>
      </c>
      <c r="Q105" s="160">
        <v>0.90802</v>
      </c>
      <c r="R105" s="160">
        <f>Q105*H105</f>
        <v>2.179248</v>
      </c>
      <c r="S105" s="160">
        <v>0</v>
      </c>
      <c r="T105" s="161">
        <f>S105*H105</f>
        <v>0</v>
      </c>
      <c r="AR105" s="23" t="s">
        <v>146</v>
      </c>
      <c r="AT105" s="23" t="s">
        <v>141</v>
      </c>
      <c r="AU105" s="23" t="s">
        <v>79</v>
      </c>
      <c r="AY105" s="23" t="s">
        <v>139</v>
      </c>
      <c r="BE105" s="162">
        <f>IF(N105="základní",J105,0)</f>
        <v>0</v>
      </c>
      <c r="BF105" s="162">
        <f>IF(N105="snížená",J105,0)</f>
        <v>0</v>
      </c>
      <c r="BG105" s="162">
        <f>IF(N105="zákl. přenesená",J105,0)</f>
        <v>0</v>
      </c>
      <c r="BH105" s="162">
        <f>IF(N105="sníž. přenesená",J105,0)</f>
        <v>0</v>
      </c>
      <c r="BI105" s="162">
        <f>IF(N105="nulová",J105,0)</f>
        <v>0</v>
      </c>
      <c r="BJ105" s="23" t="s">
        <v>77</v>
      </c>
      <c r="BK105" s="162">
        <f>ROUND(I105*H105,2)</f>
        <v>0</v>
      </c>
      <c r="BL105" s="23" t="s">
        <v>146</v>
      </c>
      <c r="BM105" s="23" t="s">
        <v>183</v>
      </c>
    </row>
    <row r="106" spans="2:51" s="11" customFormat="1" ht="13.5">
      <c r="B106" s="163"/>
      <c r="D106" s="164" t="s">
        <v>148</v>
      </c>
      <c r="E106" s="165" t="s">
        <v>5</v>
      </c>
      <c r="F106" s="166" t="s">
        <v>184</v>
      </c>
      <c r="H106" s="167">
        <v>2.4</v>
      </c>
      <c r="L106" s="163"/>
      <c r="M106" s="168"/>
      <c r="N106" s="169"/>
      <c r="O106" s="169"/>
      <c r="P106" s="169"/>
      <c r="Q106" s="169"/>
      <c r="R106" s="169"/>
      <c r="S106" s="169"/>
      <c r="T106" s="170"/>
      <c r="AT106" s="165" t="s">
        <v>148</v>
      </c>
      <c r="AU106" s="165" t="s">
        <v>79</v>
      </c>
      <c r="AV106" s="11" t="s">
        <v>79</v>
      </c>
      <c r="AW106" s="11" t="s">
        <v>34</v>
      </c>
      <c r="AX106" s="11" t="s">
        <v>77</v>
      </c>
      <c r="AY106" s="165" t="s">
        <v>139</v>
      </c>
    </row>
    <row r="107" spans="2:65" s="1" customFormat="1" ht="16.5" customHeight="1">
      <c r="B107" s="151"/>
      <c r="C107" s="152" t="s">
        <v>185</v>
      </c>
      <c r="D107" s="152" t="s">
        <v>141</v>
      </c>
      <c r="E107" s="153" t="s">
        <v>186</v>
      </c>
      <c r="F107" s="154" t="s">
        <v>187</v>
      </c>
      <c r="G107" s="155" t="s">
        <v>175</v>
      </c>
      <c r="H107" s="156">
        <v>0.03</v>
      </c>
      <c r="I107" s="157"/>
      <c r="J107" s="157">
        <f>ROUND(I107*H107,2)</f>
        <v>0</v>
      </c>
      <c r="K107" s="154" t="s">
        <v>145</v>
      </c>
      <c r="L107" s="37"/>
      <c r="M107" s="158" t="s">
        <v>5</v>
      </c>
      <c r="N107" s="159" t="s">
        <v>40</v>
      </c>
      <c r="O107" s="160">
        <v>32.821</v>
      </c>
      <c r="P107" s="160">
        <f>O107*H107</f>
        <v>0.9846299999999999</v>
      </c>
      <c r="Q107" s="160">
        <v>1.06017</v>
      </c>
      <c r="R107" s="160">
        <f>Q107*H107</f>
        <v>0.0318051</v>
      </c>
      <c r="S107" s="160">
        <v>0</v>
      </c>
      <c r="T107" s="161">
        <f>S107*H107</f>
        <v>0</v>
      </c>
      <c r="AR107" s="23" t="s">
        <v>146</v>
      </c>
      <c r="AT107" s="23" t="s">
        <v>141</v>
      </c>
      <c r="AU107" s="23" t="s">
        <v>79</v>
      </c>
      <c r="AY107" s="23" t="s">
        <v>139</v>
      </c>
      <c r="BE107" s="162">
        <f>IF(N107="základní",J107,0)</f>
        <v>0</v>
      </c>
      <c r="BF107" s="162">
        <f>IF(N107="snížená",J107,0)</f>
        <v>0</v>
      </c>
      <c r="BG107" s="162">
        <f>IF(N107="zákl. přenesená",J107,0)</f>
        <v>0</v>
      </c>
      <c r="BH107" s="162">
        <f>IF(N107="sníž. přenesená",J107,0)</f>
        <v>0</v>
      </c>
      <c r="BI107" s="162">
        <f>IF(N107="nulová",J107,0)</f>
        <v>0</v>
      </c>
      <c r="BJ107" s="23" t="s">
        <v>77</v>
      </c>
      <c r="BK107" s="162">
        <f>ROUND(I107*H107,2)</f>
        <v>0</v>
      </c>
      <c r="BL107" s="23" t="s">
        <v>146</v>
      </c>
      <c r="BM107" s="23" t="s">
        <v>188</v>
      </c>
    </row>
    <row r="108" spans="2:51" s="11" customFormat="1" ht="13.5">
      <c r="B108" s="163"/>
      <c r="D108" s="164" t="s">
        <v>148</v>
      </c>
      <c r="E108" s="165" t="s">
        <v>5</v>
      </c>
      <c r="F108" s="166" t="s">
        <v>189</v>
      </c>
      <c r="H108" s="167">
        <v>0.0324</v>
      </c>
      <c r="L108" s="163"/>
      <c r="M108" s="168"/>
      <c r="N108" s="169"/>
      <c r="O108" s="169"/>
      <c r="P108" s="169"/>
      <c r="Q108" s="169"/>
      <c r="R108" s="169"/>
      <c r="S108" s="169"/>
      <c r="T108" s="170"/>
      <c r="AT108" s="165" t="s">
        <v>148</v>
      </c>
      <c r="AU108" s="165" t="s">
        <v>79</v>
      </c>
      <c r="AV108" s="11" t="s">
        <v>79</v>
      </c>
      <c r="AW108" s="11" t="s">
        <v>34</v>
      </c>
      <c r="AX108" s="11" t="s">
        <v>77</v>
      </c>
      <c r="AY108" s="165" t="s">
        <v>139</v>
      </c>
    </row>
    <row r="109" spans="2:65" s="1" customFormat="1" ht="25.5" customHeight="1">
      <c r="B109" s="151"/>
      <c r="C109" s="171" t="s">
        <v>190</v>
      </c>
      <c r="D109" s="171" t="s">
        <v>191</v>
      </c>
      <c r="E109" s="172" t="s">
        <v>192</v>
      </c>
      <c r="F109" s="173" t="s">
        <v>193</v>
      </c>
      <c r="G109" s="174" t="s">
        <v>194</v>
      </c>
      <c r="H109" s="175">
        <v>8</v>
      </c>
      <c r="I109" s="176"/>
      <c r="J109" s="176">
        <f>ROUND(I109*H109,2)</f>
        <v>0</v>
      </c>
      <c r="K109" s="173" t="s">
        <v>145</v>
      </c>
      <c r="L109" s="177"/>
      <c r="M109" s="178" t="s">
        <v>5</v>
      </c>
      <c r="N109" s="179" t="s">
        <v>40</v>
      </c>
      <c r="O109" s="160">
        <v>0</v>
      </c>
      <c r="P109" s="160">
        <f>O109*H109</f>
        <v>0</v>
      </c>
      <c r="Q109" s="160">
        <v>0.00062</v>
      </c>
      <c r="R109" s="160">
        <f>Q109*H109</f>
        <v>0.00496</v>
      </c>
      <c r="S109" s="160">
        <v>0</v>
      </c>
      <c r="T109" s="161">
        <f>S109*H109</f>
        <v>0</v>
      </c>
      <c r="AR109" s="23" t="s">
        <v>179</v>
      </c>
      <c r="AT109" s="23" t="s">
        <v>191</v>
      </c>
      <c r="AU109" s="23" t="s">
        <v>79</v>
      </c>
      <c r="AY109" s="23" t="s">
        <v>139</v>
      </c>
      <c r="BE109" s="162">
        <f>IF(N109="základní",J109,0)</f>
        <v>0</v>
      </c>
      <c r="BF109" s="162">
        <f>IF(N109="snížená",J109,0)</f>
        <v>0</v>
      </c>
      <c r="BG109" s="162">
        <f>IF(N109="zákl. přenesená",J109,0)</f>
        <v>0</v>
      </c>
      <c r="BH109" s="162">
        <f>IF(N109="sníž. přenesená",J109,0)</f>
        <v>0</v>
      </c>
      <c r="BI109" s="162">
        <f>IF(N109="nulová",J109,0)</f>
        <v>0</v>
      </c>
      <c r="BJ109" s="23" t="s">
        <v>77</v>
      </c>
      <c r="BK109" s="162">
        <f>ROUND(I109*H109,2)</f>
        <v>0</v>
      </c>
      <c r="BL109" s="23" t="s">
        <v>146</v>
      </c>
      <c r="BM109" s="23" t="s">
        <v>195</v>
      </c>
    </row>
    <row r="110" spans="2:63" s="10" customFormat="1" ht="29.85" customHeight="1">
      <c r="B110" s="139"/>
      <c r="D110" s="140" t="s">
        <v>68</v>
      </c>
      <c r="E110" s="149" t="s">
        <v>196</v>
      </c>
      <c r="F110" s="149" t="s">
        <v>197</v>
      </c>
      <c r="J110" s="150">
        <f>BK110</f>
        <v>0</v>
      </c>
      <c r="L110" s="139"/>
      <c r="M110" s="143"/>
      <c r="N110" s="144"/>
      <c r="O110" s="144"/>
      <c r="P110" s="145">
        <f>SUM(P111:P119)</f>
        <v>20.08512</v>
      </c>
      <c r="Q110" s="144"/>
      <c r="R110" s="145">
        <f>SUM(R111:R119)</f>
        <v>3.92448</v>
      </c>
      <c r="S110" s="144"/>
      <c r="T110" s="146">
        <f>SUM(T111:T119)</f>
        <v>0</v>
      </c>
      <c r="AR110" s="140" t="s">
        <v>77</v>
      </c>
      <c r="AT110" s="147" t="s">
        <v>68</v>
      </c>
      <c r="AU110" s="147" t="s">
        <v>77</v>
      </c>
      <c r="AY110" s="140" t="s">
        <v>139</v>
      </c>
      <c r="BK110" s="148">
        <f>SUM(BK111:BK119)</f>
        <v>0</v>
      </c>
    </row>
    <row r="111" spans="2:65" s="1" customFormat="1" ht="16.5" customHeight="1">
      <c r="B111" s="151"/>
      <c r="C111" s="152" t="s">
        <v>198</v>
      </c>
      <c r="D111" s="152" t="s">
        <v>141</v>
      </c>
      <c r="E111" s="153" t="s">
        <v>199</v>
      </c>
      <c r="F111" s="154" t="s">
        <v>200</v>
      </c>
      <c r="G111" s="155" t="s">
        <v>182</v>
      </c>
      <c r="H111" s="156">
        <v>13.44</v>
      </c>
      <c r="I111" s="157"/>
      <c r="J111" s="157">
        <f>ROUND(I111*H111,2)</f>
        <v>0</v>
      </c>
      <c r="K111" s="154" t="s">
        <v>145</v>
      </c>
      <c r="L111" s="37"/>
      <c r="M111" s="158" t="s">
        <v>5</v>
      </c>
      <c r="N111" s="159" t="s">
        <v>40</v>
      </c>
      <c r="O111" s="160">
        <v>1.374</v>
      </c>
      <c r="P111" s="160">
        <f>O111*H111</f>
        <v>18.46656</v>
      </c>
      <c r="Q111" s="160">
        <v>0.167</v>
      </c>
      <c r="R111" s="160">
        <f>Q111*H111</f>
        <v>2.2444800000000003</v>
      </c>
      <c r="S111" s="160">
        <v>0</v>
      </c>
      <c r="T111" s="161">
        <f>S111*H111</f>
        <v>0</v>
      </c>
      <c r="AR111" s="23" t="s">
        <v>146</v>
      </c>
      <c r="AT111" s="23" t="s">
        <v>141</v>
      </c>
      <c r="AU111" s="23" t="s">
        <v>79</v>
      </c>
      <c r="AY111" s="23" t="s">
        <v>139</v>
      </c>
      <c r="BE111" s="162">
        <f>IF(N111="základní",J111,0)</f>
        <v>0</v>
      </c>
      <c r="BF111" s="162">
        <f>IF(N111="snížená",J111,0)</f>
        <v>0</v>
      </c>
      <c r="BG111" s="162">
        <f>IF(N111="zákl. přenesená",J111,0)</f>
        <v>0</v>
      </c>
      <c r="BH111" s="162">
        <f>IF(N111="sníž. přenesená",J111,0)</f>
        <v>0</v>
      </c>
      <c r="BI111" s="162">
        <f>IF(N111="nulová",J111,0)</f>
        <v>0</v>
      </c>
      <c r="BJ111" s="23" t="s">
        <v>77</v>
      </c>
      <c r="BK111" s="162">
        <f>ROUND(I111*H111,2)</f>
        <v>0</v>
      </c>
      <c r="BL111" s="23" t="s">
        <v>146</v>
      </c>
      <c r="BM111" s="23" t="s">
        <v>201</v>
      </c>
    </row>
    <row r="112" spans="2:51" s="11" customFormat="1" ht="13.5">
      <c r="B112" s="163"/>
      <c r="D112" s="164" t="s">
        <v>148</v>
      </c>
      <c r="E112" s="165" t="s">
        <v>5</v>
      </c>
      <c r="F112" s="166" t="s">
        <v>202</v>
      </c>
      <c r="H112" s="167">
        <v>13.44</v>
      </c>
      <c r="L112" s="163"/>
      <c r="M112" s="168"/>
      <c r="N112" s="169"/>
      <c r="O112" s="169"/>
      <c r="P112" s="169"/>
      <c r="Q112" s="169"/>
      <c r="R112" s="169"/>
      <c r="S112" s="169"/>
      <c r="T112" s="170"/>
      <c r="AT112" s="165" t="s">
        <v>148</v>
      </c>
      <c r="AU112" s="165" t="s">
        <v>79</v>
      </c>
      <c r="AV112" s="11" t="s">
        <v>79</v>
      </c>
      <c r="AW112" s="11" t="s">
        <v>34</v>
      </c>
      <c r="AX112" s="11" t="s">
        <v>77</v>
      </c>
      <c r="AY112" s="165" t="s">
        <v>139</v>
      </c>
    </row>
    <row r="113" spans="2:65" s="1" customFormat="1" ht="16.5" customHeight="1">
      <c r="B113" s="151"/>
      <c r="C113" s="171" t="s">
        <v>203</v>
      </c>
      <c r="D113" s="171" t="s">
        <v>191</v>
      </c>
      <c r="E113" s="172" t="s">
        <v>204</v>
      </c>
      <c r="F113" s="173" t="s">
        <v>205</v>
      </c>
      <c r="G113" s="174" t="s">
        <v>175</v>
      </c>
      <c r="H113" s="175">
        <v>1.68</v>
      </c>
      <c r="I113" s="176"/>
      <c r="J113" s="176">
        <f>ROUND(I113*H113,2)</f>
        <v>0</v>
      </c>
      <c r="K113" s="173" t="s">
        <v>145</v>
      </c>
      <c r="L113" s="177"/>
      <c r="M113" s="178" t="s">
        <v>5</v>
      </c>
      <c r="N113" s="179" t="s">
        <v>40</v>
      </c>
      <c r="O113" s="160">
        <v>0</v>
      </c>
      <c r="P113" s="160">
        <f>O113*H113</f>
        <v>0</v>
      </c>
      <c r="Q113" s="160">
        <v>1</v>
      </c>
      <c r="R113" s="160">
        <f>Q113*H113</f>
        <v>1.68</v>
      </c>
      <c r="S113" s="160">
        <v>0</v>
      </c>
      <c r="T113" s="161">
        <f>S113*H113</f>
        <v>0</v>
      </c>
      <c r="AR113" s="23" t="s">
        <v>179</v>
      </c>
      <c r="AT113" s="23" t="s">
        <v>191</v>
      </c>
      <c r="AU113" s="23" t="s">
        <v>79</v>
      </c>
      <c r="AY113" s="23" t="s">
        <v>139</v>
      </c>
      <c r="BE113" s="162">
        <f>IF(N113="základní",J113,0)</f>
        <v>0</v>
      </c>
      <c r="BF113" s="162">
        <f>IF(N113="snížená",J113,0)</f>
        <v>0</v>
      </c>
      <c r="BG113" s="162">
        <f>IF(N113="zákl. přenesená",J113,0)</f>
        <v>0</v>
      </c>
      <c r="BH113" s="162">
        <f>IF(N113="sníž. přenesená",J113,0)</f>
        <v>0</v>
      </c>
      <c r="BI113" s="162">
        <f>IF(N113="nulová",J113,0)</f>
        <v>0</v>
      </c>
      <c r="BJ113" s="23" t="s">
        <v>77</v>
      </c>
      <c r="BK113" s="162">
        <f>ROUND(I113*H113,2)</f>
        <v>0</v>
      </c>
      <c r="BL113" s="23" t="s">
        <v>146</v>
      </c>
      <c r="BM113" s="23" t="s">
        <v>206</v>
      </c>
    </row>
    <row r="114" spans="2:51" s="11" customFormat="1" ht="13.5">
      <c r="B114" s="163"/>
      <c r="D114" s="164" t="s">
        <v>148</v>
      </c>
      <c r="E114" s="165" t="s">
        <v>5</v>
      </c>
      <c r="F114" s="166" t="s">
        <v>207</v>
      </c>
      <c r="H114" s="167">
        <v>1.68</v>
      </c>
      <c r="L114" s="163"/>
      <c r="M114" s="168"/>
      <c r="N114" s="169"/>
      <c r="O114" s="169"/>
      <c r="P114" s="169"/>
      <c r="Q114" s="169"/>
      <c r="R114" s="169"/>
      <c r="S114" s="169"/>
      <c r="T114" s="170"/>
      <c r="AT114" s="165" t="s">
        <v>148</v>
      </c>
      <c r="AU114" s="165" t="s">
        <v>79</v>
      </c>
      <c r="AV114" s="11" t="s">
        <v>79</v>
      </c>
      <c r="AW114" s="11" t="s">
        <v>34</v>
      </c>
      <c r="AX114" s="11" t="s">
        <v>77</v>
      </c>
      <c r="AY114" s="165" t="s">
        <v>139</v>
      </c>
    </row>
    <row r="115" spans="2:65" s="1" customFormat="1" ht="16.5" customHeight="1">
      <c r="B115" s="151"/>
      <c r="C115" s="152" t="s">
        <v>208</v>
      </c>
      <c r="D115" s="152" t="s">
        <v>141</v>
      </c>
      <c r="E115" s="153" t="s">
        <v>209</v>
      </c>
      <c r="F115" s="154" t="s">
        <v>210</v>
      </c>
      <c r="G115" s="155" t="s">
        <v>182</v>
      </c>
      <c r="H115" s="156">
        <v>13.44</v>
      </c>
      <c r="I115" s="157"/>
      <c r="J115" s="157">
        <f>ROUND(I115*H115,2)</f>
        <v>0</v>
      </c>
      <c r="K115" s="154" t="s">
        <v>145</v>
      </c>
      <c r="L115" s="37"/>
      <c r="M115" s="158" t="s">
        <v>5</v>
      </c>
      <c r="N115" s="159" t="s">
        <v>40</v>
      </c>
      <c r="O115" s="160">
        <v>0.029</v>
      </c>
      <c r="P115" s="160">
        <f>O115*H115</f>
        <v>0.38976</v>
      </c>
      <c r="Q115" s="160">
        <v>0</v>
      </c>
      <c r="R115" s="160">
        <f>Q115*H115</f>
        <v>0</v>
      </c>
      <c r="S115" s="160">
        <v>0</v>
      </c>
      <c r="T115" s="161">
        <f>S115*H115</f>
        <v>0</v>
      </c>
      <c r="AR115" s="23" t="s">
        <v>146</v>
      </c>
      <c r="AT115" s="23" t="s">
        <v>141</v>
      </c>
      <c r="AU115" s="23" t="s">
        <v>79</v>
      </c>
      <c r="AY115" s="23" t="s">
        <v>139</v>
      </c>
      <c r="BE115" s="162">
        <f>IF(N115="základní",J115,0)</f>
        <v>0</v>
      </c>
      <c r="BF115" s="162">
        <f>IF(N115="snížená",J115,0)</f>
        <v>0</v>
      </c>
      <c r="BG115" s="162">
        <f>IF(N115="zákl. přenesená",J115,0)</f>
        <v>0</v>
      </c>
      <c r="BH115" s="162">
        <f>IF(N115="sníž. přenesená",J115,0)</f>
        <v>0</v>
      </c>
      <c r="BI115" s="162">
        <f>IF(N115="nulová",J115,0)</f>
        <v>0</v>
      </c>
      <c r="BJ115" s="23" t="s">
        <v>77</v>
      </c>
      <c r="BK115" s="162">
        <f>ROUND(I115*H115,2)</f>
        <v>0</v>
      </c>
      <c r="BL115" s="23" t="s">
        <v>146</v>
      </c>
      <c r="BM115" s="23" t="s">
        <v>211</v>
      </c>
    </row>
    <row r="116" spans="2:65" s="1" customFormat="1" ht="16.5" customHeight="1">
      <c r="B116" s="151"/>
      <c r="C116" s="152" t="s">
        <v>212</v>
      </c>
      <c r="D116" s="152" t="s">
        <v>141</v>
      </c>
      <c r="E116" s="153" t="s">
        <v>213</v>
      </c>
      <c r="F116" s="154" t="s">
        <v>214</v>
      </c>
      <c r="G116" s="155" t="s">
        <v>182</v>
      </c>
      <c r="H116" s="156">
        <v>13.44</v>
      </c>
      <c r="I116" s="157"/>
      <c r="J116" s="157">
        <f>ROUND(I116*H116,2)</f>
        <v>0</v>
      </c>
      <c r="K116" s="154" t="s">
        <v>145</v>
      </c>
      <c r="L116" s="37"/>
      <c r="M116" s="158" t="s">
        <v>5</v>
      </c>
      <c r="N116" s="159" t="s">
        <v>40</v>
      </c>
      <c r="O116" s="160">
        <v>0.024</v>
      </c>
      <c r="P116" s="160">
        <f>O116*H116</f>
        <v>0.32256</v>
      </c>
      <c r="Q116" s="160">
        <v>0</v>
      </c>
      <c r="R116" s="160">
        <f>Q116*H116</f>
        <v>0</v>
      </c>
      <c r="S116" s="160">
        <v>0</v>
      </c>
      <c r="T116" s="161">
        <f>S116*H116</f>
        <v>0</v>
      </c>
      <c r="AR116" s="23" t="s">
        <v>146</v>
      </c>
      <c r="AT116" s="23" t="s">
        <v>141</v>
      </c>
      <c r="AU116" s="23" t="s">
        <v>79</v>
      </c>
      <c r="AY116" s="23" t="s">
        <v>139</v>
      </c>
      <c r="BE116" s="162">
        <f>IF(N116="základní",J116,0)</f>
        <v>0</v>
      </c>
      <c r="BF116" s="162">
        <f>IF(N116="snížená",J116,0)</f>
        <v>0</v>
      </c>
      <c r="BG116" s="162">
        <f>IF(N116="zákl. přenesená",J116,0)</f>
        <v>0</v>
      </c>
      <c r="BH116" s="162">
        <f>IF(N116="sníž. přenesená",J116,0)</f>
        <v>0</v>
      </c>
      <c r="BI116" s="162">
        <f>IF(N116="nulová",J116,0)</f>
        <v>0</v>
      </c>
      <c r="BJ116" s="23" t="s">
        <v>77</v>
      </c>
      <c r="BK116" s="162">
        <f>ROUND(I116*H116,2)</f>
        <v>0</v>
      </c>
      <c r="BL116" s="23" t="s">
        <v>146</v>
      </c>
      <c r="BM116" s="23" t="s">
        <v>215</v>
      </c>
    </row>
    <row r="117" spans="2:65" s="1" customFormat="1" ht="16.5" customHeight="1">
      <c r="B117" s="151"/>
      <c r="C117" s="152" t="s">
        <v>11</v>
      </c>
      <c r="D117" s="152" t="s">
        <v>141</v>
      </c>
      <c r="E117" s="153" t="s">
        <v>216</v>
      </c>
      <c r="F117" s="154" t="s">
        <v>217</v>
      </c>
      <c r="G117" s="155" t="s">
        <v>144</v>
      </c>
      <c r="H117" s="156">
        <v>2.28</v>
      </c>
      <c r="I117" s="157"/>
      <c r="J117" s="157">
        <f>ROUND(I117*H117,2)</f>
        <v>0</v>
      </c>
      <c r="K117" s="154" t="s">
        <v>145</v>
      </c>
      <c r="L117" s="37"/>
      <c r="M117" s="158" t="s">
        <v>5</v>
      </c>
      <c r="N117" s="159" t="s">
        <v>40</v>
      </c>
      <c r="O117" s="160">
        <v>0.368</v>
      </c>
      <c r="P117" s="160">
        <f>O117*H117</f>
        <v>0.8390399999999999</v>
      </c>
      <c r="Q117" s="160">
        <v>0</v>
      </c>
      <c r="R117" s="160">
        <f>Q117*H117</f>
        <v>0</v>
      </c>
      <c r="S117" s="160">
        <v>0</v>
      </c>
      <c r="T117" s="161">
        <f>S117*H117</f>
        <v>0</v>
      </c>
      <c r="AR117" s="23" t="s">
        <v>146</v>
      </c>
      <c r="AT117" s="23" t="s">
        <v>141</v>
      </c>
      <c r="AU117" s="23" t="s">
        <v>79</v>
      </c>
      <c r="AY117" s="23" t="s">
        <v>139</v>
      </c>
      <c r="BE117" s="162">
        <f>IF(N117="základní",J117,0)</f>
        <v>0</v>
      </c>
      <c r="BF117" s="162">
        <f>IF(N117="snížená",J117,0)</f>
        <v>0</v>
      </c>
      <c r="BG117" s="162">
        <f>IF(N117="zákl. přenesená",J117,0)</f>
        <v>0</v>
      </c>
      <c r="BH117" s="162">
        <f>IF(N117="sníž. přenesená",J117,0)</f>
        <v>0</v>
      </c>
      <c r="BI117" s="162">
        <f>IF(N117="nulová",J117,0)</f>
        <v>0</v>
      </c>
      <c r="BJ117" s="23" t="s">
        <v>77</v>
      </c>
      <c r="BK117" s="162">
        <f>ROUND(I117*H117,2)</f>
        <v>0</v>
      </c>
      <c r="BL117" s="23" t="s">
        <v>146</v>
      </c>
      <c r="BM117" s="23" t="s">
        <v>218</v>
      </c>
    </row>
    <row r="118" spans="2:51" s="11" customFormat="1" ht="13.5">
      <c r="B118" s="163"/>
      <c r="D118" s="164" t="s">
        <v>148</v>
      </c>
      <c r="E118" s="165" t="s">
        <v>5</v>
      </c>
      <c r="F118" s="166" t="s">
        <v>219</v>
      </c>
      <c r="H118" s="167">
        <v>2.2848</v>
      </c>
      <c r="L118" s="163"/>
      <c r="M118" s="168"/>
      <c r="N118" s="169"/>
      <c r="O118" s="169"/>
      <c r="P118" s="169"/>
      <c r="Q118" s="169"/>
      <c r="R118" s="169"/>
      <c r="S118" s="169"/>
      <c r="T118" s="170"/>
      <c r="AT118" s="165" t="s">
        <v>148</v>
      </c>
      <c r="AU118" s="165" t="s">
        <v>79</v>
      </c>
      <c r="AV118" s="11" t="s">
        <v>79</v>
      </c>
      <c r="AW118" s="11" t="s">
        <v>34</v>
      </c>
      <c r="AX118" s="11" t="s">
        <v>77</v>
      </c>
      <c r="AY118" s="165" t="s">
        <v>139</v>
      </c>
    </row>
    <row r="119" spans="2:65" s="1" customFormat="1" ht="25.5" customHeight="1">
      <c r="B119" s="151"/>
      <c r="C119" s="152" t="s">
        <v>220</v>
      </c>
      <c r="D119" s="152" t="s">
        <v>141</v>
      </c>
      <c r="E119" s="153" t="s">
        <v>221</v>
      </c>
      <c r="F119" s="154" t="s">
        <v>222</v>
      </c>
      <c r="G119" s="155" t="s">
        <v>182</v>
      </c>
      <c r="H119" s="156">
        <v>13.44</v>
      </c>
      <c r="I119" s="157"/>
      <c r="J119" s="157">
        <f>ROUND(I119*H119,2)</f>
        <v>0</v>
      </c>
      <c r="K119" s="154" t="s">
        <v>145</v>
      </c>
      <c r="L119" s="37"/>
      <c r="M119" s="158" t="s">
        <v>5</v>
      </c>
      <c r="N119" s="159" t="s">
        <v>40</v>
      </c>
      <c r="O119" s="160">
        <v>0.005</v>
      </c>
      <c r="P119" s="160">
        <f>O119*H119</f>
        <v>0.0672</v>
      </c>
      <c r="Q119" s="160">
        <v>0</v>
      </c>
      <c r="R119" s="160">
        <f>Q119*H119</f>
        <v>0</v>
      </c>
      <c r="S119" s="160">
        <v>0</v>
      </c>
      <c r="T119" s="161">
        <f>S119*H119</f>
        <v>0</v>
      </c>
      <c r="AR119" s="23" t="s">
        <v>146</v>
      </c>
      <c r="AT119" s="23" t="s">
        <v>141</v>
      </c>
      <c r="AU119" s="23" t="s">
        <v>79</v>
      </c>
      <c r="AY119" s="23" t="s">
        <v>139</v>
      </c>
      <c r="BE119" s="162">
        <f>IF(N119="základní",J119,0)</f>
        <v>0</v>
      </c>
      <c r="BF119" s="162">
        <f>IF(N119="snížená",J119,0)</f>
        <v>0</v>
      </c>
      <c r="BG119" s="162">
        <f>IF(N119="zákl. přenesená",J119,0)</f>
        <v>0</v>
      </c>
      <c r="BH119" s="162">
        <f>IF(N119="sníž. přenesená",J119,0)</f>
        <v>0</v>
      </c>
      <c r="BI119" s="162">
        <f>IF(N119="nulová",J119,0)</f>
        <v>0</v>
      </c>
      <c r="BJ119" s="23" t="s">
        <v>77</v>
      </c>
      <c r="BK119" s="162">
        <f>ROUND(I119*H119,2)</f>
        <v>0</v>
      </c>
      <c r="BL119" s="23" t="s">
        <v>146</v>
      </c>
      <c r="BM119" s="23" t="s">
        <v>223</v>
      </c>
    </row>
    <row r="120" spans="2:63" s="10" customFormat="1" ht="29.85" customHeight="1">
      <c r="B120" s="139"/>
      <c r="D120" s="140" t="s">
        <v>68</v>
      </c>
      <c r="E120" s="149" t="s">
        <v>185</v>
      </c>
      <c r="F120" s="149" t="s">
        <v>224</v>
      </c>
      <c r="J120" s="150">
        <f>BK120</f>
        <v>0</v>
      </c>
      <c r="L120" s="139"/>
      <c r="M120" s="143"/>
      <c r="N120" s="144"/>
      <c r="O120" s="144"/>
      <c r="P120" s="145">
        <f>P121+P126</f>
        <v>21.77593</v>
      </c>
      <c r="Q120" s="144"/>
      <c r="R120" s="145">
        <f>R121+R126</f>
        <v>0.004258799999999999</v>
      </c>
      <c r="S120" s="144"/>
      <c r="T120" s="146">
        <f>T121+T126</f>
        <v>3.51</v>
      </c>
      <c r="AR120" s="140" t="s">
        <v>77</v>
      </c>
      <c r="AT120" s="147" t="s">
        <v>68</v>
      </c>
      <c r="AU120" s="147" t="s">
        <v>77</v>
      </c>
      <c r="AY120" s="140" t="s">
        <v>139</v>
      </c>
      <c r="BK120" s="148">
        <f>BK121+BK126</f>
        <v>0</v>
      </c>
    </row>
    <row r="121" spans="2:63" s="10" customFormat="1" ht="14.85" customHeight="1">
      <c r="B121" s="139"/>
      <c r="D121" s="140" t="s">
        <v>68</v>
      </c>
      <c r="E121" s="149" t="s">
        <v>225</v>
      </c>
      <c r="F121" s="149" t="s">
        <v>226</v>
      </c>
      <c r="J121" s="150">
        <f>BK121</f>
        <v>0</v>
      </c>
      <c r="L121" s="139"/>
      <c r="M121" s="143"/>
      <c r="N121" s="144"/>
      <c r="O121" s="144"/>
      <c r="P121" s="145">
        <f>SUM(P122:P125)</f>
        <v>3.4397999999999995</v>
      </c>
      <c r="Q121" s="144"/>
      <c r="R121" s="145">
        <f>SUM(R122:R125)</f>
        <v>0.004258799999999999</v>
      </c>
      <c r="S121" s="144"/>
      <c r="T121" s="146">
        <f>SUM(T122:T125)</f>
        <v>0</v>
      </c>
      <c r="AR121" s="140" t="s">
        <v>77</v>
      </c>
      <c r="AT121" s="147" t="s">
        <v>68</v>
      </c>
      <c r="AU121" s="147" t="s">
        <v>79</v>
      </c>
      <c r="AY121" s="140" t="s">
        <v>139</v>
      </c>
      <c r="BK121" s="148">
        <f>SUM(BK122:BK125)</f>
        <v>0</v>
      </c>
    </row>
    <row r="122" spans="2:65" s="1" customFormat="1" ht="25.5" customHeight="1">
      <c r="B122" s="151"/>
      <c r="C122" s="152" t="s">
        <v>227</v>
      </c>
      <c r="D122" s="152" t="s">
        <v>141</v>
      </c>
      <c r="E122" s="153" t="s">
        <v>228</v>
      </c>
      <c r="F122" s="154" t="s">
        <v>229</v>
      </c>
      <c r="G122" s="155" t="s">
        <v>182</v>
      </c>
      <c r="H122" s="156">
        <v>32.76</v>
      </c>
      <c r="I122" s="157"/>
      <c r="J122" s="157">
        <f>ROUND(I122*H122,2)</f>
        <v>0</v>
      </c>
      <c r="K122" s="154" t="s">
        <v>145</v>
      </c>
      <c r="L122" s="37"/>
      <c r="M122" s="158" t="s">
        <v>5</v>
      </c>
      <c r="N122" s="159" t="s">
        <v>40</v>
      </c>
      <c r="O122" s="160">
        <v>0.105</v>
      </c>
      <c r="P122" s="160">
        <f>O122*H122</f>
        <v>3.4397999999999995</v>
      </c>
      <c r="Q122" s="160">
        <v>0.00013</v>
      </c>
      <c r="R122" s="160">
        <f>Q122*H122</f>
        <v>0.004258799999999999</v>
      </c>
      <c r="S122" s="160">
        <v>0</v>
      </c>
      <c r="T122" s="161">
        <f>S122*H122</f>
        <v>0</v>
      </c>
      <c r="AR122" s="23" t="s">
        <v>146</v>
      </c>
      <c r="AT122" s="23" t="s">
        <v>141</v>
      </c>
      <c r="AU122" s="23" t="s">
        <v>154</v>
      </c>
      <c r="AY122" s="23" t="s">
        <v>139</v>
      </c>
      <c r="BE122" s="162">
        <f>IF(N122="základní",J122,0)</f>
        <v>0</v>
      </c>
      <c r="BF122" s="162">
        <f>IF(N122="snížená",J122,0)</f>
        <v>0</v>
      </c>
      <c r="BG122" s="162">
        <f>IF(N122="zákl. přenesená",J122,0)</f>
        <v>0</v>
      </c>
      <c r="BH122" s="162">
        <f>IF(N122="sníž. přenesená",J122,0)</f>
        <v>0</v>
      </c>
      <c r="BI122" s="162">
        <f>IF(N122="nulová",J122,0)</f>
        <v>0</v>
      </c>
      <c r="BJ122" s="23" t="s">
        <v>77</v>
      </c>
      <c r="BK122" s="162">
        <f>ROUND(I122*H122,2)</f>
        <v>0</v>
      </c>
      <c r="BL122" s="23" t="s">
        <v>146</v>
      </c>
      <c r="BM122" s="23" t="s">
        <v>230</v>
      </c>
    </row>
    <row r="123" spans="2:51" s="11" customFormat="1" ht="13.5">
      <c r="B123" s="163"/>
      <c r="D123" s="164" t="s">
        <v>148</v>
      </c>
      <c r="E123" s="165" t="s">
        <v>5</v>
      </c>
      <c r="F123" s="166" t="s">
        <v>231</v>
      </c>
      <c r="H123" s="167">
        <v>10.8</v>
      </c>
      <c r="L123" s="163"/>
      <c r="M123" s="168"/>
      <c r="N123" s="169"/>
      <c r="O123" s="169"/>
      <c r="P123" s="169"/>
      <c r="Q123" s="169"/>
      <c r="R123" s="169"/>
      <c r="S123" s="169"/>
      <c r="T123" s="170"/>
      <c r="AT123" s="165" t="s">
        <v>148</v>
      </c>
      <c r="AU123" s="165" t="s">
        <v>154</v>
      </c>
      <c r="AV123" s="11" t="s">
        <v>79</v>
      </c>
      <c r="AW123" s="11" t="s">
        <v>34</v>
      </c>
      <c r="AX123" s="11" t="s">
        <v>69</v>
      </c>
      <c r="AY123" s="165" t="s">
        <v>139</v>
      </c>
    </row>
    <row r="124" spans="2:51" s="11" customFormat="1" ht="13.5">
      <c r="B124" s="163"/>
      <c r="D124" s="164" t="s">
        <v>148</v>
      </c>
      <c r="E124" s="165" t="s">
        <v>5</v>
      </c>
      <c r="F124" s="166" t="s">
        <v>232</v>
      </c>
      <c r="H124" s="167">
        <v>21.96</v>
      </c>
      <c r="L124" s="163"/>
      <c r="M124" s="168"/>
      <c r="N124" s="169"/>
      <c r="O124" s="169"/>
      <c r="P124" s="169"/>
      <c r="Q124" s="169"/>
      <c r="R124" s="169"/>
      <c r="S124" s="169"/>
      <c r="T124" s="170"/>
      <c r="AT124" s="165" t="s">
        <v>148</v>
      </c>
      <c r="AU124" s="165" t="s">
        <v>154</v>
      </c>
      <c r="AV124" s="11" t="s">
        <v>79</v>
      </c>
      <c r="AW124" s="11" t="s">
        <v>34</v>
      </c>
      <c r="AX124" s="11" t="s">
        <v>69</v>
      </c>
      <c r="AY124" s="165" t="s">
        <v>139</v>
      </c>
    </row>
    <row r="125" spans="2:51" s="12" customFormat="1" ht="13.5">
      <c r="B125" s="180"/>
      <c r="D125" s="164" t="s">
        <v>148</v>
      </c>
      <c r="E125" s="181" t="s">
        <v>5</v>
      </c>
      <c r="F125" s="182" t="s">
        <v>233</v>
      </c>
      <c r="H125" s="183">
        <v>32.76</v>
      </c>
      <c r="L125" s="180"/>
      <c r="M125" s="184"/>
      <c r="N125" s="185"/>
      <c r="O125" s="185"/>
      <c r="P125" s="185"/>
      <c r="Q125" s="185"/>
      <c r="R125" s="185"/>
      <c r="S125" s="185"/>
      <c r="T125" s="186"/>
      <c r="AT125" s="181" t="s">
        <v>148</v>
      </c>
      <c r="AU125" s="181" t="s">
        <v>154</v>
      </c>
      <c r="AV125" s="12" t="s">
        <v>146</v>
      </c>
      <c r="AW125" s="12" t="s">
        <v>34</v>
      </c>
      <c r="AX125" s="12" t="s">
        <v>77</v>
      </c>
      <c r="AY125" s="181" t="s">
        <v>139</v>
      </c>
    </row>
    <row r="126" spans="2:63" s="10" customFormat="1" ht="22.35" customHeight="1">
      <c r="B126" s="139"/>
      <c r="D126" s="140" t="s">
        <v>68</v>
      </c>
      <c r="E126" s="149" t="s">
        <v>234</v>
      </c>
      <c r="F126" s="149" t="s">
        <v>235</v>
      </c>
      <c r="J126" s="150">
        <f>BK126</f>
        <v>0</v>
      </c>
      <c r="L126" s="139"/>
      <c r="M126" s="143"/>
      <c r="N126" s="144"/>
      <c r="O126" s="144"/>
      <c r="P126" s="145">
        <f>SUM(P127:P132)</f>
        <v>18.33613</v>
      </c>
      <c r="Q126" s="144"/>
      <c r="R126" s="145">
        <f>SUM(R127:R132)</f>
        <v>0</v>
      </c>
      <c r="S126" s="144"/>
      <c r="T126" s="146">
        <f>SUM(T127:T132)</f>
        <v>3.51</v>
      </c>
      <c r="AR126" s="140" t="s">
        <v>77</v>
      </c>
      <c r="AT126" s="147" t="s">
        <v>68</v>
      </c>
      <c r="AU126" s="147" t="s">
        <v>79</v>
      </c>
      <c r="AY126" s="140" t="s">
        <v>139</v>
      </c>
      <c r="BK126" s="148">
        <f>SUM(BK127:BK132)</f>
        <v>0</v>
      </c>
    </row>
    <row r="127" spans="2:65" s="1" customFormat="1" ht="25.5" customHeight="1">
      <c r="B127" s="151"/>
      <c r="C127" s="152" t="s">
        <v>236</v>
      </c>
      <c r="D127" s="152" t="s">
        <v>141</v>
      </c>
      <c r="E127" s="153" t="s">
        <v>237</v>
      </c>
      <c r="F127" s="154" t="s">
        <v>238</v>
      </c>
      <c r="G127" s="155" t="s">
        <v>144</v>
      </c>
      <c r="H127" s="156">
        <v>90</v>
      </c>
      <c r="I127" s="157"/>
      <c r="J127" s="157">
        <f>ROUND(I127*H127,2)</f>
        <v>0</v>
      </c>
      <c r="K127" s="154" t="s">
        <v>145</v>
      </c>
      <c r="L127" s="37"/>
      <c r="M127" s="158" t="s">
        <v>5</v>
      </c>
      <c r="N127" s="159" t="s">
        <v>40</v>
      </c>
      <c r="O127" s="160">
        <v>0.201</v>
      </c>
      <c r="P127" s="160">
        <f>O127*H127</f>
        <v>18.09</v>
      </c>
      <c r="Q127" s="160">
        <v>0</v>
      </c>
      <c r="R127" s="160">
        <f>Q127*H127</f>
        <v>0</v>
      </c>
      <c r="S127" s="160">
        <v>0.039</v>
      </c>
      <c r="T127" s="161">
        <f>S127*H127</f>
        <v>3.51</v>
      </c>
      <c r="AR127" s="23" t="s">
        <v>146</v>
      </c>
      <c r="AT127" s="23" t="s">
        <v>141</v>
      </c>
      <c r="AU127" s="23" t="s">
        <v>154</v>
      </c>
      <c r="AY127" s="23" t="s">
        <v>139</v>
      </c>
      <c r="BE127" s="162">
        <f>IF(N127="základní",J127,0)</f>
        <v>0</v>
      </c>
      <c r="BF127" s="162">
        <f>IF(N127="snížená",J127,0)</f>
        <v>0</v>
      </c>
      <c r="BG127" s="162">
        <f>IF(N127="zákl. přenesená",J127,0)</f>
        <v>0</v>
      </c>
      <c r="BH127" s="162">
        <f>IF(N127="sníž. přenesená",J127,0)</f>
        <v>0</v>
      </c>
      <c r="BI127" s="162">
        <f>IF(N127="nulová",J127,0)</f>
        <v>0</v>
      </c>
      <c r="BJ127" s="23" t="s">
        <v>77</v>
      </c>
      <c r="BK127" s="162">
        <f>ROUND(I127*H127,2)</f>
        <v>0</v>
      </c>
      <c r="BL127" s="23" t="s">
        <v>146</v>
      </c>
      <c r="BM127" s="23" t="s">
        <v>239</v>
      </c>
    </row>
    <row r="128" spans="2:51" s="11" customFormat="1" ht="13.5">
      <c r="B128" s="163"/>
      <c r="D128" s="164" t="s">
        <v>148</v>
      </c>
      <c r="E128" s="165" t="s">
        <v>5</v>
      </c>
      <c r="F128" s="166" t="s">
        <v>240</v>
      </c>
      <c r="H128" s="167">
        <v>90</v>
      </c>
      <c r="L128" s="163"/>
      <c r="M128" s="168"/>
      <c r="N128" s="169"/>
      <c r="O128" s="169"/>
      <c r="P128" s="169"/>
      <c r="Q128" s="169"/>
      <c r="R128" s="169"/>
      <c r="S128" s="169"/>
      <c r="T128" s="170"/>
      <c r="AT128" s="165" t="s">
        <v>148</v>
      </c>
      <c r="AU128" s="165" t="s">
        <v>154</v>
      </c>
      <c r="AV128" s="11" t="s">
        <v>79</v>
      </c>
      <c r="AW128" s="11" t="s">
        <v>34</v>
      </c>
      <c r="AX128" s="11" t="s">
        <v>77</v>
      </c>
      <c r="AY128" s="165" t="s">
        <v>139</v>
      </c>
    </row>
    <row r="129" spans="2:65" s="1" customFormat="1" ht="16.5" customHeight="1">
      <c r="B129" s="151"/>
      <c r="C129" s="152" t="s">
        <v>241</v>
      </c>
      <c r="D129" s="152" t="s">
        <v>141</v>
      </c>
      <c r="E129" s="153" t="s">
        <v>242</v>
      </c>
      <c r="F129" s="154" t="s">
        <v>243</v>
      </c>
      <c r="G129" s="155" t="s">
        <v>175</v>
      </c>
      <c r="H129" s="156">
        <v>1.51</v>
      </c>
      <c r="I129" s="157"/>
      <c r="J129" s="157">
        <f>ROUND(I129*H129,2)</f>
        <v>0</v>
      </c>
      <c r="K129" s="154" t="s">
        <v>145</v>
      </c>
      <c r="L129" s="37"/>
      <c r="M129" s="158" t="s">
        <v>5</v>
      </c>
      <c r="N129" s="159" t="s">
        <v>40</v>
      </c>
      <c r="O129" s="160">
        <v>0.091</v>
      </c>
      <c r="P129" s="160">
        <f>O129*H129</f>
        <v>0.13741</v>
      </c>
      <c r="Q129" s="160">
        <v>0</v>
      </c>
      <c r="R129" s="160">
        <f>Q129*H129</f>
        <v>0</v>
      </c>
      <c r="S129" s="160">
        <v>0</v>
      </c>
      <c r="T129" s="161">
        <f>S129*H129</f>
        <v>0</v>
      </c>
      <c r="AR129" s="23" t="s">
        <v>146</v>
      </c>
      <c r="AT129" s="23" t="s">
        <v>141</v>
      </c>
      <c r="AU129" s="23" t="s">
        <v>154</v>
      </c>
      <c r="AY129" s="23" t="s">
        <v>139</v>
      </c>
      <c r="BE129" s="162">
        <f>IF(N129="základní",J129,0)</f>
        <v>0</v>
      </c>
      <c r="BF129" s="162">
        <f>IF(N129="snížená",J129,0)</f>
        <v>0</v>
      </c>
      <c r="BG129" s="162">
        <f>IF(N129="zákl. přenesená",J129,0)</f>
        <v>0</v>
      </c>
      <c r="BH129" s="162">
        <f>IF(N129="sníž. přenesená",J129,0)</f>
        <v>0</v>
      </c>
      <c r="BI129" s="162">
        <f>IF(N129="nulová",J129,0)</f>
        <v>0</v>
      </c>
      <c r="BJ129" s="23" t="s">
        <v>77</v>
      </c>
      <c r="BK129" s="162">
        <f>ROUND(I129*H129,2)</f>
        <v>0</v>
      </c>
      <c r="BL129" s="23" t="s">
        <v>146</v>
      </c>
      <c r="BM129" s="23" t="s">
        <v>244</v>
      </c>
    </row>
    <row r="130" spans="2:65" s="1" customFormat="1" ht="25.5" customHeight="1">
      <c r="B130" s="151"/>
      <c r="C130" s="152" t="s">
        <v>245</v>
      </c>
      <c r="D130" s="152" t="s">
        <v>141</v>
      </c>
      <c r="E130" s="153" t="s">
        <v>246</v>
      </c>
      <c r="F130" s="154" t="s">
        <v>247</v>
      </c>
      <c r="G130" s="155" t="s">
        <v>175</v>
      </c>
      <c r="H130" s="156">
        <v>36.24</v>
      </c>
      <c r="I130" s="157"/>
      <c r="J130" s="157">
        <f>ROUND(I130*H130,2)</f>
        <v>0</v>
      </c>
      <c r="K130" s="154" t="s">
        <v>145</v>
      </c>
      <c r="L130" s="37"/>
      <c r="M130" s="158" t="s">
        <v>5</v>
      </c>
      <c r="N130" s="159" t="s">
        <v>40</v>
      </c>
      <c r="O130" s="160">
        <v>0.003</v>
      </c>
      <c r="P130" s="160">
        <f>O130*H130</f>
        <v>0.10872000000000001</v>
      </c>
      <c r="Q130" s="160">
        <v>0</v>
      </c>
      <c r="R130" s="160">
        <f>Q130*H130</f>
        <v>0</v>
      </c>
      <c r="S130" s="160">
        <v>0</v>
      </c>
      <c r="T130" s="161">
        <f>S130*H130</f>
        <v>0</v>
      </c>
      <c r="AR130" s="23" t="s">
        <v>146</v>
      </c>
      <c r="AT130" s="23" t="s">
        <v>141</v>
      </c>
      <c r="AU130" s="23" t="s">
        <v>154</v>
      </c>
      <c r="AY130" s="23" t="s">
        <v>139</v>
      </c>
      <c r="BE130" s="162">
        <f>IF(N130="základní",J130,0)</f>
        <v>0</v>
      </c>
      <c r="BF130" s="162">
        <f>IF(N130="snížená",J130,0)</f>
        <v>0</v>
      </c>
      <c r="BG130" s="162">
        <f>IF(N130="zákl. přenesená",J130,0)</f>
        <v>0</v>
      </c>
      <c r="BH130" s="162">
        <f>IF(N130="sníž. přenesená",J130,0)</f>
        <v>0</v>
      </c>
      <c r="BI130" s="162">
        <f>IF(N130="nulová",J130,0)</f>
        <v>0</v>
      </c>
      <c r="BJ130" s="23" t="s">
        <v>77</v>
      </c>
      <c r="BK130" s="162">
        <f>ROUND(I130*H130,2)</f>
        <v>0</v>
      </c>
      <c r="BL130" s="23" t="s">
        <v>146</v>
      </c>
      <c r="BM130" s="23" t="s">
        <v>248</v>
      </c>
    </row>
    <row r="131" spans="2:51" s="11" customFormat="1" ht="13.5">
      <c r="B131" s="163"/>
      <c r="D131" s="164" t="s">
        <v>148</v>
      </c>
      <c r="E131" s="165" t="s">
        <v>5</v>
      </c>
      <c r="F131" s="166" t="s">
        <v>249</v>
      </c>
      <c r="H131" s="167">
        <v>36.24</v>
      </c>
      <c r="L131" s="163"/>
      <c r="M131" s="168"/>
      <c r="N131" s="169"/>
      <c r="O131" s="169"/>
      <c r="P131" s="169"/>
      <c r="Q131" s="169"/>
      <c r="R131" s="169"/>
      <c r="S131" s="169"/>
      <c r="T131" s="170"/>
      <c r="AT131" s="165" t="s">
        <v>148</v>
      </c>
      <c r="AU131" s="165" t="s">
        <v>154</v>
      </c>
      <c r="AV131" s="11" t="s">
        <v>79</v>
      </c>
      <c r="AW131" s="11" t="s">
        <v>34</v>
      </c>
      <c r="AX131" s="11" t="s">
        <v>77</v>
      </c>
      <c r="AY131" s="165" t="s">
        <v>139</v>
      </c>
    </row>
    <row r="132" spans="2:65" s="1" customFormat="1" ht="25.5" customHeight="1">
      <c r="B132" s="151"/>
      <c r="C132" s="152" t="s">
        <v>10</v>
      </c>
      <c r="D132" s="152" t="s">
        <v>141</v>
      </c>
      <c r="E132" s="153" t="s">
        <v>250</v>
      </c>
      <c r="F132" s="154" t="s">
        <v>251</v>
      </c>
      <c r="G132" s="155" t="s">
        <v>175</v>
      </c>
      <c r="H132" s="156">
        <v>1.51</v>
      </c>
      <c r="I132" s="157"/>
      <c r="J132" s="157">
        <f>ROUND(I132*H132,2)</f>
        <v>0</v>
      </c>
      <c r="K132" s="154" t="s">
        <v>145</v>
      </c>
      <c r="L132" s="37"/>
      <c r="M132" s="158" t="s">
        <v>5</v>
      </c>
      <c r="N132" s="159" t="s">
        <v>40</v>
      </c>
      <c r="O132" s="160">
        <v>0</v>
      </c>
      <c r="P132" s="160">
        <f>O132*H132</f>
        <v>0</v>
      </c>
      <c r="Q132" s="160">
        <v>0</v>
      </c>
      <c r="R132" s="160">
        <f>Q132*H132</f>
        <v>0</v>
      </c>
      <c r="S132" s="160">
        <v>0</v>
      </c>
      <c r="T132" s="161">
        <f>S132*H132</f>
        <v>0</v>
      </c>
      <c r="AR132" s="23" t="s">
        <v>146</v>
      </c>
      <c r="AT132" s="23" t="s">
        <v>141</v>
      </c>
      <c r="AU132" s="23" t="s">
        <v>154</v>
      </c>
      <c r="AY132" s="23" t="s">
        <v>139</v>
      </c>
      <c r="BE132" s="162">
        <f>IF(N132="základní",J132,0)</f>
        <v>0</v>
      </c>
      <c r="BF132" s="162">
        <f>IF(N132="snížená",J132,0)</f>
        <v>0</v>
      </c>
      <c r="BG132" s="162">
        <f>IF(N132="zákl. přenesená",J132,0)</f>
        <v>0</v>
      </c>
      <c r="BH132" s="162">
        <f>IF(N132="sníž. přenesená",J132,0)</f>
        <v>0</v>
      </c>
      <c r="BI132" s="162">
        <f>IF(N132="nulová",J132,0)</f>
        <v>0</v>
      </c>
      <c r="BJ132" s="23" t="s">
        <v>77</v>
      </c>
      <c r="BK132" s="162">
        <f>ROUND(I132*H132,2)</f>
        <v>0</v>
      </c>
      <c r="BL132" s="23" t="s">
        <v>146</v>
      </c>
      <c r="BM132" s="23" t="s">
        <v>252</v>
      </c>
    </row>
    <row r="133" spans="2:63" s="10" customFormat="1" ht="37.35" customHeight="1">
      <c r="B133" s="139"/>
      <c r="D133" s="140" t="s">
        <v>68</v>
      </c>
      <c r="E133" s="141" t="s">
        <v>253</v>
      </c>
      <c r="F133" s="141" t="s">
        <v>254</v>
      </c>
      <c r="J133" s="142">
        <f>BK133</f>
        <v>0</v>
      </c>
      <c r="L133" s="139"/>
      <c r="M133" s="143"/>
      <c r="N133" s="144"/>
      <c r="O133" s="144"/>
      <c r="P133" s="145">
        <f>P134+P137+P194+P200</f>
        <v>179.98845</v>
      </c>
      <c r="Q133" s="144"/>
      <c r="R133" s="145">
        <f>R134+R137+R194+R200</f>
        <v>3.9695718499999995</v>
      </c>
      <c r="S133" s="144"/>
      <c r="T133" s="146">
        <f>T134+T137+T194+T200</f>
        <v>0</v>
      </c>
      <c r="AR133" s="140" t="s">
        <v>79</v>
      </c>
      <c r="AT133" s="147" t="s">
        <v>68</v>
      </c>
      <c r="AU133" s="147" t="s">
        <v>69</v>
      </c>
      <c r="AY133" s="140" t="s">
        <v>139</v>
      </c>
      <c r="BK133" s="148">
        <f>BK134+BK137+BK194+BK200</f>
        <v>0</v>
      </c>
    </row>
    <row r="134" spans="2:63" s="10" customFormat="1" ht="19.9" customHeight="1">
      <c r="B134" s="139"/>
      <c r="D134" s="140" t="s">
        <v>68</v>
      </c>
      <c r="E134" s="149" t="s">
        <v>255</v>
      </c>
      <c r="F134" s="149" t="s">
        <v>256</v>
      </c>
      <c r="J134" s="150">
        <f>BK134</f>
        <v>0</v>
      </c>
      <c r="L134" s="139"/>
      <c r="M134" s="143"/>
      <c r="N134" s="144"/>
      <c r="O134" s="144"/>
      <c r="P134" s="145">
        <f>SUM(P135:P136)</f>
        <v>0.75</v>
      </c>
      <c r="Q134" s="144"/>
      <c r="R134" s="145">
        <f>SUM(R135:R136)</f>
        <v>0.00017</v>
      </c>
      <c r="S134" s="144"/>
      <c r="T134" s="146">
        <f>SUM(T135:T136)</f>
        <v>0</v>
      </c>
      <c r="AR134" s="140" t="s">
        <v>79</v>
      </c>
      <c r="AT134" s="147" t="s">
        <v>68</v>
      </c>
      <c r="AU134" s="147" t="s">
        <v>77</v>
      </c>
      <c r="AY134" s="140" t="s">
        <v>139</v>
      </c>
      <c r="BK134" s="148">
        <f>SUM(BK135:BK136)</f>
        <v>0</v>
      </c>
    </row>
    <row r="135" spans="2:65" s="1" customFormat="1" ht="16.5" customHeight="1">
      <c r="B135" s="151"/>
      <c r="C135" s="152" t="s">
        <v>257</v>
      </c>
      <c r="D135" s="152" t="s">
        <v>141</v>
      </c>
      <c r="E135" s="153" t="s">
        <v>258</v>
      </c>
      <c r="F135" s="154" t="s">
        <v>259</v>
      </c>
      <c r="G135" s="155" t="s">
        <v>194</v>
      </c>
      <c r="H135" s="156">
        <v>1</v>
      </c>
      <c r="I135" s="157"/>
      <c r="J135" s="157">
        <f>ROUND(I135*H135,2)</f>
        <v>0</v>
      </c>
      <c r="K135" s="154" t="s">
        <v>145</v>
      </c>
      <c r="L135" s="37"/>
      <c r="M135" s="158" t="s">
        <v>5</v>
      </c>
      <c r="N135" s="159" t="s">
        <v>40</v>
      </c>
      <c r="O135" s="160">
        <v>0.75</v>
      </c>
      <c r="P135" s="160">
        <f>O135*H135</f>
        <v>0.75</v>
      </c>
      <c r="Q135" s="160">
        <v>0</v>
      </c>
      <c r="R135" s="160">
        <f>Q135*H135</f>
        <v>0</v>
      </c>
      <c r="S135" s="160">
        <v>0</v>
      </c>
      <c r="T135" s="161">
        <f>S135*H135</f>
        <v>0</v>
      </c>
      <c r="AR135" s="23" t="s">
        <v>220</v>
      </c>
      <c r="AT135" s="23" t="s">
        <v>141</v>
      </c>
      <c r="AU135" s="23" t="s">
        <v>79</v>
      </c>
      <c r="AY135" s="23" t="s">
        <v>139</v>
      </c>
      <c r="BE135" s="162">
        <f>IF(N135="základní",J135,0)</f>
        <v>0</v>
      </c>
      <c r="BF135" s="162">
        <f>IF(N135="snížená",J135,0)</f>
        <v>0</v>
      </c>
      <c r="BG135" s="162">
        <f>IF(N135="zákl. přenesená",J135,0)</f>
        <v>0</v>
      </c>
      <c r="BH135" s="162">
        <f>IF(N135="sníž. přenesená",J135,0)</f>
        <v>0</v>
      </c>
      <c r="BI135" s="162">
        <f>IF(N135="nulová",J135,0)</f>
        <v>0</v>
      </c>
      <c r="BJ135" s="23" t="s">
        <v>77</v>
      </c>
      <c r="BK135" s="162">
        <f>ROUND(I135*H135,2)</f>
        <v>0</v>
      </c>
      <c r="BL135" s="23" t="s">
        <v>220</v>
      </c>
      <c r="BM135" s="23" t="s">
        <v>260</v>
      </c>
    </row>
    <row r="136" spans="2:65" s="1" customFormat="1" ht="16.5" customHeight="1">
      <c r="B136" s="151"/>
      <c r="C136" s="171" t="s">
        <v>261</v>
      </c>
      <c r="D136" s="171" t="s">
        <v>191</v>
      </c>
      <c r="E136" s="172" t="s">
        <v>262</v>
      </c>
      <c r="F136" s="173" t="s">
        <v>263</v>
      </c>
      <c r="G136" s="174" t="s">
        <v>194</v>
      </c>
      <c r="H136" s="175">
        <v>1</v>
      </c>
      <c r="I136" s="176"/>
      <c r="J136" s="176">
        <f>ROUND(I136*H136,2)</f>
        <v>0</v>
      </c>
      <c r="K136" s="173" t="s">
        <v>145</v>
      </c>
      <c r="L136" s="177"/>
      <c r="M136" s="178" t="s">
        <v>5</v>
      </c>
      <c r="N136" s="179" t="s">
        <v>40</v>
      </c>
      <c r="O136" s="160">
        <v>0</v>
      </c>
      <c r="P136" s="160">
        <f>O136*H136</f>
        <v>0</v>
      </c>
      <c r="Q136" s="160">
        <v>0.00017</v>
      </c>
      <c r="R136" s="160">
        <f>Q136*H136</f>
        <v>0.00017</v>
      </c>
      <c r="S136" s="160">
        <v>0</v>
      </c>
      <c r="T136" s="161">
        <f>S136*H136</f>
        <v>0</v>
      </c>
      <c r="AR136" s="23" t="s">
        <v>264</v>
      </c>
      <c r="AT136" s="23" t="s">
        <v>191</v>
      </c>
      <c r="AU136" s="23" t="s">
        <v>79</v>
      </c>
      <c r="AY136" s="23" t="s">
        <v>139</v>
      </c>
      <c r="BE136" s="162">
        <f>IF(N136="základní",J136,0)</f>
        <v>0</v>
      </c>
      <c r="BF136" s="162">
        <f>IF(N136="snížená",J136,0)</f>
        <v>0</v>
      </c>
      <c r="BG136" s="162">
        <f>IF(N136="zákl. přenesená",J136,0)</f>
        <v>0</v>
      </c>
      <c r="BH136" s="162">
        <f>IF(N136="sníž. přenesená",J136,0)</f>
        <v>0</v>
      </c>
      <c r="BI136" s="162">
        <f>IF(N136="nulová",J136,0)</f>
        <v>0</v>
      </c>
      <c r="BJ136" s="23" t="s">
        <v>77</v>
      </c>
      <c r="BK136" s="162">
        <f>ROUND(I136*H136,2)</f>
        <v>0</v>
      </c>
      <c r="BL136" s="23" t="s">
        <v>220</v>
      </c>
      <c r="BM136" s="23" t="s">
        <v>265</v>
      </c>
    </row>
    <row r="137" spans="2:63" s="10" customFormat="1" ht="29.85" customHeight="1">
      <c r="B137" s="139"/>
      <c r="D137" s="140" t="s">
        <v>68</v>
      </c>
      <c r="E137" s="149" t="s">
        <v>266</v>
      </c>
      <c r="F137" s="149" t="s">
        <v>267</v>
      </c>
      <c r="J137" s="150">
        <f>BK137</f>
        <v>0</v>
      </c>
      <c r="L137" s="139"/>
      <c r="M137" s="143"/>
      <c r="N137" s="144"/>
      <c r="O137" s="144"/>
      <c r="P137" s="145">
        <f>SUM(P138:P193)</f>
        <v>106.78146</v>
      </c>
      <c r="Q137" s="144"/>
      <c r="R137" s="145">
        <f>SUM(R138:R193)</f>
        <v>3.43695499</v>
      </c>
      <c r="S137" s="144"/>
      <c r="T137" s="146">
        <f>SUM(T138:T193)</f>
        <v>0</v>
      </c>
      <c r="AR137" s="140" t="s">
        <v>79</v>
      </c>
      <c r="AT137" s="147" t="s">
        <v>68</v>
      </c>
      <c r="AU137" s="147" t="s">
        <v>77</v>
      </c>
      <c r="AY137" s="140" t="s">
        <v>139</v>
      </c>
      <c r="BK137" s="148">
        <f>SUM(BK138:BK193)</f>
        <v>0</v>
      </c>
    </row>
    <row r="138" spans="2:65" s="1" customFormat="1" ht="25.5" customHeight="1">
      <c r="B138" s="151"/>
      <c r="C138" s="152" t="s">
        <v>268</v>
      </c>
      <c r="D138" s="152" t="s">
        <v>141</v>
      </c>
      <c r="E138" s="153" t="s">
        <v>269</v>
      </c>
      <c r="F138" s="154" t="s">
        <v>270</v>
      </c>
      <c r="G138" s="155" t="s">
        <v>271</v>
      </c>
      <c r="H138" s="156">
        <v>70.65</v>
      </c>
      <c r="I138" s="157"/>
      <c r="J138" s="157">
        <f>ROUND(I138*H138,2)</f>
        <v>0</v>
      </c>
      <c r="K138" s="154" t="s">
        <v>145</v>
      </c>
      <c r="L138" s="37"/>
      <c r="M138" s="158" t="s">
        <v>5</v>
      </c>
      <c r="N138" s="159" t="s">
        <v>40</v>
      </c>
      <c r="O138" s="160">
        <v>0.296</v>
      </c>
      <c r="P138" s="160">
        <f>O138*H138</f>
        <v>20.9124</v>
      </c>
      <c r="Q138" s="160">
        <v>0</v>
      </c>
      <c r="R138" s="160">
        <f>Q138*H138</f>
        <v>0</v>
      </c>
      <c r="S138" s="160">
        <v>0</v>
      </c>
      <c r="T138" s="161">
        <f>S138*H138</f>
        <v>0</v>
      </c>
      <c r="AR138" s="23" t="s">
        <v>220</v>
      </c>
      <c r="AT138" s="23" t="s">
        <v>141</v>
      </c>
      <c r="AU138" s="23" t="s">
        <v>79</v>
      </c>
      <c r="AY138" s="23" t="s">
        <v>139</v>
      </c>
      <c r="BE138" s="162">
        <f>IF(N138="základní",J138,0)</f>
        <v>0</v>
      </c>
      <c r="BF138" s="162">
        <f>IF(N138="snížená",J138,0)</f>
        <v>0</v>
      </c>
      <c r="BG138" s="162">
        <f>IF(N138="zákl. přenesená",J138,0)</f>
        <v>0</v>
      </c>
      <c r="BH138" s="162">
        <f>IF(N138="sníž. přenesená",J138,0)</f>
        <v>0</v>
      </c>
      <c r="BI138" s="162">
        <f>IF(N138="nulová",J138,0)</f>
        <v>0</v>
      </c>
      <c r="BJ138" s="23" t="s">
        <v>77</v>
      </c>
      <c r="BK138" s="162">
        <f>ROUND(I138*H138,2)</f>
        <v>0</v>
      </c>
      <c r="BL138" s="23" t="s">
        <v>220</v>
      </c>
      <c r="BM138" s="23" t="s">
        <v>272</v>
      </c>
    </row>
    <row r="139" spans="2:51" s="11" customFormat="1" ht="13.5">
      <c r="B139" s="163"/>
      <c r="D139" s="164" t="s">
        <v>148</v>
      </c>
      <c r="E139" s="165" t="s">
        <v>5</v>
      </c>
      <c r="F139" s="166" t="s">
        <v>273</v>
      </c>
      <c r="H139" s="167">
        <v>55.6</v>
      </c>
      <c r="L139" s="163"/>
      <c r="M139" s="168"/>
      <c r="N139" s="169"/>
      <c r="O139" s="169"/>
      <c r="P139" s="169"/>
      <c r="Q139" s="169"/>
      <c r="R139" s="169"/>
      <c r="S139" s="169"/>
      <c r="T139" s="170"/>
      <c r="AT139" s="165" t="s">
        <v>148</v>
      </c>
      <c r="AU139" s="165" t="s">
        <v>79</v>
      </c>
      <c r="AV139" s="11" t="s">
        <v>79</v>
      </c>
      <c r="AW139" s="11" t="s">
        <v>34</v>
      </c>
      <c r="AX139" s="11" t="s">
        <v>69</v>
      </c>
      <c r="AY139" s="165" t="s">
        <v>139</v>
      </c>
    </row>
    <row r="140" spans="2:51" s="11" customFormat="1" ht="13.5">
      <c r="B140" s="163"/>
      <c r="D140" s="164" t="s">
        <v>148</v>
      </c>
      <c r="E140" s="165" t="s">
        <v>5</v>
      </c>
      <c r="F140" s="166" t="s">
        <v>274</v>
      </c>
      <c r="H140" s="167">
        <v>3.8</v>
      </c>
      <c r="L140" s="163"/>
      <c r="M140" s="168"/>
      <c r="N140" s="169"/>
      <c r="O140" s="169"/>
      <c r="P140" s="169"/>
      <c r="Q140" s="169"/>
      <c r="R140" s="169"/>
      <c r="S140" s="169"/>
      <c r="T140" s="170"/>
      <c r="AT140" s="165" t="s">
        <v>148</v>
      </c>
      <c r="AU140" s="165" t="s">
        <v>79</v>
      </c>
      <c r="AV140" s="11" t="s">
        <v>79</v>
      </c>
      <c r="AW140" s="11" t="s">
        <v>34</v>
      </c>
      <c r="AX140" s="11" t="s">
        <v>69</v>
      </c>
      <c r="AY140" s="165" t="s">
        <v>139</v>
      </c>
    </row>
    <row r="141" spans="2:51" s="11" customFormat="1" ht="13.5">
      <c r="B141" s="163"/>
      <c r="D141" s="164" t="s">
        <v>148</v>
      </c>
      <c r="E141" s="165" t="s">
        <v>5</v>
      </c>
      <c r="F141" s="166" t="s">
        <v>275</v>
      </c>
      <c r="H141" s="167">
        <v>4.3</v>
      </c>
      <c r="L141" s="163"/>
      <c r="M141" s="168"/>
      <c r="N141" s="169"/>
      <c r="O141" s="169"/>
      <c r="P141" s="169"/>
      <c r="Q141" s="169"/>
      <c r="R141" s="169"/>
      <c r="S141" s="169"/>
      <c r="T141" s="170"/>
      <c r="AT141" s="165" t="s">
        <v>148</v>
      </c>
      <c r="AU141" s="165" t="s">
        <v>79</v>
      </c>
      <c r="AV141" s="11" t="s">
        <v>79</v>
      </c>
      <c r="AW141" s="11" t="s">
        <v>34</v>
      </c>
      <c r="AX141" s="11" t="s">
        <v>69</v>
      </c>
      <c r="AY141" s="165" t="s">
        <v>139</v>
      </c>
    </row>
    <row r="142" spans="2:51" s="11" customFormat="1" ht="13.5">
      <c r="B142" s="163"/>
      <c r="D142" s="164" t="s">
        <v>148</v>
      </c>
      <c r="E142" s="165" t="s">
        <v>5</v>
      </c>
      <c r="F142" s="166" t="s">
        <v>276</v>
      </c>
      <c r="H142" s="167">
        <v>6.95</v>
      </c>
      <c r="L142" s="163"/>
      <c r="M142" s="168"/>
      <c r="N142" s="169"/>
      <c r="O142" s="169"/>
      <c r="P142" s="169"/>
      <c r="Q142" s="169"/>
      <c r="R142" s="169"/>
      <c r="S142" s="169"/>
      <c r="T142" s="170"/>
      <c r="AT142" s="165" t="s">
        <v>148</v>
      </c>
      <c r="AU142" s="165" t="s">
        <v>79</v>
      </c>
      <c r="AV142" s="11" t="s">
        <v>79</v>
      </c>
      <c r="AW142" s="11" t="s">
        <v>34</v>
      </c>
      <c r="AX142" s="11" t="s">
        <v>69</v>
      </c>
      <c r="AY142" s="165" t="s">
        <v>139</v>
      </c>
    </row>
    <row r="143" spans="2:51" s="12" customFormat="1" ht="13.5">
      <c r="B143" s="180"/>
      <c r="D143" s="164" t="s">
        <v>148</v>
      </c>
      <c r="E143" s="181" t="s">
        <v>5</v>
      </c>
      <c r="F143" s="182" t="s">
        <v>233</v>
      </c>
      <c r="H143" s="183">
        <v>70.65</v>
      </c>
      <c r="L143" s="180"/>
      <c r="M143" s="184"/>
      <c r="N143" s="185"/>
      <c r="O143" s="185"/>
      <c r="P143" s="185"/>
      <c r="Q143" s="185"/>
      <c r="R143" s="185"/>
      <c r="S143" s="185"/>
      <c r="T143" s="186"/>
      <c r="AT143" s="181" t="s">
        <v>148</v>
      </c>
      <c r="AU143" s="181" t="s">
        <v>79</v>
      </c>
      <c r="AV143" s="12" t="s">
        <v>146</v>
      </c>
      <c r="AW143" s="12" t="s">
        <v>34</v>
      </c>
      <c r="AX143" s="12" t="s">
        <v>77</v>
      </c>
      <c r="AY143" s="181" t="s">
        <v>139</v>
      </c>
    </row>
    <row r="144" spans="2:65" s="1" customFormat="1" ht="16.5" customHeight="1">
      <c r="B144" s="151"/>
      <c r="C144" s="171" t="s">
        <v>277</v>
      </c>
      <c r="D144" s="171" t="s">
        <v>191</v>
      </c>
      <c r="E144" s="172" t="s">
        <v>278</v>
      </c>
      <c r="F144" s="173" t="s">
        <v>279</v>
      </c>
      <c r="G144" s="174" t="s">
        <v>144</v>
      </c>
      <c r="H144" s="175">
        <v>0.854</v>
      </c>
      <c r="I144" s="176"/>
      <c r="J144" s="176">
        <f>ROUND(I144*H144,2)</f>
        <v>0</v>
      </c>
      <c r="K144" s="173" t="s">
        <v>145</v>
      </c>
      <c r="L144" s="177"/>
      <c r="M144" s="178" t="s">
        <v>5</v>
      </c>
      <c r="N144" s="179" t="s">
        <v>40</v>
      </c>
      <c r="O144" s="160">
        <v>0</v>
      </c>
      <c r="P144" s="160">
        <f>O144*H144</f>
        <v>0</v>
      </c>
      <c r="Q144" s="160">
        <v>0.55</v>
      </c>
      <c r="R144" s="160">
        <f>Q144*H144</f>
        <v>0.4697</v>
      </c>
      <c r="S144" s="160">
        <v>0</v>
      </c>
      <c r="T144" s="161">
        <f>S144*H144</f>
        <v>0</v>
      </c>
      <c r="AR144" s="23" t="s">
        <v>264</v>
      </c>
      <c r="AT144" s="23" t="s">
        <v>191</v>
      </c>
      <c r="AU144" s="23" t="s">
        <v>79</v>
      </c>
      <c r="AY144" s="23" t="s">
        <v>139</v>
      </c>
      <c r="BE144" s="162">
        <f>IF(N144="základní",J144,0)</f>
        <v>0</v>
      </c>
      <c r="BF144" s="162">
        <f>IF(N144="snížená",J144,0)</f>
        <v>0</v>
      </c>
      <c r="BG144" s="162">
        <f>IF(N144="zákl. přenesená",J144,0)</f>
        <v>0</v>
      </c>
      <c r="BH144" s="162">
        <f>IF(N144="sníž. přenesená",J144,0)</f>
        <v>0</v>
      </c>
      <c r="BI144" s="162">
        <f>IF(N144="nulová",J144,0)</f>
        <v>0</v>
      </c>
      <c r="BJ144" s="23" t="s">
        <v>77</v>
      </c>
      <c r="BK144" s="162">
        <f>ROUND(I144*H144,2)</f>
        <v>0</v>
      </c>
      <c r="BL144" s="23" t="s">
        <v>220</v>
      </c>
      <c r="BM144" s="23" t="s">
        <v>280</v>
      </c>
    </row>
    <row r="145" spans="2:51" s="11" customFormat="1" ht="13.5">
      <c r="B145" s="163"/>
      <c r="D145" s="164" t="s">
        <v>148</v>
      </c>
      <c r="E145" s="165" t="s">
        <v>5</v>
      </c>
      <c r="F145" s="166" t="s">
        <v>281</v>
      </c>
      <c r="H145" s="167">
        <v>0.6116</v>
      </c>
      <c r="L145" s="163"/>
      <c r="M145" s="168"/>
      <c r="N145" s="169"/>
      <c r="O145" s="169"/>
      <c r="P145" s="169"/>
      <c r="Q145" s="169"/>
      <c r="R145" s="169"/>
      <c r="S145" s="169"/>
      <c r="T145" s="170"/>
      <c r="AT145" s="165" t="s">
        <v>148</v>
      </c>
      <c r="AU145" s="165" t="s">
        <v>79</v>
      </c>
      <c r="AV145" s="11" t="s">
        <v>79</v>
      </c>
      <c r="AW145" s="11" t="s">
        <v>34</v>
      </c>
      <c r="AX145" s="11" t="s">
        <v>69</v>
      </c>
      <c r="AY145" s="165" t="s">
        <v>139</v>
      </c>
    </row>
    <row r="146" spans="2:51" s="11" customFormat="1" ht="13.5">
      <c r="B146" s="163"/>
      <c r="D146" s="164" t="s">
        <v>148</v>
      </c>
      <c r="E146" s="165" t="s">
        <v>5</v>
      </c>
      <c r="F146" s="166" t="s">
        <v>282</v>
      </c>
      <c r="H146" s="167">
        <v>0.0418</v>
      </c>
      <c r="L146" s="163"/>
      <c r="M146" s="168"/>
      <c r="N146" s="169"/>
      <c r="O146" s="169"/>
      <c r="P146" s="169"/>
      <c r="Q146" s="169"/>
      <c r="R146" s="169"/>
      <c r="S146" s="169"/>
      <c r="T146" s="170"/>
      <c r="AT146" s="165" t="s">
        <v>148</v>
      </c>
      <c r="AU146" s="165" t="s">
        <v>79</v>
      </c>
      <c r="AV146" s="11" t="s">
        <v>79</v>
      </c>
      <c r="AW146" s="11" t="s">
        <v>34</v>
      </c>
      <c r="AX146" s="11" t="s">
        <v>69</v>
      </c>
      <c r="AY146" s="165" t="s">
        <v>139</v>
      </c>
    </row>
    <row r="147" spans="2:51" s="11" customFormat="1" ht="13.5">
      <c r="B147" s="163"/>
      <c r="D147" s="164" t="s">
        <v>148</v>
      </c>
      <c r="E147" s="165" t="s">
        <v>5</v>
      </c>
      <c r="F147" s="166" t="s">
        <v>283</v>
      </c>
      <c r="H147" s="167">
        <v>0.0473</v>
      </c>
      <c r="L147" s="163"/>
      <c r="M147" s="168"/>
      <c r="N147" s="169"/>
      <c r="O147" s="169"/>
      <c r="P147" s="169"/>
      <c r="Q147" s="169"/>
      <c r="R147" s="169"/>
      <c r="S147" s="169"/>
      <c r="T147" s="170"/>
      <c r="AT147" s="165" t="s">
        <v>148</v>
      </c>
      <c r="AU147" s="165" t="s">
        <v>79</v>
      </c>
      <c r="AV147" s="11" t="s">
        <v>79</v>
      </c>
      <c r="AW147" s="11" t="s">
        <v>34</v>
      </c>
      <c r="AX147" s="11" t="s">
        <v>69</v>
      </c>
      <c r="AY147" s="165" t="s">
        <v>139</v>
      </c>
    </row>
    <row r="148" spans="2:51" s="11" customFormat="1" ht="13.5">
      <c r="B148" s="163"/>
      <c r="D148" s="164" t="s">
        <v>148</v>
      </c>
      <c r="E148" s="165" t="s">
        <v>5</v>
      </c>
      <c r="F148" s="166" t="s">
        <v>284</v>
      </c>
      <c r="H148" s="167">
        <v>0.1529</v>
      </c>
      <c r="L148" s="163"/>
      <c r="M148" s="168"/>
      <c r="N148" s="169"/>
      <c r="O148" s="169"/>
      <c r="P148" s="169"/>
      <c r="Q148" s="169"/>
      <c r="R148" s="169"/>
      <c r="S148" s="169"/>
      <c r="T148" s="170"/>
      <c r="AT148" s="165" t="s">
        <v>148</v>
      </c>
      <c r="AU148" s="165" t="s">
        <v>79</v>
      </c>
      <c r="AV148" s="11" t="s">
        <v>79</v>
      </c>
      <c r="AW148" s="11" t="s">
        <v>34</v>
      </c>
      <c r="AX148" s="11" t="s">
        <v>69</v>
      </c>
      <c r="AY148" s="165" t="s">
        <v>139</v>
      </c>
    </row>
    <row r="149" spans="2:51" s="12" customFormat="1" ht="13.5">
      <c r="B149" s="180"/>
      <c r="D149" s="164" t="s">
        <v>148</v>
      </c>
      <c r="E149" s="181" t="s">
        <v>5</v>
      </c>
      <c r="F149" s="182" t="s">
        <v>233</v>
      </c>
      <c r="H149" s="183">
        <v>0.8536</v>
      </c>
      <c r="L149" s="180"/>
      <c r="M149" s="184"/>
      <c r="N149" s="185"/>
      <c r="O149" s="185"/>
      <c r="P149" s="185"/>
      <c r="Q149" s="185"/>
      <c r="R149" s="185"/>
      <c r="S149" s="185"/>
      <c r="T149" s="186"/>
      <c r="AT149" s="181" t="s">
        <v>148</v>
      </c>
      <c r="AU149" s="181" t="s">
        <v>79</v>
      </c>
      <c r="AV149" s="12" t="s">
        <v>146</v>
      </c>
      <c r="AW149" s="12" t="s">
        <v>34</v>
      </c>
      <c r="AX149" s="12" t="s">
        <v>77</v>
      </c>
      <c r="AY149" s="181" t="s">
        <v>139</v>
      </c>
    </row>
    <row r="150" spans="2:65" s="1" customFormat="1" ht="16.5" customHeight="1">
      <c r="B150" s="151"/>
      <c r="C150" s="152" t="s">
        <v>285</v>
      </c>
      <c r="D150" s="152" t="s">
        <v>141</v>
      </c>
      <c r="E150" s="153" t="s">
        <v>286</v>
      </c>
      <c r="F150" s="154" t="s">
        <v>287</v>
      </c>
      <c r="G150" s="155" t="s">
        <v>182</v>
      </c>
      <c r="H150" s="156">
        <v>65.91</v>
      </c>
      <c r="I150" s="157"/>
      <c r="J150" s="157">
        <f>ROUND(I150*H150,2)</f>
        <v>0</v>
      </c>
      <c r="K150" s="154" t="s">
        <v>145</v>
      </c>
      <c r="L150" s="37"/>
      <c r="M150" s="158" t="s">
        <v>5</v>
      </c>
      <c r="N150" s="159" t="s">
        <v>40</v>
      </c>
      <c r="O150" s="160">
        <v>0.138</v>
      </c>
      <c r="P150" s="160">
        <f>O150*H150</f>
        <v>9.09558</v>
      </c>
      <c r="Q150" s="160">
        <v>0</v>
      </c>
      <c r="R150" s="160">
        <f>Q150*H150</f>
        <v>0</v>
      </c>
      <c r="S150" s="160">
        <v>0</v>
      </c>
      <c r="T150" s="161">
        <f>S150*H150</f>
        <v>0</v>
      </c>
      <c r="AR150" s="23" t="s">
        <v>220</v>
      </c>
      <c r="AT150" s="23" t="s">
        <v>141</v>
      </c>
      <c r="AU150" s="23" t="s">
        <v>79</v>
      </c>
      <c r="AY150" s="23" t="s">
        <v>139</v>
      </c>
      <c r="BE150" s="162">
        <f>IF(N150="základní",J150,0)</f>
        <v>0</v>
      </c>
      <c r="BF150" s="162">
        <f>IF(N150="snížená",J150,0)</f>
        <v>0</v>
      </c>
      <c r="BG150" s="162">
        <f>IF(N150="zákl. přenesená",J150,0)</f>
        <v>0</v>
      </c>
      <c r="BH150" s="162">
        <f>IF(N150="sníž. přenesená",J150,0)</f>
        <v>0</v>
      </c>
      <c r="BI150" s="162">
        <f>IF(N150="nulová",J150,0)</f>
        <v>0</v>
      </c>
      <c r="BJ150" s="23" t="s">
        <v>77</v>
      </c>
      <c r="BK150" s="162">
        <f>ROUND(I150*H150,2)</f>
        <v>0</v>
      </c>
      <c r="BL150" s="23" t="s">
        <v>220</v>
      </c>
      <c r="BM150" s="23" t="s">
        <v>288</v>
      </c>
    </row>
    <row r="151" spans="2:51" s="11" customFormat="1" ht="13.5">
      <c r="B151" s="163"/>
      <c r="D151" s="164" t="s">
        <v>148</v>
      </c>
      <c r="E151" s="165" t="s">
        <v>5</v>
      </c>
      <c r="F151" s="166" t="s">
        <v>289</v>
      </c>
      <c r="H151" s="167">
        <v>3.095</v>
      </c>
      <c r="L151" s="163"/>
      <c r="M151" s="168"/>
      <c r="N151" s="169"/>
      <c r="O151" s="169"/>
      <c r="P151" s="169"/>
      <c r="Q151" s="169"/>
      <c r="R151" s="169"/>
      <c r="S151" s="169"/>
      <c r="T151" s="170"/>
      <c r="AT151" s="165" t="s">
        <v>148</v>
      </c>
      <c r="AU151" s="165" t="s">
        <v>79</v>
      </c>
      <c r="AV151" s="11" t="s">
        <v>79</v>
      </c>
      <c r="AW151" s="11" t="s">
        <v>34</v>
      </c>
      <c r="AX151" s="11" t="s">
        <v>69</v>
      </c>
      <c r="AY151" s="165" t="s">
        <v>139</v>
      </c>
    </row>
    <row r="152" spans="2:51" s="11" customFormat="1" ht="13.5">
      <c r="B152" s="163"/>
      <c r="D152" s="164" t="s">
        <v>148</v>
      </c>
      <c r="E152" s="165" t="s">
        <v>5</v>
      </c>
      <c r="F152" s="166" t="s">
        <v>290</v>
      </c>
      <c r="H152" s="167">
        <v>7.13</v>
      </c>
      <c r="L152" s="163"/>
      <c r="M152" s="168"/>
      <c r="N152" s="169"/>
      <c r="O152" s="169"/>
      <c r="P152" s="169"/>
      <c r="Q152" s="169"/>
      <c r="R152" s="169"/>
      <c r="S152" s="169"/>
      <c r="T152" s="170"/>
      <c r="AT152" s="165" t="s">
        <v>148</v>
      </c>
      <c r="AU152" s="165" t="s">
        <v>79</v>
      </c>
      <c r="AV152" s="11" t="s">
        <v>79</v>
      </c>
      <c r="AW152" s="11" t="s">
        <v>34</v>
      </c>
      <c r="AX152" s="11" t="s">
        <v>69</v>
      </c>
      <c r="AY152" s="165" t="s">
        <v>139</v>
      </c>
    </row>
    <row r="153" spans="2:51" s="11" customFormat="1" ht="13.5">
      <c r="B153" s="163"/>
      <c r="D153" s="164" t="s">
        <v>148</v>
      </c>
      <c r="E153" s="165" t="s">
        <v>5</v>
      </c>
      <c r="F153" s="166" t="s">
        <v>291</v>
      </c>
      <c r="H153" s="167">
        <v>48.145</v>
      </c>
      <c r="L153" s="163"/>
      <c r="M153" s="168"/>
      <c r="N153" s="169"/>
      <c r="O153" s="169"/>
      <c r="P153" s="169"/>
      <c r="Q153" s="169"/>
      <c r="R153" s="169"/>
      <c r="S153" s="169"/>
      <c r="T153" s="170"/>
      <c r="AT153" s="165" t="s">
        <v>148</v>
      </c>
      <c r="AU153" s="165" t="s">
        <v>79</v>
      </c>
      <c r="AV153" s="11" t="s">
        <v>79</v>
      </c>
      <c r="AW153" s="11" t="s">
        <v>34</v>
      </c>
      <c r="AX153" s="11" t="s">
        <v>69</v>
      </c>
      <c r="AY153" s="165" t="s">
        <v>139</v>
      </c>
    </row>
    <row r="154" spans="2:51" s="11" customFormat="1" ht="13.5">
      <c r="B154" s="163"/>
      <c r="D154" s="164" t="s">
        <v>148</v>
      </c>
      <c r="E154" s="165" t="s">
        <v>5</v>
      </c>
      <c r="F154" s="166" t="s">
        <v>292</v>
      </c>
      <c r="H154" s="167">
        <v>7.54</v>
      </c>
      <c r="L154" s="163"/>
      <c r="M154" s="168"/>
      <c r="N154" s="169"/>
      <c r="O154" s="169"/>
      <c r="P154" s="169"/>
      <c r="Q154" s="169"/>
      <c r="R154" s="169"/>
      <c r="S154" s="169"/>
      <c r="T154" s="170"/>
      <c r="AT154" s="165" t="s">
        <v>148</v>
      </c>
      <c r="AU154" s="165" t="s">
        <v>79</v>
      </c>
      <c r="AV154" s="11" t="s">
        <v>79</v>
      </c>
      <c r="AW154" s="11" t="s">
        <v>34</v>
      </c>
      <c r="AX154" s="11" t="s">
        <v>69</v>
      </c>
      <c r="AY154" s="165" t="s">
        <v>139</v>
      </c>
    </row>
    <row r="155" spans="2:51" s="12" customFormat="1" ht="13.5">
      <c r="B155" s="180"/>
      <c r="D155" s="164" t="s">
        <v>148</v>
      </c>
      <c r="E155" s="181" t="s">
        <v>5</v>
      </c>
      <c r="F155" s="182" t="s">
        <v>233</v>
      </c>
      <c r="H155" s="183">
        <v>65.91</v>
      </c>
      <c r="L155" s="180"/>
      <c r="M155" s="184"/>
      <c r="N155" s="185"/>
      <c r="O155" s="185"/>
      <c r="P155" s="185"/>
      <c r="Q155" s="185"/>
      <c r="R155" s="185"/>
      <c r="S155" s="185"/>
      <c r="T155" s="186"/>
      <c r="AT155" s="181" t="s">
        <v>148</v>
      </c>
      <c r="AU155" s="181" t="s">
        <v>79</v>
      </c>
      <c r="AV155" s="12" t="s">
        <v>146</v>
      </c>
      <c r="AW155" s="12" t="s">
        <v>34</v>
      </c>
      <c r="AX155" s="12" t="s">
        <v>77</v>
      </c>
      <c r="AY155" s="181" t="s">
        <v>139</v>
      </c>
    </row>
    <row r="156" spans="2:65" s="1" customFormat="1" ht="16.5" customHeight="1">
      <c r="B156" s="151"/>
      <c r="C156" s="171" t="s">
        <v>293</v>
      </c>
      <c r="D156" s="171" t="s">
        <v>191</v>
      </c>
      <c r="E156" s="172" t="s">
        <v>278</v>
      </c>
      <c r="F156" s="173" t="s">
        <v>279</v>
      </c>
      <c r="G156" s="174" t="s">
        <v>144</v>
      </c>
      <c r="H156" s="175">
        <v>3.625</v>
      </c>
      <c r="I156" s="176"/>
      <c r="J156" s="176">
        <f>ROUND(I156*H156,2)</f>
        <v>0</v>
      </c>
      <c r="K156" s="173" t="s">
        <v>145</v>
      </c>
      <c r="L156" s="177"/>
      <c r="M156" s="178" t="s">
        <v>5</v>
      </c>
      <c r="N156" s="179" t="s">
        <v>40</v>
      </c>
      <c r="O156" s="160">
        <v>0</v>
      </c>
      <c r="P156" s="160">
        <f>O156*H156</f>
        <v>0</v>
      </c>
      <c r="Q156" s="160">
        <v>0.55</v>
      </c>
      <c r="R156" s="160">
        <f>Q156*H156</f>
        <v>1.9937500000000001</v>
      </c>
      <c r="S156" s="160">
        <v>0</v>
      </c>
      <c r="T156" s="161">
        <f>S156*H156</f>
        <v>0</v>
      </c>
      <c r="AR156" s="23" t="s">
        <v>264</v>
      </c>
      <c r="AT156" s="23" t="s">
        <v>191</v>
      </c>
      <c r="AU156" s="23" t="s">
        <v>79</v>
      </c>
      <c r="AY156" s="23" t="s">
        <v>139</v>
      </c>
      <c r="BE156" s="162">
        <f>IF(N156="základní",J156,0)</f>
        <v>0</v>
      </c>
      <c r="BF156" s="162">
        <f>IF(N156="snížená",J156,0)</f>
        <v>0</v>
      </c>
      <c r="BG156" s="162">
        <f>IF(N156="zákl. přenesená",J156,0)</f>
        <v>0</v>
      </c>
      <c r="BH156" s="162">
        <f>IF(N156="sníž. přenesená",J156,0)</f>
        <v>0</v>
      </c>
      <c r="BI156" s="162">
        <f>IF(N156="nulová",J156,0)</f>
        <v>0</v>
      </c>
      <c r="BJ156" s="23" t="s">
        <v>77</v>
      </c>
      <c r="BK156" s="162">
        <f>ROUND(I156*H156,2)</f>
        <v>0</v>
      </c>
      <c r="BL156" s="23" t="s">
        <v>220</v>
      </c>
      <c r="BM156" s="23" t="s">
        <v>294</v>
      </c>
    </row>
    <row r="157" spans="2:51" s="11" customFormat="1" ht="13.5">
      <c r="B157" s="163"/>
      <c r="D157" s="164" t="s">
        <v>148</v>
      </c>
      <c r="E157" s="165" t="s">
        <v>5</v>
      </c>
      <c r="F157" s="166" t="s">
        <v>295</v>
      </c>
      <c r="H157" s="167">
        <v>0.170225</v>
      </c>
      <c r="L157" s="163"/>
      <c r="M157" s="168"/>
      <c r="N157" s="169"/>
      <c r="O157" s="169"/>
      <c r="P157" s="169"/>
      <c r="Q157" s="169"/>
      <c r="R157" s="169"/>
      <c r="S157" s="169"/>
      <c r="T157" s="170"/>
      <c r="AT157" s="165" t="s">
        <v>148</v>
      </c>
      <c r="AU157" s="165" t="s">
        <v>79</v>
      </c>
      <c r="AV157" s="11" t="s">
        <v>79</v>
      </c>
      <c r="AW157" s="11" t="s">
        <v>34</v>
      </c>
      <c r="AX157" s="11" t="s">
        <v>69</v>
      </c>
      <c r="AY157" s="165" t="s">
        <v>139</v>
      </c>
    </row>
    <row r="158" spans="2:51" s="11" customFormat="1" ht="13.5">
      <c r="B158" s="163"/>
      <c r="D158" s="164" t="s">
        <v>148</v>
      </c>
      <c r="E158" s="165" t="s">
        <v>5</v>
      </c>
      <c r="F158" s="166" t="s">
        <v>296</v>
      </c>
      <c r="H158" s="167">
        <v>0.39215</v>
      </c>
      <c r="L158" s="163"/>
      <c r="M158" s="168"/>
      <c r="N158" s="169"/>
      <c r="O158" s="169"/>
      <c r="P158" s="169"/>
      <c r="Q158" s="169"/>
      <c r="R158" s="169"/>
      <c r="S158" s="169"/>
      <c r="T158" s="170"/>
      <c r="AT158" s="165" t="s">
        <v>148</v>
      </c>
      <c r="AU158" s="165" t="s">
        <v>79</v>
      </c>
      <c r="AV158" s="11" t="s">
        <v>79</v>
      </c>
      <c r="AW158" s="11" t="s">
        <v>34</v>
      </c>
      <c r="AX158" s="11" t="s">
        <v>69</v>
      </c>
      <c r="AY158" s="165" t="s">
        <v>139</v>
      </c>
    </row>
    <row r="159" spans="2:51" s="11" customFormat="1" ht="13.5">
      <c r="B159" s="163"/>
      <c r="D159" s="164" t="s">
        <v>148</v>
      </c>
      <c r="E159" s="165" t="s">
        <v>5</v>
      </c>
      <c r="F159" s="166" t="s">
        <v>297</v>
      </c>
      <c r="H159" s="167">
        <v>2.647975</v>
      </c>
      <c r="L159" s="163"/>
      <c r="M159" s="168"/>
      <c r="N159" s="169"/>
      <c r="O159" s="169"/>
      <c r="P159" s="169"/>
      <c r="Q159" s="169"/>
      <c r="R159" s="169"/>
      <c r="S159" s="169"/>
      <c r="T159" s="170"/>
      <c r="AT159" s="165" t="s">
        <v>148</v>
      </c>
      <c r="AU159" s="165" t="s">
        <v>79</v>
      </c>
      <c r="AV159" s="11" t="s">
        <v>79</v>
      </c>
      <c r="AW159" s="11" t="s">
        <v>34</v>
      </c>
      <c r="AX159" s="11" t="s">
        <v>69</v>
      </c>
      <c r="AY159" s="165" t="s">
        <v>139</v>
      </c>
    </row>
    <row r="160" spans="2:51" s="11" customFormat="1" ht="13.5">
      <c r="B160" s="163"/>
      <c r="D160" s="164" t="s">
        <v>148</v>
      </c>
      <c r="E160" s="165" t="s">
        <v>5</v>
      </c>
      <c r="F160" s="166" t="s">
        <v>298</v>
      </c>
      <c r="H160" s="167">
        <v>0.4147</v>
      </c>
      <c r="L160" s="163"/>
      <c r="M160" s="168"/>
      <c r="N160" s="169"/>
      <c r="O160" s="169"/>
      <c r="P160" s="169"/>
      <c r="Q160" s="169"/>
      <c r="R160" s="169"/>
      <c r="S160" s="169"/>
      <c r="T160" s="170"/>
      <c r="AT160" s="165" t="s">
        <v>148</v>
      </c>
      <c r="AU160" s="165" t="s">
        <v>79</v>
      </c>
      <c r="AV160" s="11" t="s">
        <v>79</v>
      </c>
      <c r="AW160" s="11" t="s">
        <v>34</v>
      </c>
      <c r="AX160" s="11" t="s">
        <v>69</v>
      </c>
      <c r="AY160" s="165" t="s">
        <v>139</v>
      </c>
    </row>
    <row r="161" spans="2:51" s="12" customFormat="1" ht="13.5">
      <c r="B161" s="180"/>
      <c r="D161" s="164" t="s">
        <v>148</v>
      </c>
      <c r="E161" s="181" t="s">
        <v>5</v>
      </c>
      <c r="F161" s="182" t="s">
        <v>233</v>
      </c>
      <c r="H161" s="183">
        <v>3.62505</v>
      </c>
      <c r="L161" s="180"/>
      <c r="M161" s="184"/>
      <c r="N161" s="185"/>
      <c r="O161" s="185"/>
      <c r="P161" s="185"/>
      <c r="Q161" s="185"/>
      <c r="R161" s="185"/>
      <c r="S161" s="185"/>
      <c r="T161" s="186"/>
      <c r="AT161" s="181" t="s">
        <v>148</v>
      </c>
      <c r="AU161" s="181" t="s">
        <v>79</v>
      </c>
      <c r="AV161" s="12" t="s">
        <v>146</v>
      </c>
      <c r="AW161" s="12" t="s">
        <v>34</v>
      </c>
      <c r="AX161" s="12" t="s">
        <v>77</v>
      </c>
      <c r="AY161" s="181" t="s">
        <v>139</v>
      </c>
    </row>
    <row r="162" spans="2:65" s="1" customFormat="1" ht="16.5" customHeight="1">
      <c r="B162" s="151"/>
      <c r="C162" s="152" t="s">
        <v>299</v>
      </c>
      <c r="D162" s="152" t="s">
        <v>141</v>
      </c>
      <c r="E162" s="153" t="s">
        <v>300</v>
      </c>
      <c r="F162" s="154" t="s">
        <v>301</v>
      </c>
      <c r="G162" s="155" t="s">
        <v>144</v>
      </c>
      <c r="H162" s="156">
        <v>4.479</v>
      </c>
      <c r="I162" s="157"/>
      <c r="J162" s="157">
        <f>ROUND(I162*H162,2)</f>
        <v>0</v>
      </c>
      <c r="K162" s="154" t="s">
        <v>145</v>
      </c>
      <c r="L162" s="37"/>
      <c r="M162" s="158" t="s">
        <v>5</v>
      </c>
      <c r="N162" s="159" t="s">
        <v>40</v>
      </c>
      <c r="O162" s="160">
        <v>0</v>
      </c>
      <c r="P162" s="160">
        <f>O162*H162</f>
        <v>0</v>
      </c>
      <c r="Q162" s="160">
        <v>0.01266</v>
      </c>
      <c r="R162" s="160">
        <f>Q162*H162</f>
        <v>0.05670414</v>
      </c>
      <c r="S162" s="160">
        <v>0</v>
      </c>
      <c r="T162" s="161">
        <f>S162*H162</f>
        <v>0</v>
      </c>
      <c r="AR162" s="23" t="s">
        <v>220</v>
      </c>
      <c r="AT162" s="23" t="s">
        <v>141</v>
      </c>
      <c r="AU162" s="23" t="s">
        <v>79</v>
      </c>
      <c r="AY162" s="23" t="s">
        <v>139</v>
      </c>
      <c r="BE162" s="162">
        <f>IF(N162="základní",J162,0)</f>
        <v>0</v>
      </c>
      <c r="BF162" s="162">
        <f>IF(N162="snížená",J162,0)</f>
        <v>0</v>
      </c>
      <c r="BG162" s="162">
        <f>IF(N162="zákl. přenesená",J162,0)</f>
        <v>0</v>
      </c>
      <c r="BH162" s="162">
        <f>IF(N162="sníž. přenesená",J162,0)</f>
        <v>0</v>
      </c>
      <c r="BI162" s="162">
        <f>IF(N162="nulová",J162,0)</f>
        <v>0</v>
      </c>
      <c r="BJ162" s="23" t="s">
        <v>77</v>
      </c>
      <c r="BK162" s="162">
        <f>ROUND(I162*H162,2)</f>
        <v>0</v>
      </c>
      <c r="BL162" s="23" t="s">
        <v>220</v>
      </c>
      <c r="BM162" s="23" t="s">
        <v>302</v>
      </c>
    </row>
    <row r="163" spans="2:51" s="11" customFormat="1" ht="13.5">
      <c r="B163" s="163"/>
      <c r="D163" s="164" t="s">
        <v>148</v>
      </c>
      <c r="E163" s="165" t="s">
        <v>5</v>
      </c>
      <c r="F163" s="166" t="s">
        <v>303</v>
      </c>
      <c r="H163" s="167">
        <v>4.479</v>
      </c>
      <c r="L163" s="163"/>
      <c r="M163" s="168"/>
      <c r="N163" s="169"/>
      <c r="O163" s="169"/>
      <c r="P163" s="169"/>
      <c r="Q163" s="169"/>
      <c r="R163" s="169"/>
      <c r="S163" s="169"/>
      <c r="T163" s="170"/>
      <c r="AT163" s="165" t="s">
        <v>148</v>
      </c>
      <c r="AU163" s="165" t="s">
        <v>79</v>
      </c>
      <c r="AV163" s="11" t="s">
        <v>79</v>
      </c>
      <c r="AW163" s="11" t="s">
        <v>34</v>
      </c>
      <c r="AX163" s="11" t="s">
        <v>77</v>
      </c>
      <c r="AY163" s="165" t="s">
        <v>139</v>
      </c>
    </row>
    <row r="164" spans="2:65" s="1" customFormat="1" ht="25.5" customHeight="1">
      <c r="B164" s="151"/>
      <c r="C164" s="152" t="s">
        <v>304</v>
      </c>
      <c r="D164" s="152" t="s">
        <v>141</v>
      </c>
      <c r="E164" s="153" t="s">
        <v>305</v>
      </c>
      <c r="F164" s="154" t="s">
        <v>306</v>
      </c>
      <c r="G164" s="155" t="s">
        <v>271</v>
      </c>
      <c r="H164" s="156">
        <v>50.5</v>
      </c>
      <c r="I164" s="157"/>
      <c r="J164" s="157">
        <f>ROUND(I164*H164,2)</f>
        <v>0</v>
      </c>
      <c r="K164" s="154" t="s">
        <v>145</v>
      </c>
      <c r="L164" s="37"/>
      <c r="M164" s="158" t="s">
        <v>5</v>
      </c>
      <c r="N164" s="159" t="s">
        <v>40</v>
      </c>
      <c r="O164" s="160">
        <v>0.354</v>
      </c>
      <c r="P164" s="160">
        <f>O164*H164</f>
        <v>17.877</v>
      </c>
      <c r="Q164" s="160">
        <v>0</v>
      </c>
      <c r="R164" s="160">
        <f>Q164*H164</f>
        <v>0</v>
      </c>
      <c r="S164" s="160">
        <v>0</v>
      </c>
      <c r="T164" s="161">
        <f>S164*H164</f>
        <v>0</v>
      </c>
      <c r="AR164" s="23" t="s">
        <v>220</v>
      </c>
      <c r="AT164" s="23" t="s">
        <v>141</v>
      </c>
      <c r="AU164" s="23" t="s">
        <v>79</v>
      </c>
      <c r="AY164" s="23" t="s">
        <v>139</v>
      </c>
      <c r="BE164" s="162">
        <f>IF(N164="základní",J164,0)</f>
        <v>0</v>
      </c>
      <c r="BF164" s="162">
        <f>IF(N164="snížená",J164,0)</f>
        <v>0</v>
      </c>
      <c r="BG164" s="162">
        <f>IF(N164="zákl. přenesená",J164,0)</f>
        <v>0</v>
      </c>
      <c r="BH164" s="162">
        <f>IF(N164="sníž. přenesená",J164,0)</f>
        <v>0</v>
      </c>
      <c r="BI164" s="162">
        <f>IF(N164="nulová",J164,0)</f>
        <v>0</v>
      </c>
      <c r="BJ164" s="23" t="s">
        <v>77</v>
      </c>
      <c r="BK164" s="162">
        <f>ROUND(I164*H164,2)</f>
        <v>0</v>
      </c>
      <c r="BL164" s="23" t="s">
        <v>220</v>
      </c>
      <c r="BM164" s="23" t="s">
        <v>307</v>
      </c>
    </row>
    <row r="165" spans="2:51" s="11" customFormat="1" ht="13.5">
      <c r="B165" s="163"/>
      <c r="D165" s="164" t="s">
        <v>148</v>
      </c>
      <c r="E165" s="165" t="s">
        <v>5</v>
      </c>
      <c r="F165" s="166" t="s">
        <v>308</v>
      </c>
      <c r="H165" s="167">
        <v>24.4</v>
      </c>
      <c r="L165" s="163"/>
      <c r="M165" s="168"/>
      <c r="N165" s="169"/>
      <c r="O165" s="169"/>
      <c r="P165" s="169"/>
      <c r="Q165" s="169"/>
      <c r="R165" s="169"/>
      <c r="S165" s="169"/>
      <c r="T165" s="170"/>
      <c r="AT165" s="165" t="s">
        <v>148</v>
      </c>
      <c r="AU165" s="165" t="s">
        <v>79</v>
      </c>
      <c r="AV165" s="11" t="s">
        <v>79</v>
      </c>
      <c r="AW165" s="11" t="s">
        <v>34</v>
      </c>
      <c r="AX165" s="11" t="s">
        <v>69</v>
      </c>
      <c r="AY165" s="165" t="s">
        <v>139</v>
      </c>
    </row>
    <row r="166" spans="2:51" s="11" customFormat="1" ht="13.5">
      <c r="B166" s="163"/>
      <c r="D166" s="164" t="s">
        <v>148</v>
      </c>
      <c r="E166" s="165" t="s">
        <v>5</v>
      </c>
      <c r="F166" s="166" t="s">
        <v>309</v>
      </c>
      <c r="H166" s="167">
        <v>26.1</v>
      </c>
      <c r="L166" s="163"/>
      <c r="M166" s="168"/>
      <c r="N166" s="169"/>
      <c r="O166" s="169"/>
      <c r="P166" s="169"/>
      <c r="Q166" s="169"/>
      <c r="R166" s="169"/>
      <c r="S166" s="169"/>
      <c r="T166" s="170"/>
      <c r="AT166" s="165" t="s">
        <v>148</v>
      </c>
      <c r="AU166" s="165" t="s">
        <v>79</v>
      </c>
      <c r="AV166" s="11" t="s">
        <v>79</v>
      </c>
      <c r="AW166" s="11" t="s">
        <v>34</v>
      </c>
      <c r="AX166" s="11" t="s">
        <v>69</v>
      </c>
      <c r="AY166" s="165" t="s">
        <v>139</v>
      </c>
    </row>
    <row r="167" spans="2:51" s="12" customFormat="1" ht="13.5">
      <c r="B167" s="180"/>
      <c r="D167" s="164" t="s">
        <v>148</v>
      </c>
      <c r="E167" s="181" t="s">
        <v>5</v>
      </c>
      <c r="F167" s="182" t="s">
        <v>233</v>
      </c>
      <c r="H167" s="183">
        <v>50.5</v>
      </c>
      <c r="L167" s="180"/>
      <c r="M167" s="184"/>
      <c r="N167" s="185"/>
      <c r="O167" s="185"/>
      <c r="P167" s="185"/>
      <c r="Q167" s="185"/>
      <c r="R167" s="185"/>
      <c r="S167" s="185"/>
      <c r="T167" s="186"/>
      <c r="AT167" s="181" t="s">
        <v>148</v>
      </c>
      <c r="AU167" s="181" t="s">
        <v>79</v>
      </c>
      <c r="AV167" s="12" t="s">
        <v>146</v>
      </c>
      <c r="AW167" s="12" t="s">
        <v>34</v>
      </c>
      <c r="AX167" s="12" t="s">
        <v>77</v>
      </c>
      <c r="AY167" s="181" t="s">
        <v>139</v>
      </c>
    </row>
    <row r="168" spans="2:65" s="1" customFormat="1" ht="16.5" customHeight="1">
      <c r="B168" s="151"/>
      <c r="C168" s="171" t="s">
        <v>310</v>
      </c>
      <c r="D168" s="171" t="s">
        <v>191</v>
      </c>
      <c r="E168" s="172" t="s">
        <v>278</v>
      </c>
      <c r="F168" s="173" t="s">
        <v>279</v>
      </c>
      <c r="G168" s="174" t="s">
        <v>144</v>
      </c>
      <c r="H168" s="175">
        <v>0.556</v>
      </c>
      <c r="I168" s="176"/>
      <c r="J168" s="176">
        <f>ROUND(I168*H168,2)</f>
        <v>0</v>
      </c>
      <c r="K168" s="173" t="s">
        <v>145</v>
      </c>
      <c r="L168" s="177"/>
      <c r="M168" s="178" t="s">
        <v>5</v>
      </c>
      <c r="N168" s="179" t="s">
        <v>40</v>
      </c>
      <c r="O168" s="160">
        <v>0</v>
      </c>
      <c r="P168" s="160">
        <f>O168*H168</f>
        <v>0</v>
      </c>
      <c r="Q168" s="160">
        <v>0.55</v>
      </c>
      <c r="R168" s="160">
        <f>Q168*H168</f>
        <v>0.30580000000000007</v>
      </c>
      <c r="S168" s="160">
        <v>0</v>
      </c>
      <c r="T168" s="161">
        <f>S168*H168</f>
        <v>0</v>
      </c>
      <c r="AR168" s="23" t="s">
        <v>264</v>
      </c>
      <c r="AT168" s="23" t="s">
        <v>191</v>
      </c>
      <c r="AU168" s="23" t="s">
        <v>79</v>
      </c>
      <c r="AY168" s="23" t="s">
        <v>139</v>
      </c>
      <c r="BE168" s="162">
        <f>IF(N168="základní",J168,0)</f>
        <v>0</v>
      </c>
      <c r="BF168" s="162">
        <f>IF(N168="snížená",J168,0)</f>
        <v>0</v>
      </c>
      <c r="BG168" s="162">
        <f>IF(N168="zákl. přenesená",J168,0)</f>
        <v>0</v>
      </c>
      <c r="BH168" s="162">
        <f>IF(N168="sníž. přenesená",J168,0)</f>
        <v>0</v>
      </c>
      <c r="BI168" s="162">
        <f>IF(N168="nulová",J168,0)</f>
        <v>0</v>
      </c>
      <c r="BJ168" s="23" t="s">
        <v>77</v>
      </c>
      <c r="BK168" s="162">
        <f>ROUND(I168*H168,2)</f>
        <v>0</v>
      </c>
      <c r="BL168" s="23" t="s">
        <v>220</v>
      </c>
      <c r="BM168" s="23" t="s">
        <v>311</v>
      </c>
    </row>
    <row r="169" spans="2:51" s="11" customFormat="1" ht="13.5">
      <c r="B169" s="163"/>
      <c r="D169" s="164" t="s">
        <v>148</v>
      </c>
      <c r="E169" s="165" t="s">
        <v>5</v>
      </c>
      <c r="F169" s="166" t="s">
        <v>312</v>
      </c>
      <c r="H169" s="167">
        <v>0.2684</v>
      </c>
      <c r="L169" s="163"/>
      <c r="M169" s="168"/>
      <c r="N169" s="169"/>
      <c r="O169" s="169"/>
      <c r="P169" s="169"/>
      <c r="Q169" s="169"/>
      <c r="R169" s="169"/>
      <c r="S169" s="169"/>
      <c r="T169" s="170"/>
      <c r="AT169" s="165" t="s">
        <v>148</v>
      </c>
      <c r="AU169" s="165" t="s">
        <v>79</v>
      </c>
      <c r="AV169" s="11" t="s">
        <v>79</v>
      </c>
      <c r="AW169" s="11" t="s">
        <v>34</v>
      </c>
      <c r="AX169" s="11" t="s">
        <v>69</v>
      </c>
      <c r="AY169" s="165" t="s">
        <v>139</v>
      </c>
    </row>
    <row r="170" spans="2:51" s="11" customFormat="1" ht="13.5">
      <c r="B170" s="163"/>
      <c r="D170" s="164" t="s">
        <v>148</v>
      </c>
      <c r="E170" s="165" t="s">
        <v>5</v>
      </c>
      <c r="F170" s="166" t="s">
        <v>313</v>
      </c>
      <c r="H170" s="167">
        <v>0.2871</v>
      </c>
      <c r="L170" s="163"/>
      <c r="M170" s="168"/>
      <c r="N170" s="169"/>
      <c r="O170" s="169"/>
      <c r="P170" s="169"/>
      <c r="Q170" s="169"/>
      <c r="R170" s="169"/>
      <c r="S170" s="169"/>
      <c r="T170" s="170"/>
      <c r="AT170" s="165" t="s">
        <v>148</v>
      </c>
      <c r="AU170" s="165" t="s">
        <v>79</v>
      </c>
      <c r="AV170" s="11" t="s">
        <v>79</v>
      </c>
      <c r="AW170" s="11" t="s">
        <v>34</v>
      </c>
      <c r="AX170" s="11" t="s">
        <v>69</v>
      </c>
      <c r="AY170" s="165" t="s">
        <v>139</v>
      </c>
    </row>
    <row r="171" spans="2:51" s="12" customFormat="1" ht="13.5">
      <c r="B171" s="180"/>
      <c r="D171" s="164" t="s">
        <v>148</v>
      </c>
      <c r="E171" s="181" t="s">
        <v>5</v>
      </c>
      <c r="F171" s="182" t="s">
        <v>233</v>
      </c>
      <c r="H171" s="183">
        <v>0.5555</v>
      </c>
      <c r="L171" s="180"/>
      <c r="M171" s="184"/>
      <c r="N171" s="185"/>
      <c r="O171" s="185"/>
      <c r="P171" s="185"/>
      <c r="Q171" s="185"/>
      <c r="R171" s="185"/>
      <c r="S171" s="185"/>
      <c r="T171" s="186"/>
      <c r="AT171" s="181" t="s">
        <v>148</v>
      </c>
      <c r="AU171" s="181" t="s">
        <v>79</v>
      </c>
      <c r="AV171" s="12" t="s">
        <v>146</v>
      </c>
      <c r="AW171" s="12" t="s">
        <v>34</v>
      </c>
      <c r="AX171" s="12" t="s">
        <v>77</v>
      </c>
      <c r="AY171" s="181" t="s">
        <v>139</v>
      </c>
    </row>
    <row r="172" spans="2:65" s="1" customFormat="1" ht="16.5" customHeight="1">
      <c r="B172" s="151"/>
      <c r="C172" s="152" t="s">
        <v>314</v>
      </c>
      <c r="D172" s="152" t="s">
        <v>141</v>
      </c>
      <c r="E172" s="153" t="s">
        <v>315</v>
      </c>
      <c r="F172" s="154" t="s">
        <v>316</v>
      </c>
      <c r="G172" s="155" t="s">
        <v>182</v>
      </c>
      <c r="H172" s="156">
        <v>18.6</v>
      </c>
      <c r="I172" s="157"/>
      <c r="J172" s="157">
        <f>ROUND(I172*H172,2)</f>
        <v>0</v>
      </c>
      <c r="K172" s="154" t="s">
        <v>145</v>
      </c>
      <c r="L172" s="37"/>
      <c r="M172" s="158" t="s">
        <v>5</v>
      </c>
      <c r="N172" s="159" t="s">
        <v>40</v>
      </c>
      <c r="O172" s="160">
        <v>0.29</v>
      </c>
      <c r="P172" s="160">
        <f>O172*H172</f>
        <v>5.394</v>
      </c>
      <c r="Q172" s="160">
        <v>0</v>
      </c>
      <c r="R172" s="160">
        <f>Q172*H172</f>
        <v>0</v>
      </c>
      <c r="S172" s="160">
        <v>0</v>
      </c>
      <c r="T172" s="161">
        <f>S172*H172</f>
        <v>0</v>
      </c>
      <c r="AR172" s="23" t="s">
        <v>220</v>
      </c>
      <c r="AT172" s="23" t="s">
        <v>141</v>
      </c>
      <c r="AU172" s="23" t="s">
        <v>79</v>
      </c>
      <c r="AY172" s="23" t="s">
        <v>139</v>
      </c>
      <c r="BE172" s="162">
        <f>IF(N172="základní",J172,0)</f>
        <v>0</v>
      </c>
      <c r="BF172" s="162">
        <f>IF(N172="snížená",J172,0)</f>
        <v>0</v>
      </c>
      <c r="BG172" s="162">
        <f>IF(N172="zákl. přenesená",J172,0)</f>
        <v>0</v>
      </c>
      <c r="BH172" s="162">
        <f>IF(N172="sníž. přenesená",J172,0)</f>
        <v>0</v>
      </c>
      <c r="BI172" s="162">
        <f>IF(N172="nulová",J172,0)</f>
        <v>0</v>
      </c>
      <c r="BJ172" s="23" t="s">
        <v>77</v>
      </c>
      <c r="BK172" s="162">
        <f>ROUND(I172*H172,2)</f>
        <v>0</v>
      </c>
      <c r="BL172" s="23" t="s">
        <v>220</v>
      </c>
      <c r="BM172" s="23" t="s">
        <v>317</v>
      </c>
    </row>
    <row r="173" spans="2:51" s="11" customFormat="1" ht="13.5">
      <c r="B173" s="163"/>
      <c r="D173" s="164" t="s">
        <v>148</v>
      </c>
      <c r="E173" s="165" t="s">
        <v>5</v>
      </c>
      <c r="F173" s="166" t="s">
        <v>318</v>
      </c>
      <c r="H173" s="167">
        <v>18.6</v>
      </c>
      <c r="L173" s="163"/>
      <c r="M173" s="168"/>
      <c r="N173" s="169"/>
      <c r="O173" s="169"/>
      <c r="P173" s="169"/>
      <c r="Q173" s="169"/>
      <c r="R173" s="169"/>
      <c r="S173" s="169"/>
      <c r="T173" s="170"/>
      <c r="AT173" s="165" t="s">
        <v>148</v>
      </c>
      <c r="AU173" s="165" t="s">
        <v>79</v>
      </c>
      <c r="AV173" s="11" t="s">
        <v>79</v>
      </c>
      <c r="AW173" s="11" t="s">
        <v>34</v>
      </c>
      <c r="AX173" s="11" t="s">
        <v>77</v>
      </c>
      <c r="AY173" s="165" t="s">
        <v>139</v>
      </c>
    </row>
    <row r="174" spans="2:65" s="1" customFormat="1" ht="16.5" customHeight="1">
      <c r="B174" s="151"/>
      <c r="C174" s="171" t="s">
        <v>264</v>
      </c>
      <c r="D174" s="171" t="s">
        <v>191</v>
      </c>
      <c r="E174" s="172" t="s">
        <v>278</v>
      </c>
      <c r="F174" s="173" t="s">
        <v>279</v>
      </c>
      <c r="G174" s="174" t="s">
        <v>144</v>
      </c>
      <c r="H174" s="175">
        <v>1.023</v>
      </c>
      <c r="I174" s="176"/>
      <c r="J174" s="176">
        <f>ROUND(I174*H174,2)</f>
        <v>0</v>
      </c>
      <c r="K174" s="173" t="s">
        <v>145</v>
      </c>
      <c r="L174" s="177"/>
      <c r="M174" s="178" t="s">
        <v>5</v>
      </c>
      <c r="N174" s="179" t="s">
        <v>40</v>
      </c>
      <c r="O174" s="160">
        <v>0</v>
      </c>
      <c r="P174" s="160">
        <f>O174*H174</f>
        <v>0</v>
      </c>
      <c r="Q174" s="160">
        <v>0.55</v>
      </c>
      <c r="R174" s="160">
        <f>Q174*H174</f>
        <v>0.56265</v>
      </c>
      <c r="S174" s="160">
        <v>0</v>
      </c>
      <c r="T174" s="161">
        <f>S174*H174</f>
        <v>0</v>
      </c>
      <c r="AR174" s="23" t="s">
        <v>264</v>
      </c>
      <c r="AT174" s="23" t="s">
        <v>191</v>
      </c>
      <c r="AU174" s="23" t="s">
        <v>79</v>
      </c>
      <c r="AY174" s="23" t="s">
        <v>139</v>
      </c>
      <c r="BE174" s="162">
        <f>IF(N174="základní",J174,0)</f>
        <v>0</v>
      </c>
      <c r="BF174" s="162">
        <f>IF(N174="snížená",J174,0)</f>
        <v>0</v>
      </c>
      <c r="BG174" s="162">
        <f>IF(N174="zákl. přenesená",J174,0)</f>
        <v>0</v>
      </c>
      <c r="BH174" s="162">
        <f>IF(N174="sníž. přenesená",J174,0)</f>
        <v>0</v>
      </c>
      <c r="BI174" s="162">
        <f>IF(N174="nulová",J174,0)</f>
        <v>0</v>
      </c>
      <c r="BJ174" s="23" t="s">
        <v>77</v>
      </c>
      <c r="BK174" s="162">
        <f>ROUND(I174*H174,2)</f>
        <v>0</v>
      </c>
      <c r="BL174" s="23" t="s">
        <v>220</v>
      </c>
      <c r="BM174" s="23" t="s">
        <v>319</v>
      </c>
    </row>
    <row r="175" spans="2:51" s="11" customFormat="1" ht="13.5">
      <c r="B175" s="163"/>
      <c r="D175" s="164" t="s">
        <v>148</v>
      </c>
      <c r="E175" s="165" t="s">
        <v>5</v>
      </c>
      <c r="F175" s="166" t="s">
        <v>320</v>
      </c>
      <c r="H175" s="167">
        <v>1.023</v>
      </c>
      <c r="L175" s="163"/>
      <c r="M175" s="168"/>
      <c r="N175" s="169"/>
      <c r="O175" s="169"/>
      <c r="P175" s="169"/>
      <c r="Q175" s="169"/>
      <c r="R175" s="169"/>
      <c r="S175" s="169"/>
      <c r="T175" s="170"/>
      <c r="AT175" s="165" t="s">
        <v>148</v>
      </c>
      <c r="AU175" s="165" t="s">
        <v>79</v>
      </c>
      <c r="AV175" s="11" t="s">
        <v>79</v>
      </c>
      <c r="AW175" s="11" t="s">
        <v>34</v>
      </c>
      <c r="AX175" s="11" t="s">
        <v>77</v>
      </c>
      <c r="AY175" s="165" t="s">
        <v>139</v>
      </c>
    </row>
    <row r="176" spans="2:65" s="1" customFormat="1" ht="16.5" customHeight="1">
      <c r="B176" s="151"/>
      <c r="C176" s="152" t="s">
        <v>321</v>
      </c>
      <c r="D176" s="152" t="s">
        <v>141</v>
      </c>
      <c r="E176" s="153" t="s">
        <v>322</v>
      </c>
      <c r="F176" s="154" t="s">
        <v>323</v>
      </c>
      <c r="G176" s="155" t="s">
        <v>144</v>
      </c>
      <c r="H176" s="156">
        <v>1.579</v>
      </c>
      <c r="I176" s="157"/>
      <c r="J176" s="157">
        <f>ROUND(I176*H176,2)</f>
        <v>0</v>
      </c>
      <c r="K176" s="154" t="s">
        <v>145</v>
      </c>
      <c r="L176" s="37"/>
      <c r="M176" s="158" t="s">
        <v>5</v>
      </c>
      <c r="N176" s="159" t="s">
        <v>40</v>
      </c>
      <c r="O176" s="160">
        <v>0</v>
      </c>
      <c r="P176" s="160">
        <f>O176*H176</f>
        <v>0</v>
      </c>
      <c r="Q176" s="160">
        <v>0.02337</v>
      </c>
      <c r="R176" s="160">
        <f>Q176*H176</f>
        <v>0.03690122999999999</v>
      </c>
      <c r="S176" s="160">
        <v>0</v>
      </c>
      <c r="T176" s="161">
        <f>S176*H176</f>
        <v>0</v>
      </c>
      <c r="AR176" s="23" t="s">
        <v>220</v>
      </c>
      <c r="AT176" s="23" t="s">
        <v>141</v>
      </c>
      <c r="AU176" s="23" t="s">
        <v>79</v>
      </c>
      <c r="AY176" s="23" t="s">
        <v>139</v>
      </c>
      <c r="BE176" s="162">
        <f>IF(N176="základní",J176,0)</f>
        <v>0</v>
      </c>
      <c r="BF176" s="162">
        <f>IF(N176="snížená",J176,0)</f>
        <v>0</v>
      </c>
      <c r="BG176" s="162">
        <f>IF(N176="zákl. přenesená",J176,0)</f>
        <v>0</v>
      </c>
      <c r="BH176" s="162">
        <f>IF(N176="sníž. přenesená",J176,0)</f>
        <v>0</v>
      </c>
      <c r="BI176" s="162">
        <f>IF(N176="nulová",J176,0)</f>
        <v>0</v>
      </c>
      <c r="BJ176" s="23" t="s">
        <v>77</v>
      </c>
      <c r="BK176" s="162">
        <f>ROUND(I176*H176,2)</f>
        <v>0</v>
      </c>
      <c r="BL176" s="23" t="s">
        <v>220</v>
      </c>
      <c r="BM176" s="23" t="s">
        <v>324</v>
      </c>
    </row>
    <row r="177" spans="2:51" s="11" customFormat="1" ht="13.5">
      <c r="B177" s="163"/>
      <c r="D177" s="164" t="s">
        <v>148</v>
      </c>
      <c r="E177" s="165" t="s">
        <v>5</v>
      </c>
      <c r="F177" s="166" t="s">
        <v>325</v>
      </c>
      <c r="H177" s="167">
        <v>1.579</v>
      </c>
      <c r="L177" s="163"/>
      <c r="M177" s="168"/>
      <c r="N177" s="169"/>
      <c r="O177" s="169"/>
      <c r="P177" s="169"/>
      <c r="Q177" s="169"/>
      <c r="R177" s="169"/>
      <c r="S177" s="169"/>
      <c r="T177" s="170"/>
      <c r="AT177" s="165" t="s">
        <v>148</v>
      </c>
      <c r="AU177" s="165" t="s">
        <v>79</v>
      </c>
      <c r="AV177" s="11" t="s">
        <v>79</v>
      </c>
      <c r="AW177" s="11" t="s">
        <v>34</v>
      </c>
      <c r="AX177" s="11" t="s">
        <v>77</v>
      </c>
      <c r="AY177" s="165" t="s">
        <v>139</v>
      </c>
    </row>
    <row r="178" spans="2:65" s="1" customFormat="1" ht="16.5" customHeight="1">
      <c r="B178" s="151"/>
      <c r="C178" s="152" t="s">
        <v>326</v>
      </c>
      <c r="D178" s="152" t="s">
        <v>141</v>
      </c>
      <c r="E178" s="153" t="s">
        <v>327</v>
      </c>
      <c r="F178" s="154" t="s">
        <v>328</v>
      </c>
      <c r="G178" s="155" t="s">
        <v>182</v>
      </c>
      <c r="H178" s="156">
        <v>220.26</v>
      </c>
      <c r="I178" s="157"/>
      <c r="J178" s="157">
        <f>ROUND(I178*H178,2)</f>
        <v>0</v>
      </c>
      <c r="K178" s="154" t="s">
        <v>145</v>
      </c>
      <c r="L178" s="37"/>
      <c r="M178" s="158" t="s">
        <v>5</v>
      </c>
      <c r="N178" s="159" t="s">
        <v>40</v>
      </c>
      <c r="O178" s="160">
        <v>0.2</v>
      </c>
      <c r="P178" s="160">
        <f>O178*H178</f>
        <v>44.052</v>
      </c>
      <c r="Q178" s="160">
        <v>0</v>
      </c>
      <c r="R178" s="160">
        <f>Q178*H178</f>
        <v>0</v>
      </c>
      <c r="S178" s="160">
        <v>0</v>
      </c>
      <c r="T178" s="161">
        <f>S178*H178</f>
        <v>0</v>
      </c>
      <c r="AR178" s="23" t="s">
        <v>220</v>
      </c>
      <c r="AT178" s="23" t="s">
        <v>141</v>
      </c>
      <c r="AU178" s="23" t="s">
        <v>79</v>
      </c>
      <c r="AY178" s="23" t="s">
        <v>139</v>
      </c>
      <c r="BE178" s="162">
        <f>IF(N178="základní",J178,0)</f>
        <v>0</v>
      </c>
      <c r="BF178" s="162">
        <f>IF(N178="snížená",J178,0)</f>
        <v>0</v>
      </c>
      <c r="BG178" s="162">
        <f>IF(N178="zákl. přenesená",J178,0)</f>
        <v>0</v>
      </c>
      <c r="BH178" s="162">
        <f>IF(N178="sníž. přenesená",J178,0)</f>
        <v>0</v>
      </c>
      <c r="BI178" s="162">
        <f>IF(N178="nulová",J178,0)</f>
        <v>0</v>
      </c>
      <c r="BJ178" s="23" t="s">
        <v>77</v>
      </c>
      <c r="BK178" s="162">
        <f>ROUND(I178*H178,2)</f>
        <v>0</v>
      </c>
      <c r="BL178" s="23" t="s">
        <v>220</v>
      </c>
      <c r="BM178" s="23" t="s">
        <v>329</v>
      </c>
    </row>
    <row r="179" spans="2:51" s="11" customFormat="1" ht="13.5">
      <c r="B179" s="163"/>
      <c r="D179" s="164" t="s">
        <v>148</v>
      </c>
      <c r="E179" s="165" t="s">
        <v>5</v>
      </c>
      <c r="F179" s="166" t="s">
        <v>330</v>
      </c>
      <c r="H179" s="167">
        <v>22.24</v>
      </c>
      <c r="L179" s="163"/>
      <c r="M179" s="168"/>
      <c r="N179" s="169"/>
      <c r="O179" s="169"/>
      <c r="P179" s="169"/>
      <c r="Q179" s="169"/>
      <c r="R179" s="169"/>
      <c r="S179" s="169"/>
      <c r="T179" s="170"/>
      <c r="AT179" s="165" t="s">
        <v>148</v>
      </c>
      <c r="AU179" s="165" t="s">
        <v>79</v>
      </c>
      <c r="AV179" s="11" t="s">
        <v>79</v>
      </c>
      <c r="AW179" s="11" t="s">
        <v>34</v>
      </c>
      <c r="AX179" s="11" t="s">
        <v>69</v>
      </c>
      <c r="AY179" s="165" t="s">
        <v>139</v>
      </c>
    </row>
    <row r="180" spans="2:51" s="11" customFormat="1" ht="13.5">
      <c r="B180" s="163"/>
      <c r="D180" s="164" t="s">
        <v>148</v>
      </c>
      <c r="E180" s="165" t="s">
        <v>5</v>
      </c>
      <c r="F180" s="166" t="s">
        <v>331</v>
      </c>
      <c r="H180" s="167">
        <v>1.52</v>
      </c>
      <c r="L180" s="163"/>
      <c r="M180" s="168"/>
      <c r="N180" s="169"/>
      <c r="O180" s="169"/>
      <c r="P180" s="169"/>
      <c r="Q180" s="169"/>
      <c r="R180" s="169"/>
      <c r="S180" s="169"/>
      <c r="T180" s="170"/>
      <c r="AT180" s="165" t="s">
        <v>148</v>
      </c>
      <c r="AU180" s="165" t="s">
        <v>79</v>
      </c>
      <c r="AV180" s="11" t="s">
        <v>79</v>
      </c>
      <c r="AW180" s="11" t="s">
        <v>34</v>
      </c>
      <c r="AX180" s="11" t="s">
        <v>69</v>
      </c>
      <c r="AY180" s="165" t="s">
        <v>139</v>
      </c>
    </row>
    <row r="181" spans="2:51" s="11" customFormat="1" ht="13.5">
      <c r="B181" s="163"/>
      <c r="D181" s="164" t="s">
        <v>148</v>
      </c>
      <c r="E181" s="165" t="s">
        <v>5</v>
      </c>
      <c r="F181" s="166" t="s">
        <v>332</v>
      </c>
      <c r="H181" s="167">
        <v>1.72</v>
      </c>
      <c r="L181" s="163"/>
      <c r="M181" s="168"/>
      <c r="N181" s="169"/>
      <c r="O181" s="169"/>
      <c r="P181" s="169"/>
      <c r="Q181" s="169"/>
      <c r="R181" s="169"/>
      <c r="S181" s="169"/>
      <c r="T181" s="170"/>
      <c r="AT181" s="165" t="s">
        <v>148</v>
      </c>
      <c r="AU181" s="165" t="s">
        <v>79</v>
      </c>
      <c r="AV181" s="11" t="s">
        <v>79</v>
      </c>
      <c r="AW181" s="11" t="s">
        <v>34</v>
      </c>
      <c r="AX181" s="11" t="s">
        <v>69</v>
      </c>
      <c r="AY181" s="165" t="s">
        <v>139</v>
      </c>
    </row>
    <row r="182" spans="2:51" s="11" customFormat="1" ht="13.5">
      <c r="B182" s="163"/>
      <c r="D182" s="164" t="s">
        <v>148</v>
      </c>
      <c r="E182" s="165" t="s">
        <v>5</v>
      </c>
      <c r="F182" s="166" t="s">
        <v>333</v>
      </c>
      <c r="H182" s="167">
        <v>5.56</v>
      </c>
      <c r="L182" s="163"/>
      <c r="M182" s="168"/>
      <c r="N182" s="169"/>
      <c r="O182" s="169"/>
      <c r="P182" s="169"/>
      <c r="Q182" s="169"/>
      <c r="R182" s="169"/>
      <c r="S182" s="169"/>
      <c r="T182" s="170"/>
      <c r="AT182" s="165" t="s">
        <v>148</v>
      </c>
      <c r="AU182" s="165" t="s">
        <v>79</v>
      </c>
      <c r="AV182" s="11" t="s">
        <v>79</v>
      </c>
      <c r="AW182" s="11" t="s">
        <v>34</v>
      </c>
      <c r="AX182" s="11" t="s">
        <v>69</v>
      </c>
      <c r="AY182" s="165" t="s">
        <v>139</v>
      </c>
    </row>
    <row r="183" spans="2:51" s="11" customFormat="1" ht="13.5">
      <c r="B183" s="163"/>
      <c r="D183" s="164" t="s">
        <v>148</v>
      </c>
      <c r="E183" s="165" t="s">
        <v>5</v>
      </c>
      <c r="F183" s="166" t="s">
        <v>334</v>
      </c>
      <c r="H183" s="167">
        <v>6.19</v>
      </c>
      <c r="L183" s="163"/>
      <c r="M183" s="168"/>
      <c r="N183" s="169"/>
      <c r="O183" s="169"/>
      <c r="P183" s="169"/>
      <c r="Q183" s="169"/>
      <c r="R183" s="169"/>
      <c r="S183" s="169"/>
      <c r="T183" s="170"/>
      <c r="AT183" s="165" t="s">
        <v>148</v>
      </c>
      <c r="AU183" s="165" t="s">
        <v>79</v>
      </c>
      <c r="AV183" s="11" t="s">
        <v>79</v>
      </c>
      <c r="AW183" s="11" t="s">
        <v>34</v>
      </c>
      <c r="AX183" s="11" t="s">
        <v>69</v>
      </c>
      <c r="AY183" s="165" t="s">
        <v>139</v>
      </c>
    </row>
    <row r="184" spans="2:51" s="11" customFormat="1" ht="13.5">
      <c r="B184" s="163"/>
      <c r="D184" s="164" t="s">
        <v>148</v>
      </c>
      <c r="E184" s="165" t="s">
        <v>5</v>
      </c>
      <c r="F184" s="166" t="s">
        <v>335</v>
      </c>
      <c r="H184" s="167">
        <v>14.26</v>
      </c>
      <c r="L184" s="163"/>
      <c r="M184" s="168"/>
      <c r="N184" s="169"/>
      <c r="O184" s="169"/>
      <c r="P184" s="169"/>
      <c r="Q184" s="169"/>
      <c r="R184" s="169"/>
      <c r="S184" s="169"/>
      <c r="T184" s="170"/>
      <c r="AT184" s="165" t="s">
        <v>148</v>
      </c>
      <c r="AU184" s="165" t="s">
        <v>79</v>
      </c>
      <c r="AV184" s="11" t="s">
        <v>79</v>
      </c>
      <c r="AW184" s="11" t="s">
        <v>34</v>
      </c>
      <c r="AX184" s="11" t="s">
        <v>69</v>
      </c>
      <c r="AY184" s="165" t="s">
        <v>139</v>
      </c>
    </row>
    <row r="185" spans="2:51" s="11" customFormat="1" ht="13.5">
      <c r="B185" s="163"/>
      <c r="D185" s="164" t="s">
        <v>148</v>
      </c>
      <c r="E185" s="165" t="s">
        <v>5</v>
      </c>
      <c r="F185" s="166" t="s">
        <v>336</v>
      </c>
      <c r="H185" s="167">
        <v>96.29</v>
      </c>
      <c r="L185" s="163"/>
      <c r="M185" s="168"/>
      <c r="N185" s="169"/>
      <c r="O185" s="169"/>
      <c r="P185" s="169"/>
      <c r="Q185" s="169"/>
      <c r="R185" s="169"/>
      <c r="S185" s="169"/>
      <c r="T185" s="170"/>
      <c r="AT185" s="165" t="s">
        <v>148</v>
      </c>
      <c r="AU185" s="165" t="s">
        <v>79</v>
      </c>
      <c r="AV185" s="11" t="s">
        <v>79</v>
      </c>
      <c r="AW185" s="11" t="s">
        <v>34</v>
      </c>
      <c r="AX185" s="11" t="s">
        <v>69</v>
      </c>
      <c r="AY185" s="165" t="s">
        <v>139</v>
      </c>
    </row>
    <row r="186" spans="2:51" s="11" customFormat="1" ht="13.5">
      <c r="B186" s="163"/>
      <c r="D186" s="164" t="s">
        <v>148</v>
      </c>
      <c r="E186" s="165" t="s">
        <v>5</v>
      </c>
      <c r="F186" s="166" t="s">
        <v>337</v>
      </c>
      <c r="H186" s="167">
        <v>15.08</v>
      </c>
      <c r="L186" s="163"/>
      <c r="M186" s="168"/>
      <c r="N186" s="169"/>
      <c r="O186" s="169"/>
      <c r="P186" s="169"/>
      <c r="Q186" s="169"/>
      <c r="R186" s="169"/>
      <c r="S186" s="169"/>
      <c r="T186" s="170"/>
      <c r="AT186" s="165" t="s">
        <v>148</v>
      </c>
      <c r="AU186" s="165" t="s">
        <v>79</v>
      </c>
      <c r="AV186" s="11" t="s">
        <v>79</v>
      </c>
      <c r="AW186" s="11" t="s">
        <v>34</v>
      </c>
      <c r="AX186" s="11" t="s">
        <v>69</v>
      </c>
      <c r="AY186" s="165" t="s">
        <v>139</v>
      </c>
    </row>
    <row r="187" spans="2:51" s="11" customFormat="1" ht="13.5">
      <c r="B187" s="163"/>
      <c r="D187" s="164" t="s">
        <v>148</v>
      </c>
      <c r="E187" s="165" t="s">
        <v>5</v>
      </c>
      <c r="F187" s="166" t="s">
        <v>338</v>
      </c>
      <c r="H187" s="167">
        <v>9.76</v>
      </c>
      <c r="L187" s="163"/>
      <c r="M187" s="168"/>
      <c r="N187" s="169"/>
      <c r="O187" s="169"/>
      <c r="P187" s="169"/>
      <c r="Q187" s="169"/>
      <c r="R187" s="169"/>
      <c r="S187" s="169"/>
      <c r="T187" s="170"/>
      <c r="AT187" s="165" t="s">
        <v>148</v>
      </c>
      <c r="AU187" s="165" t="s">
        <v>79</v>
      </c>
      <c r="AV187" s="11" t="s">
        <v>79</v>
      </c>
      <c r="AW187" s="11" t="s">
        <v>34</v>
      </c>
      <c r="AX187" s="11" t="s">
        <v>69</v>
      </c>
      <c r="AY187" s="165" t="s">
        <v>139</v>
      </c>
    </row>
    <row r="188" spans="2:51" s="11" customFormat="1" ht="13.5">
      <c r="B188" s="163"/>
      <c r="D188" s="164" t="s">
        <v>148</v>
      </c>
      <c r="E188" s="165" t="s">
        <v>5</v>
      </c>
      <c r="F188" s="166" t="s">
        <v>339</v>
      </c>
      <c r="H188" s="167">
        <v>10.44</v>
      </c>
      <c r="L188" s="163"/>
      <c r="M188" s="168"/>
      <c r="N188" s="169"/>
      <c r="O188" s="169"/>
      <c r="P188" s="169"/>
      <c r="Q188" s="169"/>
      <c r="R188" s="169"/>
      <c r="S188" s="169"/>
      <c r="T188" s="170"/>
      <c r="AT188" s="165" t="s">
        <v>148</v>
      </c>
      <c r="AU188" s="165" t="s">
        <v>79</v>
      </c>
      <c r="AV188" s="11" t="s">
        <v>79</v>
      </c>
      <c r="AW188" s="11" t="s">
        <v>34</v>
      </c>
      <c r="AX188" s="11" t="s">
        <v>69</v>
      </c>
      <c r="AY188" s="165" t="s">
        <v>139</v>
      </c>
    </row>
    <row r="189" spans="2:51" s="11" customFormat="1" ht="13.5">
      <c r="B189" s="163"/>
      <c r="D189" s="164" t="s">
        <v>148</v>
      </c>
      <c r="E189" s="165" t="s">
        <v>5</v>
      </c>
      <c r="F189" s="166" t="s">
        <v>340</v>
      </c>
      <c r="H189" s="167">
        <v>37.2</v>
      </c>
      <c r="L189" s="163"/>
      <c r="M189" s="168"/>
      <c r="N189" s="169"/>
      <c r="O189" s="169"/>
      <c r="P189" s="169"/>
      <c r="Q189" s="169"/>
      <c r="R189" s="169"/>
      <c r="S189" s="169"/>
      <c r="T189" s="170"/>
      <c r="AT189" s="165" t="s">
        <v>148</v>
      </c>
      <c r="AU189" s="165" t="s">
        <v>79</v>
      </c>
      <c r="AV189" s="11" t="s">
        <v>79</v>
      </c>
      <c r="AW189" s="11" t="s">
        <v>34</v>
      </c>
      <c r="AX189" s="11" t="s">
        <v>69</v>
      </c>
      <c r="AY189" s="165" t="s">
        <v>139</v>
      </c>
    </row>
    <row r="190" spans="2:51" s="12" customFormat="1" ht="13.5">
      <c r="B190" s="180"/>
      <c r="D190" s="164" t="s">
        <v>148</v>
      </c>
      <c r="E190" s="181" t="s">
        <v>5</v>
      </c>
      <c r="F190" s="182" t="s">
        <v>233</v>
      </c>
      <c r="H190" s="183">
        <v>220.26</v>
      </c>
      <c r="L190" s="180"/>
      <c r="M190" s="184"/>
      <c r="N190" s="185"/>
      <c r="O190" s="185"/>
      <c r="P190" s="185"/>
      <c r="Q190" s="185"/>
      <c r="R190" s="185"/>
      <c r="S190" s="185"/>
      <c r="T190" s="186"/>
      <c r="AT190" s="181" t="s">
        <v>148</v>
      </c>
      <c r="AU190" s="181" t="s">
        <v>79</v>
      </c>
      <c r="AV190" s="12" t="s">
        <v>146</v>
      </c>
      <c r="AW190" s="12" t="s">
        <v>34</v>
      </c>
      <c r="AX190" s="12" t="s">
        <v>77</v>
      </c>
      <c r="AY190" s="181" t="s">
        <v>139</v>
      </c>
    </row>
    <row r="191" spans="2:65" s="1" customFormat="1" ht="25.5" customHeight="1">
      <c r="B191" s="151"/>
      <c r="C191" s="152" t="s">
        <v>341</v>
      </c>
      <c r="D191" s="152" t="s">
        <v>141</v>
      </c>
      <c r="E191" s="153" t="s">
        <v>342</v>
      </c>
      <c r="F191" s="154" t="s">
        <v>343</v>
      </c>
      <c r="G191" s="155" t="s">
        <v>144</v>
      </c>
      <c r="H191" s="156">
        <v>6.058</v>
      </c>
      <c r="I191" s="157"/>
      <c r="J191" s="157">
        <f>ROUND(I191*H191,2)</f>
        <v>0</v>
      </c>
      <c r="K191" s="154" t="s">
        <v>145</v>
      </c>
      <c r="L191" s="37"/>
      <c r="M191" s="158" t="s">
        <v>5</v>
      </c>
      <c r="N191" s="159" t="s">
        <v>40</v>
      </c>
      <c r="O191" s="160">
        <v>1.56</v>
      </c>
      <c r="P191" s="160">
        <f>O191*H191</f>
        <v>9.45048</v>
      </c>
      <c r="Q191" s="160">
        <v>0.00189</v>
      </c>
      <c r="R191" s="160">
        <f>Q191*H191</f>
        <v>0.011449619999999999</v>
      </c>
      <c r="S191" s="160">
        <v>0</v>
      </c>
      <c r="T191" s="161">
        <f>S191*H191</f>
        <v>0</v>
      </c>
      <c r="AR191" s="23" t="s">
        <v>220</v>
      </c>
      <c r="AT191" s="23" t="s">
        <v>141</v>
      </c>
      <c r="AU191" s="23" t="s">
        <v>79</v>
      </c>
      <c r="AY191" s="23" t="s">
        <v>139</v>
      </c>
      <c r="BE191" s="162">
        <f>IF(N191="základní",J191,0)</f>
        <v>0</v>
      </c>
      <c r="BF191" s="162">
        <f>IF(N191="snížená",J191,0)</f>
        <v>0</v>
      </c>
      <c r="BG191" s="162">
        <f>IF(N191="zákl. přenesená",J191,0)</f>
        <v>0</v>
      </c>
      <c r="BH191" s="162">
        <f>IF(N191="sníž. přenesená",J191,0)</f>
        <v>0</v>
      </c>
      <c r="BI191" s="162">
        <f>IF(N191="nulová",J191,0)</f>
        <v>0</v>
      </c>
      <c r="BJ191" s="23" t="s">
        <v>77</v>
      </c>
      <c r="BK191" s="162">
        <f>ROUND(I191*H191,2)</f>
        <v>0</v>
      </c>
      <c r="BL191" s="23" t="s">
        <v>220</v>
      </c>
      <c r="BM191" s="23" t="s">
        <v>344</v>
      </c>
    </row>
    <row r="192" spans="2:51" s="11" customFormat="1" ht="13.5">
      <c r="B192" s="163"/>
      <c r="D192" s="164" t="s">
        <v>148</v>
      </c>
      <c r="E192" s="165" t="s">
        <v>5</v>
      </c>
      <c r="F192" s="166" t="s">
        <v>345</v>
      </c>
      <c r="H192" s="167">
        <v>6.058</v>
      </c>
      <c r="L192" s="163"/>
      <c r="M192" s="168"/>
      <c r="N192" s="169"/>
      <c r="O192" s="169"/>
      <c r="P192" s="169"/>
      <c r="Q192" s="169"/>
      <c r="R192" s="169"/>
      <c r="S192" s="169"/>
      <c r="T192" s="170"/>
      <c r="AT192" s="165" t="s">
        <v>148</v>
      </c>
      <c r="AU192" s="165" t="s">
        <v>79</v>
      </c>
      <c r="AV192" s="11" t="s">
        <v>79</v>
      </c>
      <c r="AW192" s="11" t="s">
        <v>34</v>
      </c>
      <c r="AX192" s="11" t="s">
        <v>77</v>
      </c>
      <c r="AY192" s="165" t="s">
        <v>139</v>
      </c>
    </row>
    <row r="193" spans="2:65" s="1" customFormat="1" ht="16.5" customHeight="1">
      <c r="B193" s="151"/>
      <c r="C193" s="152" t="s">
        <v>346</v>
      </c>
      <c r="D193" s="152" t="s">
        <v>141</v>
      </c>
      <c r="E193" s="153" t="s">
        <v>347</v>
      </c>
      <c r="F193" s="154" t="s">
        <v>348</v>
      </c>
      <c r="G193" s="155" t="s">
        <v>349</v>
      </c>
      <c r="H193" s="156">
        <v>799.892</v>
      </c>
      <c r="I193" s="157"/>
      <c r="J193" s="157">
        <f>ROUND(I193*H193,2)</f>
        <v>0</v>
      </c>
      <c r="K193" s="154" t="s">
        <v>145</v>
      </c>
      <c r="L193" s="37"/>
      <c r="M193" s="158" t="s">
        <v>5</v>
      </c>
      <c r="N193" s="159" t="s">
        <v>40</v>
      </c>
      <c r="O193" s="160">
        <v>0</v>
      </c>
      <c r="P193" s="160">
        <f>O193*H193</f>
        <v>0</v>
      </c>
      <c r="Q193" s="160">
        <v>0</v>
      </c>
      <c r="R193" s="160">
        <f>Q193*H193</f>
        <v>0</v>
      </c>
      <c r="S193" s="160">
        <v>0</v>
      </c>
      <c r="T193" s="161">
        <f>S193*H193</f>
        <v>0</v>
      </c>
      <c r="AR193" s="23" t="s">
        <v>220</v>
      </c>
      <c r="AT193" s="23" t="s">
        <v>141</v>
      </c>
      <c r="AU193" s="23" t="s">
        <v>79</v>
      </c>
      <c r="AY193" s="23" t="s">
        <v>139</v>
      </c>
      <c r="BE193" s="162">
        <f>IF(N193="základní",J193,0)</f>
        <v>0</v>
      </c>
      <c r="BF193" s="162">
        <f>IF(N193="snížená",J193,0)</f>
        <v>0</v>
      </c>
      <c r="BG193" s="162">
        <f>IF(N193="zákl. přenesená",J193,0)</f>
        <v>0</v>
      </c>
      <c r="BH193" s="162">
        <f>IF(N193="sníž. přenesená",J193,0)</f>
        <v>0</v>
      </c>
      <c r="BI193" s="162">
        <f>IF(N193="nulová",J193,0)</f>
        <v>0</v>
      </c>
      <c r="BJ193" s="23" t="s">
        <v>77</v>
      </c>
      <c r="BK193" s="162">
        <f>ROUND(I193*H193,2)</f>
        <v>0</v>
      </c>
      <c r="BL193" s="23" t="s">
        <v>220</v>
      </c>
      <c r="BM193" s="23" t="s">
        <v>350</v>
      </c>
    </row>
    <row r="194" spans="2:63" s="10" customFormat="1" ht="29.85" customHeight="1">
      <c r="B194" s="139"/>
      <c r="D194" s="140" t="s">
        <v>68</v>
      </c>
      <c r="E194" s="149" t="s">
        <v>351</v>
      </c>
      <c r="F194" s="149" t="s">
        <v>352</v>
      </c>
      <c r="J194" s="150">
        <f>BK194</f>
        <v>0</v>
      </c>
      <c r="L194" s="139"/>
      <c r="M194" s="143"/>
      <c r="N194" s="144"/>
      <c r="O194" s="144"/>
      <c r="P194" s="145">
        <f>SUM(P195:P199)</f>
        <v>68.70698999999999</v>
      </c>
      <c r="Q194" s="144"/>
      <c r="R194" s="145">
        <f>SUM(R195:R199)</f>
        <v>0.52994686</v>
      </c>
      <c r="S194" s="144"/>
      <c r="T194" s="146">
        <f>SUM(T195:T199)</f>
        <v>0</v>
      </c>
      <c r="AR194" s="140" t="s">
        <v>79</v>
      </c>
      <c r="AT194" s="147" t="s">
        <v>68</v>
      </c>
      <c r="AU194" s="147" t="s">
        <v>77</v>
      </c>
      <c r="AY194" s="140" t="s">
        <v>139</v>
      </c>
      <c r="BK194" s="148">
        <f>SUM(BK195:BK199)</f>
        <v>0</v>
      </c>
    </row>
    <row r="195" spans="2:65" s="1" customFormat="1" ht="16.5" customHeight="1">
      <c r="B195" s="151"/>
      <c r="C195" s="152" t="s">
        <v>353</v>
      </c>
      <c r="D195" s="152" t="s">
        <v>141</v>
      </c>
      <c r="E195" s="153" t="s">
        <v>354</v>
      </c>
      <c r="F195" s="154" t="s">
        <v>355</v>
      </c>
      <c r="G195" s="155" t="s">
        <v>182</v>
      </c>
      <c r="H195" s="156">
        <v>65.91</v>
      </c>
      <c r="I195" s="157"/>
      <c r="J195" s="157">
        <f>ROUND(I195*H195,2)</f>
        <v>0</v>
      </c>
      <c r="K195" s="154" t="s">
        <v>145</v>
      </c>
      <c r="L195" s="37"/>
      <c r="M195" s="158" t="s">
        <v>5</v>
      </c>
      <c r="N195" s="159" t="s">
        <v>40</v>
      </c>
      <c r="O195" s="160">
        <v>0.083</v>
      </c>
      <c r="P195" s="160">
        <f>O195*H195</f>
        <v>5.47053</v>
      </c>
      <c r="Q195" s="160">
        <v>0</v>
      </c>
      <c r="R195" s="160">
        <f>Q195*H195</f>
        <v>0</v>
      </c>
      <c r="S195" s="160">
        <v>0</v>
      </c>
      <c r="T195" s="161">
        <f>S195*H195</f>
        <v>0</v>
      </c>
      <c r="AR195" s="23" t="s">
        <v>220</v>
      </c>
      <c r="AT195" s="23" t="s">
        <v>141</v>
      </c>
      <c r="AU195" s="23" t="s">
        <v>79</v>
      </c>
      <c r="AY195" s="23" t="s">
        <v>139</v>
      </c>
      <c r="BE195" s="162">
        <f>IF(N195="základní",J195,0)</f>
        <v>0</v>
      </c>
      <c r="BF195" s="162">
        <f>IF(N195="snížená",J195,0)</f>
        <v>0</v>
      </c>
      <c r="BG195" s="162">
        <f>IF(N195="zákl. přenesená",J195,0)</f>
        <v>0</v>
      </c>
      <c r="BH195" s="162">
        <f>IF(N195="sníž. přenesená",J195,0)</f>
        <v>0</v>
      </c>
      <c r="BI195" s="162">
        <f>IF(N195="nulová",J195,0)</f>
        <v>0</v>
      </c>
      <c r="BJ195" s="23" t="s">
        <v>77</v>
      </c>
      <c r="BK195" s="162">
        <f>ROUND(I195*H195,2)</f>
        <v>0</v>
      </c>
      <c r="BL195" s="23" t="s">
        <v>220</v>
      </c>
      <c r="BM195" s="23" t="s">
        <v>356</v>
      </c>
    </row>
    <row r="196" spans="2:65" s="1" customFormat="1" ht="16.5" customHeight="1">
      <c r="B196" s="151"/>
      <c r="C196" s="171" t="s">
        <v>357</v>
      </c>
      <c r="D196" s="171" t="s">
        <v>191</v>
      </c>
      <c r="E196" s="172" t="s">
        <v>358</v>
      </c>
      <c r="F196" s="173" t="s">
        <v>359</v>
      </c>
      <c r="G196" s="174" t="s">
        <v>182</v>
      </c>
      <c r="H196" s="175">
        <v>75.797</v>
      </c>
      <c r="I196" s="176"/>
      <c r="J196" s="176">
        <f>ROUND(I196*H196,2)</f>
        <v>0</v>
      </c>
      <c r="K196" s="173" t="s">
        <v>145</v>
      </c>
      <c r="L196" s="177"/>
      <c r="M196" s="178" t="s">
        <v>5</v>
      </c>
      <c r="N196" s="179" t="s">
        <v>40</v>
      </c>
      <c r="O196" s="160">
        <v>0</v>
      </c>
      <c r="P196" s="160">
        <f>O196*H196</f>
        <v>0</v>
      </c>
      <c r="Q196" s="160">
        <v>0.00038</v>
      </c>
      <c r="R196" s="160">
        <f>Q196*H196</f>
        <v>0.02880286</v>
      </c>
      <c r="S196" s="160">
        <v>0</v>
      </c>
      <c r="T196" s="161">
        <f>S196*H196</f>
        <v>0</v>
      </c>
      <c r="AR196" s="23" t="s">
        <v>264</v>
      </c>
      <c r="AT196" s="23" t="s">
        <v>191</v>
      </c>
      <c r="AU196" s="23" t="s">
        <v>79</v>
      </c>
      <c r="AY196" s="23" t="s">
        <v>139</v>
      </c>
      <c r="BE196" s="162">
        <f>IF(N196="základní",J196,0)</f>
        <v>0</v>
      </c>
      <c r="BF196" s="162">
        <f>IF(N196="snížená",J196,0)</f>
        <v>0</v>
      </c>
      <c r="BG196" s="162">
        <f>IF(N196="zákl. přenesená",J196,0)</f>
        <v>0</v>
      </c>
      <c r="BH196" s="162">
        <f>IF(N196="sníž. přenesená",J196,0)</f>
        <v>0</v>
      </c>
      <c r="BI196" s="162">
        <f>IF(N196="nulová",J196,0)</f>
        <v>0</v>
      </c>
      <c r="BJ196" s="23" t="s">
        <v>77</v>
      </c>
      <c r="BK196" s="162">
        <f>ROUND(I196*H196,2)</f>
        <v>0</v>
      </c>
      <c r="BL196" s="23" t="s">
        <v>220</v>
      </c>
      <c r="BM196" s="23" t="s">
        <v>360</v>
      </c>
    </row>
    <row r="197" spans="2:51" s="11" customFormat="1" ht="13.5">
      <c r="B197" s="163"/>
      <c r="D197" s="164" t="s">
        <v>148</v>
      </c>
      <c r="F197" s="166" t="s">
        <v>361</v>
      </c>
      <c r="H197" s="167">
        <v>75.797</v>
      </c>
      <c r="L197" s="163"/>
      <c r="M197" s="168"/>
      <c r="N197" s="169"/>
      <c r="O197" s="169"/>
      <c r="P197" s="169"/>
      <c r="Q197" s="169"/>
      <c r="R197" s="169"/>
      <c r="S197" s="169"/>
      <c r="T197" s="170"/>
      <c r="AT197" s="165" t="s">
        <v>148</v>
      </c>
      <c r="AU197" s="165" t="s">
        <v>79</v>
      </c>
      <c r="AV197" s="11" t="s">
        <v>79</v>
      </c>
      <c r="AW197" s="11" t="s">
        <v>6</v>
      </c>
      <c r="AX197" s="11" t="s">
        <v>77</v>
      </c>
      <c r="AY197" s="165" t="s">
        <v>139</v>
      </c>
    </row>
    <row r="198" spans="2:65" s="1" customFormat="1" ht="25.5" customHeight="1">
      <c r="B198" s="151"/>
      <c r="C198" s="152" t="s">
        <v>362</v>
      </c>
      <c r="D198" s="152" t="s">
        <v>141</v>
      </c>
      <c r="E198" s="153" t="s">
        <v>363</v>
      </c>
      <c r="F198" s="154" t="s">
        <v>364</v>
      </c>
      <c r="G198" s="155" t="s">
        <v>182</v>
      </c>
      <c r="H198" s="156">
        <v>65.94</v>
      </c>
      <c r="I198" s="157"/>
      <c r="J198" s="157">
        <f>ROUND(I198*H198,2)</f>
        <v>0</v>
      </c>
      <c r="K198" s="154" t="s">
        <v>145</v>
      </c>
      <c r="L198" s="37"/>
      <c r="M198" s="158" t="s">
        <v>5</v>
      </c>
      <c r="N198" s="159" t="s">
        <v>40</v>
      </c>
      <c r="O198" s="160">
        <v>0.959</v>
      </c>
      <c r="P198" s="160">
        <f>O198*H198</f>
        <v>63.236459999999994</v>
      </c>
      <c r="Q198" s="160">
        <v>0.0076</v>
      </c>
      <c r="R198" s="160">
        <f>Q198*H198</f>
        <v>0.501144</v>
      </c>
      <c r="S198" s="160">
        <v>0</v>
      </c>
      <c r="T198" s="161">
        <f>S198*H198</f>
        <v>0</v>
      </c>
      <c r="AR198" s="23" t="s">
        <v>220</v>
      </c>
      <c r="AT198" s="23" t="s">
        <v>141</v>
      </c>
      <c r="AU198" s="23" t="s">
        <v>79</v>
      </c>
      <c r="AY198" s="23" t="s">
        <v>139</v>
      </c>
      <c r="BE198" s="162">
        <f>IF(N198="základní",J198,0)</f>
        <v>0</v>
      </c>
      <c r="BF198" s="162">
        <f>IF(N198="snížená",J198,0)</f>
        <v>0</v>
      </c>
      <c r="BG198" s="162">
        <f>IF(N198="zákl. přenesená",J198,0)</f>
        <v>0</v>
      </c>
      <c r="BH198" s="162">
        <f>IF(N198="sníž. přenesená",J198,0)</f>
        <v>0</v>
      </c>
      <c r="BI198" s="162">
        <f>IF(N198="nulová",J198,0)</f>
        <v>0</v>
      </c>
      <c r="BJ198" s="23" t="s">
        <v>77</v>
      </c>
      <c r="BK198" s="162">
        <f>ROUND(I198*H198,2)</f>
        <v>0</v>
      </c>
      <c r="BL198" s="23" t="s">
        <v>220</v>
      </c>
      <c r="BM198" s="23" t="s">
        <v>365</v>
      </c>
    </row>
    <row r="199" spans="2:65" s="1" customFormat="1" ht="16.5" customHeight="1">
      <c r="B199" s="151"/>
      <c r="C199" s="152" t="s">
        <v>366</v>
      </c>
      <c r="D199" s="152" t="s">
        <v>141</v>
      </c>
      <c r="E199" s="153" t="s">
        <v>367</v>
      </c>
      <c r="F199" s="154" t="s">
        <v>368</v>
      </c>
      <c r="G199" s="155" t="s">
        <v>349</v>
      </c>
      <c r="H199" s="156">
        <v>979.565</v>
      </c>
      <c r="I199" s="157"/>
      <c r="J199" s="157">
        <f>ROUND(I199*H199,2)</f>
        <v>0</v>
      </c>
      <c r="K199" s="154" t="s">
        <v>145</v>
      </c>
      <c r="L199" s="37"/>
      <c r="M199" s="158" t="s">
        <v>5</v>
      </c>
      <c r="N199" s="159" t="s">
        <v>40</v>
      </c>
      <c r="O199" s="160">
        <v>0</v>
      </c>
      <c r="P199" s="160">
        <f>O199*H199</f>
        <v>0</v>
      </c>
      <c r="Q199" s="160">
        <v>0</v>
      </c>
      <c r="R199" s="160">
        <f>Q199*H199</f>
        <v>0</v>
      </c>
      <c r="S199" s="160">
        <v>0</v>
      </c>
      <c r="T199" s="161">
        <f>S199*H199</f>
        <v>0</v>
      </c>
      <c r="AR199" s="23" t="s">
        <v>220</v>
      </c>
      <c r="AT199" s="23" t="s">
        <v>141</v>
      </c>
      <c r="AU199" s="23" t="s">
        <v>79</v>
      </c>
      <c r="AY199" s="23" t="s">
        <v>139</v>
      </c>
      <c r="BE199" s="162">
        <f>IF(N199="základní",J199,0)</f>
        <v>0</v>
      </c>
      <c r="BF199" s="162">
        <f>IF(N199="snížená",J199,0)</f>
        <v>0</v>
      </c>
      <c r="BG199" s="162">
        <f>IF(N199="zákl. přenesená",J199,0)</f>
        <v>0</v>
      </c>
      <c r="BH199" s="162">
        <f>IF(N199="sníž. přenesená",J199,0)</f>
        <v>0</v>
      </c>
      <c r="BI199" s="162">
        <f>IF(N199="nulová",J199,0)</f>
        <v>0</v>
      </c>
      <c r="BJ199" s="23" t="s">
        <v>77</v>
      </c>
      <c r="BK199" s="162">
        <f>ROUND(I199*H199,2)</f>
        <v>0</v>
      </c>
      <c r="BL199" s="23" t="s">
        <v>220</v>
      </c>
      <c r="BM199" s="23" t="s">
        <v>369</v>
      </c>
    </row>
    <row r="200" spans="2:63" s="10" customFormat="1" ht="29.85" customHeight="1">
      <c r="B200" s="139"/>
      <c r="D200" s="140" t="s">
        <v>68</v>
      </c>
      <c r="E200" s="149" t="s">
        <v>370</v>
      </c>
      <c r="F200" s="149" t="s">
        <v>371</v>
      </c>
      <c r="J200" s="150">
        <f>BK200</f>
        <v>0</v>
      </c>
      <c r="L200" s="139"/>
      <c r="M200" s="143"/>
      <c r="N200" s="144"/>
      <c r="O200" s="144"/>
      <c r="P200" s="145">
        <f>SUM(P201:P203)</f>
        <v>3.75</v>
      </c>
      <c r="Q200" s="144"/>
      <c r="R200" s="145">
        <f>SUM(R201:R203)</f>
        <v>0.0025</v>
      </c>
      <c r="S200" s="144"/>
      <c r="T200" s="146">
        <f>SUM(T201:T203)</f>
        <v>0</v>
      </c>
      <c r="AR200" s="140" t="s">
        <v>79</v>
      </c>
      <c r="AT200" s="147" t="s">
        <v>68</v>
      </c>
      <c r="AU200" s="147" t="s">
        <v>77</v>
      </c>
      <c r="AY200" s="140" t="s">
        <v>139</v>
      </c>
      <c r="BK200" s="148">
        <f>SUM(BK201:BK203)</f>
        <v>0</v>
      </c>
    </row>
    <row r="201" spans="2:65" s="1" customFormat="1" ht="16.5" customHeight="1">
      <c r="B201" s="151"/>
      <c r="C201" s="152" t="s">
        <v>372</v>
      </c>
      <c r="D201" s="152" t="s">
        <v>141</v>
      </c>
      <c r="E201" s="153" t="s">
        <v>373</v>
      </c>
      <c r="F201" s="154" t="s">
        <v>374</v>
      </c>
      <c r="G201" s="155" t="s">
        <v>375</v>
      </c>
      <c r="H201" s="156">
        <v>50</v>
      </c>
      <c r="I201" s="157"/>
      <c r="J201" s="157">
        <f>ROUND(I201*H201,2)</f>
        <v>0</v>
      </c>
      <c r="K201" s="154" t="s">
        <v>145</v>
      </c>
      <c r="L201" s="37"/>
      <c r="M201" s="158" t="s">
        <v>5</v>
      </c>
      <c r="N201" s="159" t="s">
        <v>40</v>
      </c>
      <c r="O201" s="160">
        <v>0.075</v>
      </c>
      <c r="P201" s="160">
        <f>O201*H201</f>
        <v>3.75</v>
      </c>
      <c r="Q201" s="160">
        <v>5E-05</v>
      </c>
      <c r="R201" s="160">
        <f>Q201*H201</f>
        <v>0.0025</v>
      </c>
      <c r="S201" s="160">
        <v>0</v>
      </c>
      <c r="T201" s="161">
        <f>S201*H201</f>
        <v>0</v>
      </c>
      <c r="AR201" s="23" t="s">
        <v>220</v>
      </c>
      <c r="AT201" s="23" t="s">
        <v>141</v>
      </c>
      <c r="AU201" s="23" t="s">
        <v>79</v>
      </c>
      <c r="AY201" s="23" t="s">
        <v>139</v>
      </c>
      <c r="BE201" s="162">
        <f>IF(N201="základní",J201,0)</f>
        <v>0</v>
      </c>
      <c r="BF201" s="162">
        <f>IF(N201="snížená",J201,0)</f>
        <v>0</v>
      </c>
      <c r="BG201" s="162">
        <f>IF(N201="zákl. přenesená",J201,0)</f>
        <v>0</v>
      </c>
      <c r="BH201" s="162">
        <f>IF(N201="sníž. přenesená",J201,0)</f>
        <v>0</v>
      </c>
      <c r="BI201" s="162">
        <f>IF(N201="nulová",J201,0)</f>
        <v>0</v>
      </c>
      <c r="BJ201" s="23" t="s">
        <v>77</v>
      </c>
      <c r="BK201" s="162">
        <f>ROUND(I201*H201,2)</f>
        <v>0</v>
      </c>
      <c r="BL201" s="23" t="s">
        <v>220</v>
      </c>
      <c r="BM201" s="23" t="s">
        <v>376</v>
      </c>
    </row>
    <row r="202" spans="2:65" s="1" customFormat="1" ht="16.5" customHeight="1">
      <c r="B202" s="151"/>
      <c r="C202" s="171" t="s">
        <v>377</v>
      </c>
      <c r="D202" s="171" t="s">
        <v>191</v>
      </c>
      <c r="E202" s="172" t="s">
        <v>378</v>
      </c>
      <c r="F202" s="173" t="s">
        <v>379</v>
      </c>
      <c r="G202" s="174" t="s">
        <v>380</v>
      </c>
      <c r="H202" s="175">
        <v>1</v>
      </c>
      <c r="I202" s="176"/>
      <c r="J202" s="176">
        <f>ROUND(I202*H202,2)</f>
        <v>0</v>
      </c>
      <c r="K202" s="173" t="s">
        <v>5</v>
      </c>
      <c r="L202" s="177"/>
      <c r="M202" s="178" t="s">
        <v>5</v>
      </c>
      <c r="N202" s="179" t="s">
        <v>40</v>
      </c>
      <c r="O202" s="160">
        <v>0</v>
      </c>
      <c r="P202" s="160">
        <f>O202*H202</f>
        <v>0</v>
      </c>
      <c r="Q202" s="160">
        <v>0</v>
      </c>
      <c r="R202" s="160">
        <f>Q202*H202</f>
        <v>0</v>
      </c>
      <c r="S202" s="160">
        <v>0</v>
      </c>
      <c r="T202" s="161">
        <f>S202*H202</f>
        <v>0</v>
      </c>
      <c r="AR202" s="23" t="s">
        <v>264</v>
      </c>
      <c r="AT202" s="23" t="s">
        <v>191</v>
      </c>
      <c r="AU202" s="23" t="s">
        <v>79</v>
      </c>
      <c r="AY202" s="23" t="s">
        <v>139</v>
      </c>
      <c r="BE202" s="162">
        <f>IF(N202="základní",J202,0)</f>
        <v>0</v>
      </c>
      <c r="BF202" s="162">
        <f>IF(N202="snížená",J202,0)</f>
        <v>0</v>
      </c>
      <c r="BG202" s="162">
        <f>IF(N202="zákl. přenesená",J202,0)</f>
        <v>0</v>
      </c>
      <c r="BH202" s="162">
        <f>IF(N202="sníž. přenesená",J202,0)</f>
        <v>0</v>
      </c>
      <c r="BI202" s="162">
        <f>IF(N202="nulová",J202,0)</f>
        <v>0</v>
      </c>
      <c r="BJ202" s="23" t="s">
        <v>77</v>
      </c>
      <c r="BK202" s="162">
        <f>ROUND(I202*H202,2)</f>
        <v>0</v>
      </c>
      <c r="BL202" s="23" t="s">
        <v>220</v>
      </c>
      <c r="BM202" s="23" t="s">
        <v>381</v>
      </c>
    </row>
    <row r="203" spans="2:65" s="1" customFormat="1" ht="16.5" customHeight="1">
      <c r="B203" s="151"/>
      <c r="C203" s="152" t="s">
        <v>382</v>
      </c>
      <c r="D203" s="152" t="s">
        <v>141</v>
      </c>
      <c r="E203" s="153" t="s">
        <v>383</v>
      </c>
      <c r="F203" s="154" t="s">
        <v>384</v>
      </c>
      <c r="G203" s="155" t="s">
        <v>349</v>
      </c>
      <c r="H203" s="156">
        <v>197.2</v>
      </c>
      <c r="I203" s="157"/>
      <c r="J203" s="157">
        <f>ROUND(I203*H203,2)</f>
        <v>0</v>
      </c>
      <c r="K203" s="154" t="s">
        <v>145</v>
      </c>
      <c r="L203" s="37"/>
      <c r="M203" s="158" t="s">
        <v>5</v>
      </c>
      <c r="N203" s="187" t="s">
        <v>40</v>
      </c>
      <c r="O203" s="188">
        <v>0</v>
      </c>
      <c r="P203" s="188">
        <f>O203*H203</f>
        <v>0</v>
      </c>
      <c r="Q203" s="188">
        <v>0</v>
      </c>
      <c r="R203" s="188">
        <f>Q203*H203</f>
        <v>0</v>
      </c>
      <c r="S203" s="188">
        <v>0</v>
      </c>
      <c r="T203" s="189">
        <f>S203*H203</f>
        <v>0</v>
      </c>
      <c r="AR203" s="23" t="s">
        <v>220</v>
      </c>
      <c r="AT203" s="23" t="s">
        <v>141</v>
      </c>
      <c r="AU203" s="23" t="s">
        <v>79</v>
      </c>
      <c r="AY203" s="23" t="s">
        <v>139</v>
      </c>
      <c r="BE203" s="162">
        <f>IF(N203="základní",J203,0)</f>
        <v>0</v>
      </c>
      <c r="BF203" s="162">
        <f>IF(N203="snížená",J203,0)</f>
        <v>0</v>
      </c>
      <c r="BG203" s="162">
        <f>IF(N203="zákl. přenesená",J203,0)</f>
        <v>0</v>
      </c>
      <c r="BH203" s="162">
        <f>IF(N203="sníž. přenesená",J203,0)</f>
        <v>0</v>
      </c>
      <c r="BI203" s="162">
        <f>IF(N203="nulová",J203,0)</f>
        <v>0</v>
      </c>
      <c r="BJ203" s="23" t="s">
        <v>77</v>
      </c>
      <c r="BK203" s="162">
        <f>ROUND(I203*H203,2)</f>
        <v>0</v>
      </c>
      <c r="BL203" s="23" t="s">
        <v>220</v>
      </c>
      <c r="BM203" s="23" t="s">
        <v>385</v>
      </c>
    </row>
    <row r="204" spans="2:12" s="1" customFormat="1" ht="6.95" customHeight="1">
      <c r="B204" s="52"/>
      <c r="C204" s="53"/>
      <c r="D204" s="53"/>
      <c r="E204" s="53"/>
      <c r="F204" s="53"/>
      <c r="G204" s="53"/>
      <c r="H204" s="53"/>
      <c r="I204" s="53"/>
      <c r="J204" s="53"/>
      <c r="K204" s="53"/>
      <c r="L204" s="37"/>
    </row>
  </sheetData>
  <autoFilter ref="C87:K203"/>
  <mergeCells count="10">
    <mergeCell ref="J51:J52"/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9"/>
  <sheetViews>
    <sheetView showGridLines="0" zoomScale="85" zoomScaleNormal="85" workbookViewId="0" topLeftCell="A1">
      <pane ySplit="1" topLeftCell="A2" activePane="bottomLeft" state="frozen"/>
      <selection pane="bottomLeft" activeCell="E9" sqref="E9:H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332031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hidden="1" customWidth="1"/>
    <col min="30" max="30" width="15" style="0" hidden="1" customWidth="1"/>
    <col min="31" max="31" width="16.33203125" style="0" hidden="1" customWidth="1"/>
    <col min="32" max="38" width="9.33203125" style="0" hidden="1" customWidth="1"/>
    <col min="44" max="51" width="9.33203125" style="0" hidden="1" customWidth="1"/>
    <col min="52" max="54" width="9.33203125" style="0" customWidth="1"/>
    <col min="55" max="69" width="9.33203125" style="0" hidden="1" customWidth="1"/>
  </cols>
  <sheetData>
    <row r="1" spans="1:70" ht="21.75" customHeight="1">
      <c r="A1" s="95"/>
      <c r="B1" s="16"/>
      <c r="C1" s="16"/>
      <c r="D1" s="17" t="s">
        <v>1</v>
      </c>
      <c r="E1" s="16"/>
      <c r="F1" s="96" t="s">
        <v>98</v>
      </c>
      <c r="G1" s="364" t="s">
        <v>99</v>
      </c>
      <c r="H1" s="364"/>
      <c r="I1" s="16"/>
      <c r="J1" s="96" t="s">
        <v>100</v>
      </c>
      <c r="K1" s="17" t="s">
        <v>101</v>
      </c>
      <c r="L1" s="96" t="s">
        <v>102</v>
      </c>
      <c r="M1" s="96"/>
      <c r="N1" s="96"/>
      <c r="O1" s="96"/>
      <c r="P1" s="96"/>
      <c r="Q1" s="96"/>
      <c r="R1" s="96"/>
      <c r="S1" s="96"/>
      <c r="T1" s="96"/>
      <c r="U1" s="97"/>
      <c r="V1" s="97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56" t="s">
        <v>8</v>
      </c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3" t="s">
        <v>82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79</v>
      </c>
    </row>
    <row r="4" spans="2:46" ht="36.95" customHeight="1">
      <c r="B4" s="27"/>
      <c r="C4" s="28"/>
      <c r="D4" s="29" t="s">
        <v>103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5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16.5" customHeight="1">
      <c r="B7" s="27"/>
      <c r="C7" s="28"/>
      <c r="D7" s="28"/>
      <c r="E7" s="365" t="str">
        <f>'Rekapitulace stavby'!K6</f>
        <v>Revitalizace prostoru autobusové zastávky Nádraží Hlubočepy</v>
      </c>
      <c r="F7" s="366"/>
      <c r="G7" s="366"/>
      <c r="H7" s="366"/>
      <c r="I7" s="28"/>
      <c r="J7" s="28"/>
      <c r="K7" s="30"/>
    </row>
    <row r="8" spans="2:11" s="1" customFormat="1" ht="15">
      <c r="B8" s="37"/>
      <c r="C8" s="38"/>
      <c r="D8" s="35" t="s">
        <v>104</v>
      </c>
      <c r="E8" s="38"/>
      <c r="F8" s="38"/>
      <c r="G8" s="38"/>
      <c r="H8" s="38"/>
      <c r="I8" s="38"/>
      <c r="J8" s="38"/>
      <c r="K8" s="41"/>
    </row>
    <row r="9" spans="2:11" s="1" customFormat="1" ht="36.95" customHeight="1">
      <c r="B9" s="37"/>
      <c r="C9" s="38"/>
      <c r="D9" s="38"/>
      <c r="E9" s="367" t="s">
        <v>386</v>
      </c>
      <c r="F9" s="368"/>
      <c r="G9" s="368"/>
      <c r="H9" s="368"/>
      <c r="I9" s="38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2:11" s="1" customFormat="1" ht="14.45" customHeight="1">
      <c r="B11" s="37"/>
      <c r="C11" s="38"/>
      <c r="D11" s="35" t="s">
        <v>19</v>
      </c>
      <c r="E11" s="38"/>
      <c r="F11" s="33" t="s">
        <v>5</v>
      </c>
      <c r="G11" s="38"/>
      <c r="H11" s="38"/>
      <c r="I11" s="35" t="s">
        <v>20</v>
      </c>
      <c r="J11" s="33" t="s">
        <v>5</v>
      </c>
      <c r="K11" s="41"/>
    </row>
    <row r="12" spans="2:11" s="1" customFormat="1" ht="14.45" customHeight="1">
      <c r="B12" s="37"/>
      <c r="C12" s="38"/>
      <c r="D12" s="35" t="s">
        <v>21</v>
      </c>
      <c r="E12" s="38"/>
      <c r="F12" s="33" t="s">
        <v>22</v>
      </c>
      <c r="G12" s="38"/>
      <c r="H12" s="38"/>
      <c r="I12" s="35" t="s">
        <v>23</v>
      </c>
      <c r="J12" s="98" t="str">
        <f>'Rekapitulace stavby'!AN8</f>
        <v>16. 5. 2018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2:11" s="1" customFormat="1" ht="14.45" customHeight="1">
      <c r="B14" s="37"/>
      <c r="C14" s="38"/>
      <c r="D14" s="35" t="s">
        <v>25</v>
      </c>
      <c r="E14" s="38"/>
      <c r="F14" s="38"/>
      <c r="G14" s="38"/>
      <c r="H14" s="38"/>
      <c r="I14" s="35" t="s">
        <v>26</v>
      </c>
      <c r="J14" s="33" t="s">
        <v>5</v>
      </c>
      <c r="K14" s="41"/>
    </row>
    <row r="15" spans="2:11" s="1" customFormat="1" ht="18" customHeight="1">
      <c r="B15" s="37"/>
      <c r="C15" s="38"/>
      <c r="D15" s="38"/>
      <c r="E15" s="33" t="s">
        <v>27</v>
      </c>
      <c r="F15" s="38"/>
      <c r="G15" s="38"/>
      <c r="H15" s="38"/>
      <c r="I15" s="35" t="s">
        <v>28</v>
      </c>
      <c r="J15" s="33" t="s">
        <v>5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5" customHeight="1">
      <c r="B17" s="37"/>
      <c r="C17" s="38"/>
      <c r="D17" s="35" t="s">
        <v>29</v>
      </c>
      <c r="E17" s="38"/>
      <c r="F17" s="38"/>
      <c r="G17" s="38"/>
      <c r="H17" s="38"/>
      <c r="I17" s="35" t="s">
        <v>26</v>
      </c>
      <c r="J17" s="33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28</v>
      </c>
      <c r="J18" s="33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5" customHeight="1">
      <c r="B20" s="37"/>
      <c r="C20" s="38"/>
      <c r="D20" s="35" t="s">
        <v>31</v>
      </c>
      <c r="E20" s="38"/>
      <c r="F20" s="38"/>
      <c r="G20" s="38"/>
      <c r="H20" s="38"/>
      <c r="I20" s="35" t="s">
        <v>26</v>
      </c>
      <c r="J20" s="33" t="s">
        <v>5</v>
      </c>
      <c r="K20" s="41"/>
    </row>
    <row r="21" spans="2:11" s="1" customFormat="1" ht="18" customHeight="1">
      <c r="B21" s="37"/>
      <c r="C21" s="38"/>
      <c r="D21" s="38"/>
      <c r="E21" s="33" t="s">
        <v>32</v>
      </c>
      <c r="F21" s="38"/>
      <c r="G21" s="38"/>
      <c r="H21" s="38"/>
      <c r="I21" s="35" t="s">
        <v>28</v>
      </c>
      <c r="J21" s="33" t="s">
        <v>5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5" customHeight="1">
      <c r="B23" s="37"/>
      <c r="C23" s="38"/>
      <c r="D23" s="35" t="s">
        <v>33</v>
      </c>
      <c r="E23" s="38"/>
      <c r="F23" s="38"/>
      <c r="G23" s="38"/>
      <c r="H23" s="38"/>
      <c r="I23" s="38"/>
      <c r="J23" s="38"/>
      <c r="K23" s="41"/>
    </row>
    <row r="24" spans="2:11" s="6" customFormat="1" ht="16.5" customHeight="1">
      <c r="B24" s="99"/>
      <c r="C24" s="100"/>
      <c r="D24" s="100"/>
      <c r="E24" s="330" t="s">
        <v>5</v>
      </c>
      <c r="F24" s="330"/>
      <c r="G24" s="330"/>
      <c r="H24" s="330"/>
      <c r="I24" s="100"/>
      <c r="J24" s="100"/>
      <c r="K24" s="101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64"/>
      <c r="J26" s="64"/>
      <c r="K26" s="102"/>
    </row>
    <row r="27" spans="2:11" s="1" customFormat="1" ht="25.35" customHeight="1">
      <c r="B27" s="37"/>
      <c r="C27" s="38"/>
      <c r="D27" s="103" t="s">
        <v>35</v>
      </c>
      <c r="E27" s="38"/>
      <c r="F27" s="38"/>
      <c r="G27" s="38"/>
      <c r="H27" s="38"/>
      <c r="I27" s="38"/>
      <c r="J27" s="104">
        <f>ROUND(J85,2)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64"/>
      <c r="J28" s="64"/>
      <c r="K28" s="102"/>
    </row>
    <row r="29" spans="2:11" s="1" customFormat="1" ht="14.45" customHeight="1">
      <c r="B29" s="37"/>
      <c r="C29" s="38"/>
      <c r="D29" s="38"/>
      <c r="E29" s="38"/>
      <c r="F29" s="42" t="s">
        <v>37</v>
      </c>
      <c r="G29" s="38"/>
      <c r="H29" s="38"/>
      <c r="I29" s="42" t="s">
        <v>36</v>
      </c>
      <c r="J29" s="42" t="s">
        <v>38</v>
      </c>
      <c r="K29" s="41"/>
    </row>
    <row r="30" spans="2:11" s="1" customFormat="1" ht="14.45" customHeight="1">
      <c r="B30" s="37"/>
      <c r="C30" s="38"/>
      <c r="D30" s="45" t="s">
        <v>39</v>
      </c>
      <c r="E30" s="45" t="s">
        <v>40</v>
      </c>
      <c r="F30" s="105">
        <f>ROUND(SUM(BE85:BE178),2)</f>
        <v>0</v>
      </c>
      <c r="G30" s="38"/>
      <c r="H30" s="38"/>
      <c r="I30" s="106">
        <v>0.21</v>
      </c>
      <c r="J30" s="105">
        <f>ROUND(ROUND((SUM(BE85:BE178)),2)*I30,2)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41</v>
      </c>
      <c r="F31" s="105">
        <f>ROUND(SUM(BF85:BF178),2)</f>
        <v>0</v>
      </c>
      <c r="G31" s="38"/>
      <c r="H31" s="38"/>
      <c r="I31" s="106">
        <v>0.15</v>
      </c>
      <c r="J31" s="105">
        <f>ROUND(ROUND((SUM(BF85:BF178)),2)*I31,2)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42</v>
      </c>
      <c r="F32" s="105">
        <f>ROUND(SUM(BG85:BG178),2)</f>
        <v>0</v>
      </c>
      <c r="G32" s="38"/>
      <c r="H32" s="38"/>
      <c r="I32" s="106">
        <v>0.21</v>
      </c>
      <c r="J32" s="105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43</v>
      </c>
      <c r="F33" s="105">
        <f>ROUND(SUM(BH85:BH178),2)</f>
        <v>0</v>
      </c>
      <c r="G33" s="38"/>
      <c r="H33" s="38"/>
      <c r="I33" s="106">
        <v>0.15</v>
      </c>
      <c r="J33" s="105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44</v>
      </c>
      <c r="F34" s="105">
        <f>ROUND(SUM(BI85:BI178),2)</f>
        <v>0</v>
      </c>
      <c r="G34" s="38"/>
      <c r="H34" s="38"/>
      <c r="I34" s="106">
        <v>0</v>
      </c>
      <c r="J34" s="105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107"/>
      <c r="D36" s="108" t="s">
        <v>45</v>
      </c>
      <c r="E36" s="67"/>
      <c r="F36" s="67"/>
      <c r="G36" s="109" t="s">
        <v>46</v>
      </c>
      <c r="H36" s="110" t="s">
        <v>47</v>
      </c>
      <c r="I36" s="67"/>
      <c r="J36" s="111">
        <f>SUM(J27:J34)</f>
        <v>0</v>
      </c>
      <c r="K36" s="11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113"/>
    </row>
    <row r="42" spans="2:11" s="1" customFormat="1" ht="36.95" customHeight="1">
      <c r="B42" s="37"/>
      <c r="C42" s="29" t="s">
        <v>106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5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365" t="str">
        <f>E7</f>
        <v>Revitalizace prostoru autobusové zastávky Nádraží Hlubočepy</v>
      </c>
      <c r="F45" s="366"/>
      <c r="G45" s="366"/>
      <c r="H45" s="366"/>
      <c r="I45" s="38"/>
      <c r="J45" s="38"/>
      <c r="K45" s="41"/>
    </row>
    <row r="46" spans="2:11" s="1" customFormat="1" ht="14.45" customHeight="1">
      <c r="B46" s="37"/>
      <c r="C46" s="35" t="s">
        <v>104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367" t="str">
        <f>E9</f>
        <v>KOM - Komunikace</v>
      </c>
      <c r="F47" s="368"/>
      <c r="G47" s="368"/>
      <c r="H47" s="368"/>
      <c r="I47" s="38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11" s="1" customFormat="1" ht="18" customHeight="1">
      <c r="B49" s="37"/>
      <c r="C49" s="35" t="s">
        <v>21</v>
      </c>
      <c r="D49" s="38"/>
      <c r="E49" s="38"/>
      <c r="F49" s="33" t="str">
        <f>F12</f>
        <v>p.č.160/1 k.ú.Hlubočepy 728837</v>
      </c>
      <c r="G49" s="38"/>
      <c r="H49" s="38"/>
      <c r="I49" s="35" t="s">
        <v>23</v>
      </c>
      <c r="J49" s="98" t="str">
        <f>IF(J12="","",J12)</f>
        <v>16. 5. 2018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11" s="1" customFormat="1" ht="15">
      <c r="B51" s="37"/>
      <c r="C51" s="35" t="s">
        <v>25</v>
      </c>
      <c r="D51" s="38"/>
      <c r="E51" s="38"/>
      <c r="F51" s="33" t="str">
        <f>E15</f>
        <v>Městská část Praha 5</v>
      </c>
      <c r="G51" s="38"/>
      <c r="H51" s="38"/>
      <c r="I51" s="35" t="s">
        <v>31</v>
      </c>
      <c r="J51" s="330" t="str">
        <f>E21</f>
        <v>ing.Radka Špičáková</v>
      </c>
      <c r="K51" s="41"/>
    </row>
    <row r="52" spans="2:11" s="1" customFormat="1" ht="14.45" customHeight="1">
      <c r="B52" s="37"/>
      <c r="C52" s="35" t="s">
        <v>29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360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11" s="1" customFormat="1" ht="29.25" customHeight="1">
      <c r="B54" s="37"/>
      <c r="C54" s="114" t="s">
        <v>107</v>
      </c>
      <c r="D54" s="107"/>
      <c r="E54" s="107"/>
      <c r="F54" s="107"/>
      <c r="G54" s="107"/>
      <c r="H54" s="107"/>
      <c r="I54" s="107"/>
      <c r="J54" s="115" t="s">
        <v>108</v>
      </c>
      <c r="K54" s="116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17" t="s">
        <v>109</v>
      </c>
      <c r="D56" s="38"/>
      <c r="E56" s="38"/>
      <c r="F56" s="38"/>
      <c r="G56" s="38"/>
      <c r="H56" s="38"/>
      <c r="I56" s="38"/>
      <c r="J56" s="104">
        <f>J85</f>
        <v>0</v>
      </c>
      <c r="K56" s="41"/>
      <c r="AU56" s="23" t="s">
        <v>110</v>
      </c>
    </row>
    <row r="57" spans="2:11" s="7" customFormat="1" ht="24.95" customHeight="1">
      <c r="B57" s="118"/>
      <c r="C57" s="119"/>
      <c r="D57" s="120" t="s">
        <v>111</v>
      </c>
      <c r="E57" s="121"/>
      <c r="F57" s="121"/>
      <c r="G57" s="121"/>
      <c r="H57" s="121"/>
      <c r="I57" s="121"/>
      <c r="J57" s="122">
        <f>J86</f>
        <v>0</v>
      </c>
      <c r="K57" s="123"/>
    </row>
    <row r="58" spans="2:11" s="8" customFormat="1" ht="19.9" customHeight="1">
      <c r="B58" s="124"/>
      <c r="C58" s="125"/>
      <c r="D58" s="126" t="s">
        <v>387</v>
      </c>
      <c r="E58" s="127"/>
      <c r="F58" s="127"/>
      <c r="G58" s="127"/>
      <c r="H58" s="127"/>
      <c r="I58" s="127"/>
      <c r="J58" s="128">
        <f>J87</f>
        <v>0</v>
      </c>
      <c r="K58" s="129"/>
    </row>
    <row r="59" spans="2:11" s="8" customFormat="1" ht="19.9" customHeight="1">
      <c r="B59" s="124"/>
      <c r="C59" s="125"/>
      <c r="D59" s="126" t="s">
        <v>388</v>
      </c>
      <c r="E59" s="127"/>
      <c r="F59" s="127"/>
      <c r="G59" s="127"/>
      <c r="H59" s="127"/>
      <c r="I59" s="127"/>
      <c r="J59" s="128">
        <f>J88</f>
        <v>0</v>
      </c>
      <c r="K59" s="129"/>
    </row>
    <row r="60" spans="2:11" s="8" customFormat="1" ht="19.9" customHeight="1">
      <c r="B60" s="124"/>
      <c r="C60" s="125"/>
      <c r="D60" s="126" t="s">
        <v>389</v>
      </c>
      <c r="E60" s="127"/>
      <c r="F60" s="127"/>
      <c r="G60" s="127"/>
      <c r="H60" s="127"/>
      <c r="I60" s="127"/>
      <c r="J60" s="128">
        <f>J110</f>
        <v>0</v>
      </c>
      <c r="K60" s="129"/>
    </row>
    <row r="61" spans="2:11" s="8" customFormat="1" ht="19.9" customHeight="1">
      <c r="B61" s="124"/>
      <c r="C61" s="125"/>
      <c r="D61" s="126" t="s">
        <v>390</v>
      </c>
      <c r="E61" s="127"/>
      <c r="F61" s="127"/>
      <c r="G61" s="127"/>
      <c r="H61" s="127"/>
      <c r="I61" s="127"/>
      <c r="J61" s="128">
        <f>J133</f>
        <v>0</v>
      </c>
      <c r="K61" s="129"/>
    </row>
    <row r="62" spans="2:11" s="8" customFormat="1" ht="19.9" customHeight="1">
      <c r="B62" s="124"/>
      <c r="C62" s="125"/>
      <c r="D62" s="126" t="s">
        <v>115</v>
      </c>
      <c r="E62" s="127"/>
      <c r="F62" s="127"/>
      <c r="G62" s="127"/>
      <c r="H62" s="127"/>
      <c r="I62" s="127"/>
      <c r="J62" s="128">
        <f>J146</f>
        <v>0</v>
      </c>
      <c r="K62" s="129"/>
    </row>
    <row r="63" spans="2:11" s="8" customFormat="1" ht="14.85" customHeight="1">
      <c r="B63" s="124"/>
      <c r="C63" s="125"/>
      <c r="D63" s="126" t="s">
        <v>117</v>
      </c>
      <c r="E63" s="127"/>
      <c r="F63" s="127"/>
      <c r="G63" s="127"/>
      <c r="H63" s="127"/>
      <c r="I63" s="127"/>
      <c r="J63" s="128">
        <f>J147</f>
        <v>0</v>
      </c>
      <c r="K63" s="129"/>
    </row>
    <row r="64" spans="2:11" s="8" customFormat="1" ht="14.85" customHeight="1">
      <c r="B64" s="124"/>
      <c r="C64" s="125"/>
      <c r="D64" s="126" t="s">
        <v>391</v>
      </c>
      <c r="E64" s="127"/>
      <c r="F64" s="127"/>
      <c r="G64" s="127"/>
      <c r="H64" s="127"/>
      <c r="I64" s="127"/>
      <c r="J64" s="128">
        <f>J161</f>
        <v>0</v>
      </c>
      <c r="K64" s="129"/>
    </row>
    <row r="65" spans="2:11" s="8" customFormat="1" ht="14.85" customHeight="1">
      <c r="B65" s="124"/>
      <c r="C65" s="125"/>
      <c r="D65" s="126" t="s">
        <v>392</v>
      </c>
      <c r="E65" s="127"/>
      <c r="F65" s="127"/>
      <c r="G65" s="127"/>
      <c r="H65" s="127"/>
      <c r="I65" s="127"/>
      <c r="J65" s="128">
        <f>J177</f>
        <v>0</v>
      </c>
      <c r="K65" s="129"/>
    </row>
    <row r="66" spans="2:11" s="1" customFormat="1" ht="21.75" customHeight="1">
      <c r="B66" s="37"/>
      <c r="C66" s="38"/>
      <c r="D66" s="38"/>
      <c r="E66" s="38"/>
      <c r="F66" s="38"/>
      <c r="G66" s="38"/>
      <c r="H66" s="38"/>
      <c r="I66" s="38"/>
      <c r="J66" s="38"/>
      <c r="K66" s="41"/>
    </row>
    <row r="67" spans="2:11" s="1" customFormat="1" ht="6.95" customHeight="1">
      <c r="B67" s="52"/>
      <c r="C67" s="53"/>
      <c r="D67" s="53"/>
      <c r="E67" s="53"/>
      <c r="F67" s="53"/>
      <c r="G67" s="53"/>
      <c r="H67" s="53"/>
      <c r="I67" s="53"/>
      <c r="J67" s="53"/>
      <c r="K67" s="54"/>
    </row>
    <row r="71" spans="2:12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37"/>
    </row>
    <row r="72" spans="2:12" s="1" customFormat="1" ht="36.95" customHeight="1">
      <c r="B72" s="37"/>
      <c r="C72" s="57" t="s">
        <v>123</v>
      </c>
      <c r="L72" s="37"/>
    </row>
    <row r="73" spans="2:12" s="1" customFormat="1" ht="6.95" customHeight="1">
      <c r="B73" s="37"/>
      <c r="L73" s="37"/>
    </row>
    <row r="74" spans="2:12" s="1" customFormat="1" ht="14.45" customHeight="1">
      <c r="B74" s="37"/>
      <c r="C74" s="59" t="s">
        <v>17</v>
      </c>
      <c r="L74" s="37"/>
    </row>
    <row r="75" spans="2:12" s="1" customFormat="1" ht="16.5" customHeight="1">
      <c r="B75" s="37"/>
      <c r="E75" s="361" t="str">
        <f>E7</f>
        <v>Revitalizace prostoru autobusové zastávky Nádraží Hlubočepy</v>
      </c>
      <c r="F75" s="362"/>
      <c r="G75" s="362"/>
      <c r="H75" s="362"/>
      <c r="L75" s="37"/>
    </row>
    <row r="76" spans="2:12" s="1" customFormat="1" ht="14.45" customHeight="1">
      <c r="B76" s="37"/>
      <c r="C76" s="59" t="s">
        <v>104</v>
      </c>
      <c r="L76" s="37"/>
    </row>
    <row r="77" spans="2:12" s="1" customFormat="1" ht="17.25" customHeight="1">
      <c r="B77" s="37"/>
      <c r="E77" s="341" t="str">
        <f>E9</f>
        <v>KOM - Komunikace</v>
      </c>
      <c r="F77" s="363"/>
      <c r="G77" s="363"/>
      <c r="H77" s="363"/>
      <c r="L77" s="37"/>
    </row>
    <row r="78" spans="2:12" s="1" customFormat="1" ht="6.95" customHeight="1">
      <c r="B78" s="37"/>
      <c r="L78" s="37"/>
    </row>
    <row r="79" spans="2:12" s="1" customFormat="1" ht="18" customHeight="1">
      <c r="B79" s="37"/>
      <c r="C79" s="59" t="s">
        <v>21</v>
      </c>
      <c r="F79" s="130" t="str">
        <f>F12</f>
        <v>p.č.160/1 k.ú.Hlubočepy 728837</v>
      </c>
      <c r="I79" s="59" t="s">
        <v>23</v>
      </c>
      <c r="J79" s="63" t="str">
        <f>IF(J12="","",J12)</f>
        <v>16. 5. 2018</v>
      </c>
      <c r="L79" s="37"/>
    </row>
    <row r="80" spans="2:12" s="1" customFormat="1" ht="6.95" customHeight="1">
      <c r="B80" s="37"/>
      <c r="L80" s="37"/>
    </row>
    <row r="81" spans="2:12" s="1" customFormat="1" ht="15">
      <c r="B81" s="37"/>
      <c r="C81" s="59" t="s">
        <v>25</v>
      </c>
      <c r="F81" s="130" t="str">
        <f>E15</f>
        <v>Městská část Praha 5</v>
      </c>
      <c r="I81" s="59" t="s">
        <v>31</v>
      </c>
      <c r="J81" s="130" t="str">
        <f>E21</f>
        <v>ing.Radka Špičáková</v>
      </c>
      <c r="L81" s="37"/>
    </row>
    <row r="82" spans="2:12" s="1" customFormat="1" ht="14.45" customHeight="1">
      <c r="B82" s="37"/>
      <c r="C82" s="59" t="s">
        <v>29</v>
      </c>
      <c r="F82" s="130" t="str">
        <f>IF(E18="","",E18)</f>
        <v xml:space="preserve"> </v>
      </c>
      <c r="L82" s="37"/>
    </row>
    <row r="83" spans="2:12" s="1" customFormat="1" ht="10.35" customHeight="1">
      <c r="B83" s="37"/>
      <c r="L83" s="37"/>
    </row>
    <row r="84" spans="2:20" s="9" customFormat="1" ht="29.25" customHeight="1">
      <c r="B84" s="131"/>
      <c r="C84" s="132" t="s">
        <v>124</v>
      </c>
      <c r="D84" s="133" t="s">
        <v>54</v>
      </c>
      <c r="E84" s="133" t="s">
        <v>50</v>
      </c>
      <c r="F84" s="133" t="s">
        <v>125</v>
      </c>
      <c r="G84" s="133" t="s">
        <v>126</v>
      </c>
      <c r="H84" s="133" t="s">
        <v>127</v>
      </c>
      <c r="I84" s="133" t="s">
        <v>128</v>
      </c>
      <c r="J84" s="133" t="s">
        <v>108</v>
      </c>
      <c r="K84" s="134" t="s">
        <v>129</v>
      </c>
      <c r="L84" s="131"/>
      <c r="M84" s="69" t="s">
        <v>130</v>
      </c>
      <c r="N84" s="70" t="s">
        <v>39</v>
      </c>
      <c r="O84" s="70" t="s">
        <v>131</v>
      </c>
      <c r="P84" s="70" t="s">
        <v>132</v>
      </c>
      <c r="Q84" s="70" t="s">
        <v>133</v>
      </c>
      <c r="R84" s="70" t="s">
        <v>134</v>
      </c>
      <c r="S84" s="70" t="s">
        <v>135</v>
      </c>
      <c r="T84" s="71" t="s">
        <v>136</v>
      </c>
    </row>
    <row r="85" spans="2:63" s="1" customFormat="1" ht="29.25" customHeight="1">
      <c r="B85" s="37"/>
      <c r="C85" s="73" t="s">
        <v>109</v>
      </c>
      <c r="J85" s="135">
        <f>BK85</f>
        <v>0</v>
      </c>
      <c r="L85" s="37"/>
      <c r="M85" s="72"/>
      <c r="N85" s="64"/>
      <c r="O85" s="64"/>
      <c r="P85" s="136">
        <f>P86</f>
        <v>1705.5837100000003</v>
      </c>
      <c r="Q85" s="64"/>
      <c r="R85" s="136">
        <f>R86</f>
        <v>330.84575040000004</v>
      </c>
      <c r="S85" s="64"/>
      <c r="T85" s="137">
        <f>T86</f>
        <v>322.556</v>
      </c>
      <c r="AT85" s="23" t="s">
        <v>68</v>
      </c>
      <c r="AU85" s="23" t="s">
        <v>110</v>
      </c>
      <c r="BK85" s="138">
        <f>BK86</f>
        <v>0</v>
      </c>
    </row>
    <row r="86" spans="2:63" s="10" customFormat="1" ht="37.35" customHeight="1">
      <c r="B86" s="139"/>
      <c r="D86" s="140" t="s">
        <v>68</v>
      </c>
      <c r="E86" s="141" t="s">
        <v>137</v>
      </c>
      <c r="F86" s="141" t="s">
        <v>138</v>
      </c>
      <c r="J86" s="142">
        <f>BK86</f>
        <v>0</v>
      </c>
      <c r="L86" s="139"/>
      <c r="M86" s="143"/>
      <c r="N86" s="144"/>
      <c r="O86" s="144"/>
      <c r="P86" s="145">
        <f>P87+P88+P110+P133+P146</f>
        <v>1705.5837100000003</v>
      </c>
      <c r="Q86" s="144"/>
      <c r="R86" s="145">
        <f>R87+R88+R110+R133+R146</f>
        <v>330.84575040000004</v>
      </c>
      <c r="S86" s="144"/>
      <c r="T86" s="146">
        <f>T87+T88+T110+T133+T146</f>
        <v>322.556</v>
      </c>
      <c r="AR86" s="140" t="s">
        <v>77</v>
      </c>
      <c r="AT86" s="147" t="s">
        <v>68</v>
      </c>
      <c r="AU86" s="147" t="s">
        <v>69</v>
      </c>
      <c r="AY86" s="140" t="s">
        <v>139</v>
      </c>
      <c r="BK86" s="148">
        <f>BK87+BK88+BK110+BK133+BK146</f>
        <v>0</v>
      </c>
    </row>
    <row r="87" spans="2:63" s="10" customFormat="1" ht="19.9" customHeight="1">
      <c r="B87" s="139"/>
      <c r="D87" s="140" t="s">
        <v>68</v>
      </c>
      <c r="E87" s="149" t="s">
        <v>179</v>
      </c>
      <c r="F87" s="149" t="s">
        <v>84</v>
      </c>
      <c r="J87" s="150">
        <f>BK87</f>
        <v>0</v>
      </c>
      <c r="L87" s="139"/>
      <c r="M87" s="143"/>
      <c r="N87" s="144"/>
      <c r="O87" s="144"/>
      <c r="P87" s="145">
        <v>0</v>
      </c>
      <c r="Q87" s="144"/>
      <c r="R87" s="145">
        <v>0</v>
      </c>
      <c r="S87" s="144"/>
      <c r="T87" s="146">
        <v>0</v>
      </c>
      <c r="AR87" s="140" t="s">
        <v>77</v>
      </c>
      <c r="AT87" s="147" t="s">
        <v>68</v>
      </c>
      <c r="AU87" s="147" t="s">
        <v>77</v>
      </c>
      <c r="AY87" s="140" t="s">
        <v>139</v>
      </c>
      <c r="BK87" s="148">
        <v>0</v>
      </c>
    </row>
    <row r="88" spans="2:63" s="10" customFormat="1" ht="19.9" customHeight="1">
      <c r="B88" s="139"/>
      <c r="D88" s="140" t="s">
        <v>68</v>
      </c>
      <c r="E88" s="149" t="s">
        <v>393</v>
      </c>
      <c r="F88" s="149" t="s">
        <v>394</v>
      </c>
      <c r="J88" s="150">
        <f>BK88</f>
        <v>0</v>
      </c>
      <c r="L88" s="139"/>
      <c r="M88" s="143"/>
      <c r="N88" s="144"/>
      <c r="O88" s="144"/>
      <c r="P88" s="145">
        <f>SUM(P89:P109)</f>
        <v>218.348</v>
      </c>
      <c r="Q88" s="144"/>
      <c r="R88" s="145">
        <f>SUM(R89:R109)</f>
        <v>37.440960000000004</v>
      </c>
      <c r="S88" s="144"/>
      <c r="T88" s="146">
        <f>SUM(T89:T109)</f>
        <v>0</v>
      </c>
      <c r="AR88" s="140" t="s">
        <v>77</v>
      </c>
      <c r="AT88" s="147" t="s">
        <v>68</v>
      </c>
      <c r="AU88" s="147" t="s">
        <v>77</v>
      </c>
      <c r="AY88" s="140" t="s">
        <v>139</v>
      </c>
      <c r="BK88" s="148">
        <f>SUM(BK89:BK109)</f>
        <v>0</v>
      </c>
    </row>
    <row r="89" spans="2:65" s="1" customFormat="1" ht="16.5" customHeight="1">
      <c r="B89" s="151"/>
      <c r="C89" s="152" t="s">
        <v>77</v>
      </c>
      <c r="D89" s="152" t="s">
        <v>141</v>
      </c>
      <c r="E89" s="153" t="s">
        <v>395</v>
      </c>
      <c r="F89" s="154" t="s">
        <v>396</v>
      </c>
      <c r="G89" s="155" t="s">
        <v>271</v>
      </c>
      <c r="H89" s="156">
        <v>80</v>
      </c>
      <c r="I89" s="157"/>
      <c r="J89" s="157">
        <f>ROUND(I89*H89,2)</f>
        <v>0</v>
      </c>
      <c r="K89" s="154" t="s">
        <v>145</v>
      </c>
      <c r="L89" s="37"/>
      <c r="M89" s="158" t="s">
        <v>5</v>
      </c>
      <c r="N89" s="159" t="s">
        <v>40</v>
      </c>
      <c r="O89" s="160">
        <v>0.003</v>
      </c>
      <c r="P89" s="160">
        <f>O89*H89</f>
        <v>0.24</v>
      </c>
      <c r="Q89" s="160">
        <v>0.00033</v>
      </c>
      <c r="R89" s="160">
        <f>Q89*H89</f>
        <v>0.0264</v>
      </c>
      <c r="S89" s="160">
        <v>0</v>
      </c>
      <c r="T89" s="161">
        <f>S89*H89</f>
        <v>0</v>
      </c>
      <c r="AR89" s="23" t="s">
        <v>146</v>
      </c>
      <c r="AT89" s="23" t="s">
        <v>141</v>
      </c>
      <c r="AU89" s="23" t="s">
        <v>79</v>
      </c>
      <c r="AY89" s="23" t="s">
        <v>139</v>
      </c>
      <c r="BE89" s="162">
        <f>IF(N89="základní",J89,0)</f>
        <v>0</v>
      </c>
      <c r="BF89" s="162">
        <f>IF(N89="snížená",J89,0)</f>
        <v>0</v>
      </c>
      <c r="BG89" s="162">
        <f>IF(N89="zákl. přenesená",J89,0)</f>
        <v>0</v>
      </c>
      <c r="BH89" s="162">
        <f>IF(N89="sníž. přenesená",J89,0)</f>
        <v>0</v>
      </c>
      <c r="BI89" s="162">
        <f>IF(N89="nulová",J89,0)</f>
        <v>0</v>
      </c>
      <c r="BJ89" s="23" t="s">
        <v>77</v>
      </c>
      <c r="BK89" s="162">
        <f>ROUND(I89*H89,2)</f>
        <v>0</v>
      </c>
      <c r="BL89" s="23" t="s">
        <v>146</v>
      </c>
      <c r="BM89" s="23" t="s">
        <v>397</v>
      </c>
    </row>
    <row r="90" spans="2:65" s="1" customFormat="1" ht="16.5" customHeight="1">
      <c r="B90" s="151"/>
      <c r="C90" s="152" t="s">
        <v>79</v>
      </c>
      <c r="D90" s="152" t="s">
        <v>141</v>
      </c>
      <c r="E90" s="153" t="s">
        <v>398</v>
      </c>
      <c r="F90" s="154" t="s">
        <v>399</v>
      </c>
      <c r="G90" s="155" t="s">
        <v>182</v>
      </c>
      <c r="H90" s="156">
        <v>2</v>
      </c>
      <c r="I90" s="157"/>
      <c r="J90" s="157">
        <f>ROUND(I90*H90,2)</f>
        <v>0</v>
      </c>
      <c r="K90" s="154" t="s">
        <v>145</v>
      </c>
      <c r="L90" s="37"/>
      <c r="M90" s="158" t="s">
        <v>5</v>
      </c>
      <c r="N90" s="159" t="s">
        <v>40</v>
      </c>
      <c r="O90" s="160">
        <v>0.129</v>
      </c>
      <c r="P90" s="160">
        <f>O90*H90</f>
        <v>0.258</v>
      </c>
      <c r="Q90" s="160">
        <v>0.0026</v>
      </c>
      <c r="R90" s="160">
        <f>Q90*H90</f>
        <v>0.0052</v>
      </c>
      <c r="S90" s="160">
        <v>0</v>
      </c>
      <c r="T90" s="161">
        <f>S90*H90</f>
        <v>0</v>
      </c>
      <c r="AR90" s="23" t="s">
        <v>146</v>
      </c>
      <c r="AT90" s="23" t="s">
        <v>141</v>
      </c>
      <c r="AU90" s="23" t="s">
        <v>79</v>
      </c>
      <c r="AY90" s="23" t="s">
        <v>139</v>
      </c>
      <c r="BE90" s="162">
        <f>IF(N90="základní",J90,0)</f>
        <v>0</v>
      </c>
      <c r="BF90" s="162">
        <f>IF(N90="snížená",J90,0)</f>
        <v>0</v>
      </c>
      <c r="BG90" s="162">
        <f>IF(N90="zákl. přenesená",J90,0)</f>
        <v>0</v>
      </c>
      <c r="BH90" s="162">
        <f>IF(N90="sníž. přenesená",J90,0)</f>
        <v>0</v>
      </c>
      <c r="BI90" s="162">
        <f>IF(N90="nulová",J90,0)</f>
        <v>0</v>
      </c>
      <c r="BJ90" s="23" t="s">
        <v>77</v>
      </c>
      <c r="BK90" s="162">
        <f>ROUND(I90*H90,2)</f>
        <v>0</v>
      </c>
      <c r="BL90" s="23" t="s">
        <v>146</v>
      </c>
      <c r="BM90" s="23" t="s">
        <v>400</v>
      </c>
    </row>
    <row r="91" spans="2:65" s="1" customFormat="1" ht="25.5" customHeight="1">
      <c r="B91" s="151"/>
      <c r="C91" s="152" t="s">
        <v>154</v>
      </c>
      <c r="D91" s="152" t="s">
        <v>141</v>
      </c>
      <c r="E91" s="153" t="s">
        <v>401</v>
      </c>
      <c r="F91" s="154" t="s">
        <v>402</v>
      </c>
      <c r="G91" s="155" t="s">
        <v>182</v>
      </c>
      <c r="H91" s="156">
        <v>104</v>
      </c>
      <c r="I91" s="157"/>
      <c r="J91" s="157">
        <f>ROUND(I91*H91,2)</f>
        <v>0</v>
      </c>
      <c r="K91" s="154" t="s">
        <v>145</v>
      </c>
      <c r="L91" s="37"/>
      <c r="M91" s="158" t="s">
        <v>5</v>
      </c>
      <c r="N91" s="159" t="s">
        <v>40</v>
      </c>
      <c r="O91" s="160">
        <v>0.909</v>
      </c>
      <c r="P91" s="160">
        <f>O91*H91</f>
        <v>94.536</v>
      </c>
      <c r="Q91" s="160">
        <v>0.1837</v>
      </c>
      <c r="R91" s="160">
        <f>Q91*H91</f>
        <v>19.1048</v>
      </c>
      <c r="S91" s="160">
        <v>0</v>
      </c>
      <c r="T91" s="161">
        <f>S91*H91</f>
        <v>0</v>
      </c>
      <c r="AR91" s="23" t="s">
        <v>146</v>
      </c>
      <c r="AT91" s="23" t="s">
        <v>141</v>
      </c>
      <c r="AU91" s="23" t="s">
        <v>79</v>
      </c>
      <c r="AY91" s="23" t="s">
        <v>139</v>
      </c>
      <c r="BE91" s="162">
        <f>IF(N91="základní",J91,0)</f>
        <v>0</v>
      </c>
      <c r="BF91" s="162">
        <f>IF(N91="snížená",J91,0)</f>
        <v>0</v>
      </c>
      <c r="BG91" s="162">
        <f>IF(N91="zákl. přenesená",J91,0)</f>
        <v>0</v>
      </c>
      <c r="BH91" s="162">
        <f>IF(N91="sníž. přenesená",J91,0)</f>
        <v>0</v>
      </c>
      <c r="BI91" s="162">
        <f>IF(N91="nulová",J91,0)</f>
        <v>0</v>
      </c>
      <c r="BJ91" s="23" t="s">
        <v>77</v>
      </c>
      <c r="BK91" s="162">
        <f>ROUND(I91*H91,2)</f>
        <v>0</v>
      </c>
      <c r="BL91" s="23" t="s">
        <v>146</v>
      </c>
      <c r="BM91" s="23" t="s">
        <v>403</v>
      </c>
    </row>
    <row r="92" spans="2:65" s="1" customFormat="1" ht="25.5" customHeight="1">
      <c r="B92" s="151"/>
      <c r="C92" s="171" t="s">
        <v>146</v>
      </c>
      <c r="D92" s="171" t="s">
        <v>191</v>
      </c>
      <c r="E92" s="172" t="s">
        <v>404</v>
      </c>
      <c r="F92" s="173" t="s">
        <v>405</v>
      </c>
      <c r="G92" s="174" t="s">
        <v>175</v>
      </c>
      <c r="H92" s="175">
        <v>3.33</v>
      </c>
      <c r="I92" s="176"/>
      <c r="J92" s="176">
        <f>ROUND(I92*H92,2)</f>
        <v>0</v>
      </c>
      <c r="K92" s="173" t="s">
        <v>145</v>
      </c>
      <c r="L92" s="177"/>
      <c r="M92" s="178" t="s">
        <v>5</v>
      </c>
      <c r="N92" s="179" t="s">
        <v>40</v>
      </c>
      <c r="O92" s="160">
        <v>0</v>
      </c>
      <c r="P92" s="160">
        <f>O92*H92</f>
        <v>0</v>
      </c>
      <c r="Q92" s="160">
        <v>1</v>
      </c>
      <c r="R92" s="160">
        <f>Q92*H92</f>
        <v>3.33</v>
      </c>
      <c r="S92" s="160">
        <v>0</v>
      </c>
      <c r="T92" s="161">
        <f>S92*H92</f>
        <v>0</v>
      </c>
      <c r="AR92" s="23" t="s">
        <v>179</v>
      </c>
      <c r="AT92" s="23" t="s">
        <v>191</v>
      </c>
      <c r="AU92" s="23" t="s">
        <v>79</v>
      </c>
      <c r="AY92" s="23" t="s">
        <v>139</v>
      </c>
      <c r="BE92" s="162">
        <f>IF(N92="základní",J92,0)</f>
        <v>0</v>
      </c>
      <c r="BF92" s="162">
        <f>IF(N92="snížená",J92,0)</f>
        <v>0</v>
      </c>
      <c r="BG92" s="162">
        <f>IF(N92="zákl. přenesená",J92,0)</f>
        <v>0</v>
      </c>
      <c r="BH92" s="162">
        <f>IF(N92="sníž. přenesená",J92,0)</f>
        <v>0</v>
      </c>
      <c r="BI92" s="162">
        <f>IF(N92="nulová",J92,0)</f>
        <v>0</v>
      </c>
      <c r="BJ92" s="23" t="s">
        <v>77</v>
      </c>
      <c r="BK92" s="162">
        <f>ROUND(I92*H92,2)</f>
        <v>0</v>
      </c>
      <c r="BL92" s="23" t="s">
        <v>146</v>
      </c>
      <c r="BM92" s="23" t="s">
        <v>406</v>
      </c>
    </row>
    <row r="93" spans="2:51" s="11" customFormat="1" ht="13.5">
      <c r="B93" s="163"/>
      <c r="D93" s="164" t="s">
        <v>148</v>
      </c>
      <c r="F93" s="166" t="s">
        <v>407</v>
      </c>
      <c r="H93" s="167">
        <v>3.33</v>
      </c>
      <c r="L93" s="163"/>
      <c r="M93" s="168"/>
      <c r="N93" s="169"/>
      <c r="O93" s="169"/>
      <c r="P93" s="169"/>
      <c r="Q93" s="169"/>
      <c r="R93" s="169"/>
      <c r="S93" s="169"/>
      <c r="T93" s="170"/>
      <c r="AT93" s="165" t="s">
        <v>148</v>
      </c>
      <c r="AU93" s="165" t="s">
        <v>79</v>
      </c>
      <c r="AV93" s="11" t="s">
        <v>79</v>
      </c>
      <c r="AW93" s="11" t="s">
        <v>6</v>
      </c>
      <c r="AX93" s="11" t="s">
        <v>77</v>
      </c>
      <c r="AY93" s="165" t="s">
        <v>139</v>
      </c>
    </row>
    <row r="94" spans="2:65" s="1" customFormat="1" ht="16.5" customHeight="1">
      <c r="B94" s="151"/>
      <c r="C94" s="152" t="s">
        <v>163</v>
      </c>
      <c r="D94" s="152" t="s">
        <v>141</v>
      </c>
      <c r="E94" s="153" t="s">
        <v>408</v>
      </c>
      <c r="F94" s="154" t="s">
        <v>409</v>
      </c>
      <c r="G94" s="155" t="s">
        <v>182</v>
      </c>
      <c r="H94" s="156">
        <v>104</v>
      </c>
      <c r="I94" s="157"/>
      <c r="J94" s="157">
        <f aca="true" t="shared" si="0" ref="J94:J109">ROUND(I94*H94,2)</f>
        <v>0</v>
      </c>
      <c r="K94" s="154" t="s">
        <v>145</v>
      </c>
      <c r="L94" s="37"/>
      <c r="M94" s="158" t="s">
        <v>5</v>
      </c>
      <c r="N94" s="159" t="s">
        <v>40</v>
      </c>
      <c r="O94" s="160">
        <v>0.299</v>
      </c>
      <c r="P94" s="160">
        <f aca="true" t="shared" si="1" ref="P94:P109">O94*H94</f>
        <v>31.096</v>
      </c>
      <c r="Q94" s="160">
        <v>0.012</v>
      </c>
      <c r="R94" s="160">
        <f aca="true" t="shared" si="2" ref="R94:R109">Q94*H94</f>
        <v>1.248</v>
      </c>
      <c r="S94" s="160">
        <v>0</v>
      </c>
      <c r="T94" s="161">
        <f aca="true" t="shared" si="3" ref="T94:T109">S94*H94</f>
        <v>0</v>
      </c>
      <c r="AR94" s="23" t="s">
        <v>146</v>
      </c>
      <c r="AT94" s="23" t="s">
        <v>141</v>
      </c>
      <c r="AU94" s="23" t="s">
        <v>79</v>
      </c>
      <c r="AY94" s="23" t="s">
        <v>139</v>
      </c>
      <c r="BE94" s="162">
        <f aca="true" t="shared" si="4" ref="BE94:BE109">IF(N94="základní",J94,0)</f>
        <v>0</v>
      </c>
      <c r="BF94" s="162">
        <f aca="true" t="shared" si="5" ref="BF94:BF109">IF(N94="snížená",J94,0)</f>
        <v>0</v>
      </c>
      <c r="BG94" s="162">
        <f aca="true" t="shared" si="6" ref="BG94:BG109">IF(N94="zákl. přenesená",J94,0)</f>
        <v>0</v>
      </c>
      <c r="BH94" s="162">
        <f aca="true" t="shared" si="7" ref="BH94:BH109">IF(N94="sníž. přenesená",J94,0)</f>
        <v>0</v>
      </c>
      <c r="BI94" s="162">
        <f aca="true" t="shared" si="8" ref="BI94:BI109">IF(N94="nulová",J94,0)</f>
        <v>0</v>
      </c>
      <c r="BJ94" s="23" t="s">
        <v>77</v>
      </c>
      <c r="BK94" s="162">
        <f aca="true" t="shared" si="9" ref="BK94:BK109">ROUND(I94*H94,2)</f>
        <v>0</v>
      </c>
      <c r="BL94" s="23" t="s">
        <v>146</v>
      </c>
      <c r="BM94" s="23" t="s">
        <v>410</v>
      </c>
    </row>
    <row r="95" spans="2:65" s="1" customFormat="1" ht="16.5" customHeight="1">
      <c r="B95" s="151"/>
      <c r="C95" s="152" t="s">
        <v>168</v>
      </c>
      <c r="D95" s="152" t="s">
        <v>141</v>
      </c>
      <c r="E95" s="153" t="s">
        <v>209</v>
      </c>
      <c r="F95" s="154" t="s">
        <v>210</v>
      </c>
      <c r="G95" s="155" t="s">
        <v>182</v>
      </c>
      <c r="H95" s="156">
        <v>104</v>
      </c>
      <c r="I95" s="157"/>
      <c r="J95" s="157">
        <f t="shared" si="0"/>
        <v>0</v>
      </c>
      <c r="K95" s="154" t="s">
        <v>145</v>
      </c>
      <c r="L95" s="37"/>
      <c r="M95" s="158" t="s">
        <v>5</v>
      </c>
      <c r="N95" s="159" t="s">
        <v>40</v>
      </c>
      <c r="O95" s="160">
        <v>0.029</v>
      </c>
      <c r="P95" s="160">
        <f t="shared" si="1"/>
        <v>3.016</v>
      </c>
      <c r="Q95" s="160">
        <v>0</v>
      </c>
      <c r="R95" s="160">
        <f t="shared" si="2"/>
        <v>0</v>
      </c>
      <c r="S95" s="160">
        <v>0</v>
      </c>
      <c r="T95" s="161">
        <f t="shared" si="3"/>
        <v>0</v>
      </c>
      <c r="AR95" s="23" t="s">
        <v>146</v>
      </c>
      <c r="AT95" s="23" t="s">
        <v>141</v>
      </c>
      <c r="AU95" s="23" t="s">
        <v>79</v>
      </c>
      <c r="AY95" s="23" t="s">
        <v>139</v>
      </c>
      <c r="BE95" s="162">
        <f t="shared" si="4"/>
        <v>0</v>
      </c>
      <c r="BF95" s="162">
        <f t="shared" si="5"/>
        <v>0</v>
      </c>
      <c r="BG95" s="162">
        <f t="shared" si="6"/>
        <v>0</v>
      </c>
      <c r="BH95" s="162">
        <f t="shared" si="7"/>
        <v>0</v>
      </c>
      <c r="BI95" s="162">
        <f t="shared" si="8"/>
        <v>0</v>
      </c>
      <c r="BJ95" s="23" t="s">
        <v>77</v>
      </c>
      <c r="BK95" s="162">
        <f t="shared" si="9"/>
        <v>0</v>
      </c>
      <c r="BL95" s="23" t="s">
        <v>146</v>
      </c>
      <c r="BM95" s="23" t="s">
        <v>411</v>
      </c>
    </row>
    <row r="96" spans="2:65" s="1" customFormat="1" ht="16.5" customHeight="1">
      <c r="B96" s="151"/>
      <c r="C96" s="152" t="s">
        <v>172</v>
      </c>
      <c r="D96" s="152" t="s">
        <v>141</v>
      </c>
      <c r="E96" s="153" t="s">
        <v>412</v>
      </c>
      <c r="F96" s="154" t="s">
        <v>413</v>
      </c>
      <c r="G96" s="155" t="s">
        <v>182</v>
      </c>
      <c r="H96" s="156">
        <v>104</v>
      </c>
      <c r="I96" s="157"/>
      <c r="J96" s="157">
        <f t="shared" si="0"/>
        <v>0</v>
      </c>
      <c r="K96" s="154" t="s">
        <v>145</v>
      </c>
      <c r="L96" s="37"/>
      <c r="M96" s="158" t="s">
        <v>5</v>
      </c>
      <c r="N96" s="159" t="s">
        <v>40</v>
      </c>
      <c r="O96" s="160">
        <v>0.483</v>
      </c>
      <c r="P96" s="160">
        <f t="shared" si="1"/>
        <v>50.232</v>
      </c>
      <c r="Q96" s="160">
        <v>0</v>
      </c>
      <c r="R96" s="160">
        <f t="shared" si="2"/>
        <v>0</v>
      </c>
      <c r="S96" s="160">
        <v>0</v>
      </c>
      <c r="T96" s="161">
        <f t="shared" si="3"/>
        <v>0</v>
      </c>
      <c r="AR96" s="23" t="s">
        <v>146</v>
      </c>
      <c r="AT96" s="23" t="s">
        <v>141</v>
      </c>
      <c r="AU96" s="23" t="s">
        <v>79</v>
      </c>
      <c r="AY96" s="23" t="s">
        <v>139</v>
      </c>
      <c r="BE96" s="162">
        <f t="shared" si="4"/>
        <v>0</v>
      </c>
      <c r="BF96" s="162">
        <f t="shared" si="5"/>
        <v>0</v>
      </c>
      <c r="BG96" s="162">
        <f t="shared" si="6"/>
        <v>0</v>
      </c>
      <c r="BH96" s="162">
        <f t="shared" si="7"/>
        <v>0</v>
      </c>
      <c r="BI96" s="162">
        <f t="shared" si="8"/>
        <v>0</v>
      </c>
      <c r="BJ96" s="23" t="s">
        <v>77</v>
      </c>
      <c r="BK96" s="162">
        <f t="shared" si="9"/>
        <v>0</v>
      </c>
      <c r="BL96" s="23" t="s">
        <v>146</v>
      </c>
      <c r="BM96" s="23" t="s">
        <v>414</v>
      </c>
    </row>
    <row r="97" spans="2:65" s="1" customFormat="1" ht="16.5" customHeight="1">
      <c r="B97" s="151"/>
      <c r="C97" s="152" t="s">
        <v>179</v>
      </c>
      <c r="D97" s="152" t="s">
        <v>141</v>
      </c>
      <c r="E97" s="153" t="s">
        <v>415</v>
      </c>
      <c r="F97" s="154" t="s">
        <v>416</v>
      </c>
      <c r="G97" s="155" t="s">
        <v>182</v>
      </c>
      <c r="H97" s="156">
        <v>104</v>
      </c>
      <c r="I97" s="157"/>
      <c r="J97" s="157">
        <f t="shared" si="0"/>
        <v>0</v>
      </c>
      <c r="K97" s="154" t="s">
        <v>145</v>
      </c>
      <c r="L97" s="37"/>
      <c r="M97" s="158" t="s">
        <v>5</v>
      </c>
      <c r="N97" s="159" t="s">
        <v>40</v>
      </c>
      <c r="O97" s="160">
        <v>0.023</v>
      </c>
      <c r="P97" s="160">
        <f t="shared" si="1"/>
        <v>2.392</v>
      </c>
      <c r="Q97" s="160">
        <v>0</v>
      </c>
      <c r="R97" s="160">
        <f t="shared" si="2"/>
        <v>0</v>
      </c>
      <c r="S97" s="160">
        <v>0</v>
      </c>
      <c r="T97" s="161">
        <f t="shared" si="3"/>
        <v>0</v>
      </c>
      <c r="AR97" s="23" t="s">
        <v>146</v>
      </c>
      <c r="AT97" s="23" t="s">
        <v>141</v>
      </c>
      <c r="AU97" s="23" t="s">
        <v>79</v>
      </c>
      <c r="AY97" s="23" t="s">
        <v>139</v>
      </c>
      <c r="BE97" s="162">
        <f t="shared" si="4"/>
        <v>0</v>
      </c>
      <c r="BF97" s="162">
        <f t="shared" si="5"/>
        <v>0</v>
      </c>
      <c r="BG97" s="162">
        <f t="shared" si="6"/>
        <v>0</v>
      </c>
      <c r="BH97" s="162">
        <f t="shared" si="7"/>
        <v>0</v>
      </c>
      <c r="BI97" s="162">
        <f t="shared" si="8"/>
        <v>0</v>
      </c>
      <c r="BJ97" s="23" t="s">
        <v>77</v>
      </c>
      <c r="BK97" s="162">
        <f t="shared" si="9"/>
        <v>0</v>
      </c>
      <c r="BL97" s="23" t="s">
        <v>146</v>
      </c>
      <c r="BM97" s="23" t="s">
        <v>417</v>
      </c>
    </row>
    <row r="98" spans="2:65" s="1" customFormat="1" ht="16.5" customHeight="1">
      <c r="B98" s="151"/>
      <c r="C98" s="152" t="s">
        <v>185</v>
      </c>
      <c r="D98" s="152" t="s">
        <v>141</v>
      </c>
      <c r="E98" s="153" t="s">
        <v>418</v>
      </c>
      <c r="F98" s="154" t="s">
        <v>419</v>
      </c>
      <c r="G98" s="155" t="s">
        <v>182</v>
      </c>
      <c r="H98" s="156">
        <v>104</v>
      </c>
      <c r="I98" s="157"/>
      <c r="J98" s="157">
        <f t="shared" si="0"/>
        <v>0</v>
      </c>
      <c r="K98" s="154" t="s">
        <v>145</v>
      </c>
      <c r="L98" s="37"/>
      <c r="M98" s="158" t="s">
        <v>5</v>
      </c>
      <c r="N98" s="159" t="s">
        <v>40</v>
      </c>
      <c r="O98" s="160">
        <v>0.026</v>
      </c>
      <c r="P98" s="160">
        <f t="shared" si="1"/>
        <v>2.7039999999999997</v>
      </c>
      <c r="Q98" s="160">
        <v>0</v>
      </c>
      <c r="R98" s="160">
        <f t="shared" si="2"/>
        <v>0</v>
      </c>
      <c r="S98" s="160">
        <v>0</v>
      </c>
      <c r="T98" s="161">
        <f t="shared" si="3"/>
        <v>0</v>
      </c>
      <c r="AR98" s="23" t="s">
        <v>146</v>
      </c>
      <c r="AT98" s="23" t="s">
        <v>141</v>
      </c>
      <c r="AU98" s="23" t="s">
        <v>79</v>
      </c>
      <c r="AY98" s="23" t="s">
        <v>139</v>
      </c>
      <c r="BE98" s="162">
        <f t="shared" si="4"/>
        <v>0</v>
      </c>
      <c r="BF98" s="162">
        <f t="shared" si="5"/>
        <v>0</v>
      </c>
      <c r="BG98" s="162">
        <f t="shared" si="6"/>
        <v>0</v>
      </c>
      <c r="BH98" s="162">
        <f t="shared" si="7"/>
        <v>0</v>
      </c>
      <c r="BI98" s="162">
        <f t="shared" si="8"/>
        <v>0</v>
      </c>
      <c r="BJ98" s="23" t="s">
        <v>77</v>
      </c>
      <c r="BK98" s="162">
        <f t="shared" si="9"/>
        <v>0</v>
      </c>
      <c r="BL98" s="23" t="s">
        <v>146</v>
      </c>
      <c r="BM98" s="23" t="s">
        <v>420</v>
      </c>
    </row>
    <row r="99" spans="2:65" s="1" customFormat="1" ht="16.5" customHeight="1">
      <c r="B99" s="151"/>
      <c r="C99" s="152" t="s">
        <v>190</v>
      </c>
      <c r="D99" s="152" t="s">
        <v>141</v>
      </c>
      <c r="E99" s="153" t="s">
        <v>421</v>
      </c>
      <c r="F99" s="154" t="s">
        <v>422</v>
      </c>
      <c r="G99" s="155" t="s">
        <v>182</v>
      </c>
      <c r="H99" s="156">
        <v>104</v>
      </c>
      <c r="I99" s="157"/>
      <c r="J99" s="157">
        <f t="shared" si="0"/>
        <v>0</v>
      </c>
      <c r="K99" s="154" t="s">
        <v>145</v>
      </c>
      <c r="L99" s="37"/>
      <c r="M99" s="158" t="s">
        <v>5</v>
      </c>
      <c r="N99" s="159" t="s">
        <v>40</v>
      </c>
      <c r="O99" s="160">
        <v>0.028</v>
      </c>
      <c r="P99" s="160">
        <f t="shared" si="1"/>
        <v>2.912</v>
      </c>
      <c r="Q99" s="160">
        <v>0</v>
      </c>
      <c r="R99" s="160">
        <f t="shared" si="2"/>
        <v>0</v>
      </c>
      <c r="S99" s="160">
        <v>0</v>
      </c>
      <c r="T99" s="161">
        <f t="shared" si="3"/>
        <v>0</v>
      </c>
      <c r="AR99" s="23" t="s">
        <v>146</v>
      </c>
      <c r="AT99" s="23" t="s">
        <v>141</v>
      </c>
      <c r="AU99" s="23" t="s">
        <v>79</v>
      </c>
      <c r="AY99" s="23" t="s">
        <v>139</v>
      </c>
      <c r="BE99" s="162">
        <f t="shared" si="4"/>
        <v>0</v>
      </c>
      <c r="BF99" s="162">
        <f t="shared" si="5"/>
        <v>0</v>
      </c>
      <c r="BG99" s="162">
        <f t="shared" si="6"/>
        <v>0</v>
      </c>
      <c r="BH99" s="162">
        <f t="shared" si="7"/>
        <v>0</v>
      </c>
      <c r="BI99" s="162">
        <f t="shared" si="8"/>
        <v>0</v>
      </c>
      <c r="BJ99" s="23" t="s">
        <v>77</v>
      </c>
      <c r="BK99" s="162">
        <f t="shared" si="9"/>
        <v>0</v>
      </c>
      <c r="BL99" s="23" t="s">
        <v>146</v>
      </c>
      <c r="BM99" s="23" t="s">
        <v>423</v>
      </c>
    </row>
    <row r="100" spans="2:65" s="1" customFormat="1" ht="16.5" customHeight="1">
      <c r="B100" s="151"/>
      <c r="C100" s="152" t="s">
        <v>198</v>
      </c>
      <c r="D100" s="152" t="s">
        <v>141</v>
      </c>
      <c r="E100" s="153" t="s">
        <v>424</v>
      </c>
      <c r="F100" s="154" t="s">
        <v>425</v>
      </c>
      <c r="G100" s="155" t="s">
        <v>182</v>
      </c>
      <c r="H100" s="156">
        <v>34</v>
      </c>
      <c r="I100" s="157"/>
      <c r="J100" s="157">
        <f t="shared" si="0"/>
        <v>0</v>
      </c>
      <c r="K100" s="154" t="s">
        <v>5</v>
      </c>
      <c r="L100" s="37"/>
      <c r="M100" s="158" t="s">
        <v>5</v>
      </c>
      <c r="N100" s="159" t="s">
        <v>40</v>
      </c>
      <c r="O100" s="160">
        <v>0.238</v>
      </c>
      <c r="P100" s="160">
        <f t="shared" si="1"/>
        <v>8.091999999999999</v>
      </c>
      <c r="Q100" s="160">
        <v>0</v>
      </c>
      <c r="R100" s="160">
        <f t="shared" si="2"/>
        <v>0</v>
      </c>
      <c r="S100" s="160">
        <v>0</v>
      </c>
      <c r="T100" s="161">
        <f t="shared" si="3"/>
        <v>0</v>
      </c>
      <c r="AR100" s="23" t="s">
        <v>146</v>
      </c>
      <c r="AT100" s="23" t="s">
        <v>141</v>
      </c>
      <c r="AU100" s="23" t="s">
        <v>79</v>
      </c>
      <c r="AY100" s="23" t="s">
        <v>139</v>
      </c>
      <c r="BE100" s="162">
        <f t="shared" si="4"/>
        <v>0</v>
      </c>
      <c r="BF100" s="162">
        <f t="shared" si="5"/>
        <v>0</v>
      </c>
      <c r="BG100" s="162">
        <f t="shared" si="6"/>
        <v>0</v>
      </c>
      <c r="BH100" s="162">
        <f t="shared" si="7"/>
        <v>0</v>
      </c>
      <c r="BI100" s="162">
        <f t="shared" si="8"/>
        <v>0</v>
      </c>
      <c r="BJ100" s="23" t="s">
        <v>77</v>
      </c>
      <c r="BK100" s="162">
        <f t="shared" si="9"/>
        <v>0</v>
      </c>
      <c r="BL100" s="23" t="s">
        <v>146</v>
      </c>
      <c r="BM100" s="23" t="s">
        <v>426</v>
      </c>
    </row>
    <row r="101" spans="2:65" s="1" customFormat="1" ht="25.5" customHeight="1">
      <c r="B101" s="151"/>
      <c r="C101" s="152" t="s">
        <v>203</v>
      </c>
      <c r="D101" s="152" t="s">
        <v>141</v>
      </c>
      <c r="E101" s="153" t="s">
        <v>427</v>
      </c>
      <c r="F101" s="154" t="s">
        <v>428</v>
      </c>
      <c r="G101" s="155" t="s">
        <v>271</v>
      </c>
      <c r="H101" s="156">
        <v>67</v>
      </c>
      <c r="I101" s="157"/>
      <c r="J101" s="157">
        <f t="shared" si="0"/>
        <v>0</v>
      </c>
      <c r="K101" s="154" t="s">
        <v>145</v>
      </c>
      <c r="L101" s="37"/>
      <c r="M101" s="158" t="s">
        <v>5</v>
      </c>
      <c r="N101" s="159" t="s">
        <v>40</v>
      </c>
      <c r="O101" s="160">
        <v>0.309</v>
      </c>
      <c r="P101" s="160">
        <f t="shared" si="1"/>
        <v>20.703</v>
      </c>
      <c r="Q101" s="160">
        <v>0.16849</v>
      </c>
      <c r="R101" s="160">
        <f t="shared" si="2"/>
        <v>11.28883</v>
      </c>
      <c r="S101" s="160">
        <v>0</v>
      </c>
      <c r="T101" s="161">
        <f t="shared" si="3"/>
        <v>0</v>
      </c>
      <c r="AR101" s="23" t="s">
        <v>146</v>
      </c>
      <c r="AT101" s="23" t="s">
        <v>141</v>
      </c>
      <c r="AU101" s="23" t="s">
        <v>79</v>
      </c>
      <c r="AY101" s="23" t="s">
        <v>139</v>
      </c>
      <c r="BE101" s="162">
        <f t="shared" si="4"/>
        <v>0</v>
      </c>
      <c r="BF101" s="162">
        <f t="shared" si="5"/>
        <v>0</v>
      </c>
      <c r="BG101" s="162">
        <f t="shared" si="6"/>
        <v>0</v>
      </c>
      <c r="BH101" s="162">
        <f t="shared" si="7"/>
        <v>0</v>
      </c>
      <c r="BI101" s="162">
        <f t="shared" si="8"/>
        <v>0</v>
      </c>
      <c r="BJ101" s="23" t="s">
        <v>77</v>
      </c>
      <c r="BK101" s="162">
        <f t="shared" si="9"/>
        <v>0</v>
      </c>
      <c r="BL101" s="23" t="s">
        <v>146</v>
      </c>
      <c r="BM101" s="23" t="s">
        <v>429</v>
      </c>
    </row>
    <row r="102" spans="2:65" s="1" customFormat="1" ht="25.5" customHeight="1">
      <c r="B102" s="151"/>
      <c r="C102" s="171" t="s">
        <v>208</v>
      </c>
      <c r="D102" s="171" t="s">
        <v>191</v>
      </c>
      <c r="E102" s="172" t="s">
        <v>430</v>
      </c>
      <c r="F102" s="173" t="s">
        <v>431</v>
      </c>
      <c r="G102" s="174" t="s">
        <v>271</v>
      </c>
      <c r="H102" s="175">
        <v>10</v>
      </c>
      <c r="I102" s="176"/>
      <c r="J102" s="176">
        <f t="shared" si="0"/>
        <v>0</v>
      </c>
      <c r="K102" s="173" t="s">
        <v>145</v>
      </c>
      <c r="L102" s="177"/>
      <c r="M102" s="178" t="s">
        <v>5</v>
      </c>
      <c r="N102" s="179" t="s">
        <v>40</v>
      </c>
      <c r="O102" s="160">
        <v>0</v>
      </c>
      <c r="P102" s="160">
        <f t="shared" si="1"/>
        <v>0</v>
      </c>
      <c r="Q102" s="160">
        <v>0.2</v>
      </c>
      <c r="R102" s="160">
        <f t="shared" si="2"/>
        <v>2</v>
      </c>
      <c r="S102" s="160">
        <v>0</v>
      </c>
      <c r="T102" s="161">
        <f t="shared" si="3"/>
        <v>0</v>
      </c>
      <c r="AR102" s="23" t="s">
        <v>179</v>
      </c>
      <c r="AT102" s="23" t="s">
        <v>191</v>
      </c>
      <c r="AU102" s="23" t="s">
        <v>79</v>
      </c>
      <c r="AY102" s="23" t="s">
        <v>139</v>
      </c>
      <c r="BE102" s="162">
        <f t="shared" si="4"/>
        <v>0</v>
      </c>
      <c r="BF102" s="162">
        <f t="shared" si="5"/>
        <v>0</v>
      </c>
      <c r="BG102" s="162">
        <f t="shared" si="6"/>
        <v>0</v>
      </c>
      <c r="BH102" s="162">
        <f t="shared" si="7"/>
        <v>0</v>
      </c>
      <c r="BI102" s="162">
        <f t="shared" si="8"/>
        <v>0</v>
      </c>
      <c r="BJ102" s="23" t="s">
        <v>77</v>
      </c>
      <c r="BK102" s="162">
        <f t="shared" si="9"/>
        <v>0</v>
      </c>
      <c r="BL102" s="23" t="s">
        <v>146</v>
      </c>
      <c r="BM102" s="23" t="s">
        <v>432</v>
      </c>
    </row>
    <row r="103" spans="2:65" s="1" customFormat="1" ht="25.5" customHeight="1">
      <c r="B103" s="151"/>
      <c r="C103" s="152" t="s">
        <v>212</v>
      </c>
      <c r="D103" s="152" t="s">
        <v>141</v>
      </c>
      <c r="E103" s="153" t="s">
        <v>221</v>
      </c>
      <c r="F103" s="154" t="s">
        <v>222</v>
      </c>
      <c r="G103" s="155" t="s">
        <v>182</v>
      </c>
      <c r="H103" s="156">
        <v>104</v>
      </c>
      <c r="I103" s="157"/>
      <c r="J103" s="157">
        <f t="shared" si="0"/>
        <v>0</v>
      </c>
      <c r="K103" s="154" t="s">
        <v>145</v>
      </c>
      <c r="L103" s="37"/>
      <c r="M103" s="158" t="s">
        <v>5</v>
      </c>
      <c r="N103" s="159" t="s">
        <v>40</v>
      </c>
      <c r="O103" s="160">
        <v>0.005</v>
      </c>
      <c r="P103" s="160">
        <f t="shared" si="1"/>
        <v>0.52</v>
      </c>
      <c r="Q103" s="160">
        <v>0</v>
      </c>
      <c r="R103" s="160">
        <f t="shared" si="2"/>
        <v>0</v>
      </c>
      <c r="S103" s="160">
        <v>0</v>
      </c>
      <c r="T103" s="161">
        <f t="shared" si="3"/>
        <v>0</v>
      </c>
      <c r="AR103" s="23" t="s">
        <v>146</v>
      </c>
      <c r="AT103" s="23" t="s">
        <v>141</v>
      </c>
      <c r="AU103" s="23" t="s">
        <v>79</v>
      </c>
      <c r="AY103" s="23" t="s">
        <v>139</v>
      </c>
      <c r="BE103" s="162">
        <f t="shared" si="4"/>
        <v>0</v>
      </c>
      <c r="BF103" s="162">
        <f t="shared" si="5"/>
        <v>0</v>
      </c>
      <c r="BG103" s="162">
        <f t="shared" si="6"/>
        <v>0</v>
      </c>
      <c r="BH103" s="162">
        <f t="shared" si="7"/>
        <v>0</v>
      </c>
      <c r="BI103" s="162">
        <f t="shared" si="8"/>
        <v>0</v>
      </c>
      <c r="BJ103" s="23" t="s">
        <v>77</v>
      </c>
      <c r="BK103" s="162">
        <f t="shared" si="9"/>
        <v>0</v>
      </c>
      <c r="BL103" s="23" t="s">
        <v>146</v>
      </c>
      <c r="BM103" s="23" t="s">
        <v>433</v>
      </c>
    </row>
    <row r="104" spans="2:65" s="1" customFormat="1" ht="25.5" customHeight="1">
      <c r="B104" s="151"/>
      <c r="C104" s="152" t="s">
        <v>11</v>
      </c>
      <c r="D104" s="152" t="s">
        <v>141</v>
      </c>
      <c r="E104" s="153" t="s">
        <v>434</v>
      </c>
      <c r="F104" s="154" t="s">
        <v>435</v>
      </c>
      <c r="G104" s="155" t="s">
        <v>194</v>
      </c>
      <c r="H104" s="156">
        <v>3</v>
      </c>
      <c r="I104" s="157"/>
      <c r="J104" s="157">
        <f t="shared" si="0"/>
        <v>0</v>
      </c>
      <c r="K104" s="154" t="s">
        <v>145</v>
      </c>
      <c r="L104" s="37"/>
      <c r="M104" s="158" t="s">
        <v>5</v>
      </c>
      <c r="N104" s="159" t="s">
        <v>40</v>
      </c>
      <c r="O104" s="160">
        <v>0.549</v>
      </c>
      <c r="P104" s="160">
        <f t="shared" si="1"/>
        <v>1.6470000000000002</v>
      </c>
      <c r="Q104" s="160">
        <v>0.11241</v>
      </c>
      <c r="R104" s="160">
        <f t="shared" si="2"/>
        <v>0.33723</v>
      </c>
      <c r="S104" s="160">
        <v>0</v>
      </c>
      <c r="T104" s="161">
        <f t="shared" si="3"/>
        <v>0</v>
      </c>
      <c r="AR104" s="23" t="s">
        <v>146</v>
      </c>
      <c r="AT104" s="23" t="s">
        <v>141</v>
      </c>
      <c r="AU104" s="23" t="s">
        <v>79</v>
      </c>
      <c r="AY104" s="23" t="s">
        <v>139</v>
      </c>
      <c r="BE104" s="162">
        <f t="shared" si="4"/>
        <v>0</v>
      </c>
      <c r="BF104" s="162">
        <f t="shared" si="5"/>
        <v>0</v>
      </c>
      <c r="BG104" s="162">
        <f t="shared" si="6"/>
        <v>0</v>
      </c>
      <c r="BH104" s="162">
        <f t="shared" si="7"/>
        <v>0</v>
      </c>
      <c r="BI104" s="162">
        <f t="shared" si="8"/>
        <v>0</v>
      </c>
      <c r="BJ104" s="23" t="s">
        <v>77</v>
      </c>
      <c r="BK104" s="162">
        <f t="shared" si="9"/>
        <v>0</v>
      </c>
      <c r="BL104" s="23" t="s">
        <v>146</v>
      </c>
      <c r="BM104" s="23" t="s">
        <v>436</v>
      </c>
    </row>
    <row r="105" spans="2:65" s="1" customFormat="1" ht="16.5" customHeight="1">
      <c r="B105" s="151"/>
      <c r="C105" s="171" t="s">
        <v>220</v>
      </c>
      <c r="D105" s="171" t="s">
        <v>191</v>
      </c>
      <c r="E105" s="172" t="s">
        <v>437</v>
      </c>
      <c r="F105" s="173" t="s">
        <v>438</v>
      </c>
      <c r="G105" s="174" t="s">
        <v>194</v>
      </c>
      <c r="H105" s="175">
        <v>3</v>
      </c>
      <c r="I105" s="176"/>
      <c r="J105" s="176">
        <f t="shared" si="0"/>
        <v>0</v>
      </c>
      <c r="K105" s="173" t="s">
        <v>145</v>
      </c>
      <c r="L105" s="177"/>
      <c r="M105" s="178" t="s">
        <v>5</v>
      </c>
      <c r="N105" s="179" t="s">
        <v>40</v>
      </c>
      <c r="O105" s="160">
        <v>0</v>
      </c>
      <c r="P105" s="160">
        <f t="shared" si="1"/>
        <v>0</v>
      </c>
      <c r="Q105" s="160">
        <v>0.0061</v>
      </c>
      <c r="R105" s="160">
        <f t="shared" si="2"/>
        <v>0.0183</v>
      </c>
      <c r="S105" s="160">
        <v>0</v>
      </c>
      <c r="T105" s="161">
        <f t="shared" si="3"/>
        <v>0</v>
      </c>
      <c r="AR105" s="23" t="s">
        <v>179</v>
      </c>
      <c r="AT105" s="23" t="s">
        <v>191</v>
      </c>
      <c r="AU105" s="23" t="s">
        <v>79</v>
      </c>
      <c r="AY105" s="23" t="s">
        <v>139</v>
      </c>
      <c r="BE105" s="162">
        <f t="shared" si="4"/>
        <v>0</v>
      </c>
      <c r="BF105" s="162">
        <f t="shared" si="5"/>
        <v>0</v>
      </c>
      <c r="BG105" s="162">
        <f t="shared" si="6"/>
        <v>0</v>
      </c>
      <c r="BH105" s="162">
        <f t="shared" si="7"/>
        <v>0</v>
      </c>
      <c r="BI105" s="162">
        <f t="shared" si="8"/>
        <v>0</v>
      </c>
      <c r="BJ105" s="23" t="s">
        <v>77</v>
      </c>
      <c r="BK105" s="162">
        <f t="shared" si="9"/>
        <v>0</v>
      </c>
      <c r="BL105" s="23" t="s">
        <v>146</v>
      </c>
      <c r="BM105" s="23" t="s">
        <v>439</v>
      </c>
    </row>
    <row r="106" spans="2:65" s="1" customFormat="1" ht="16.5" customHeight="1">
      <c r="B106" s="151"/>
      <c r="C106" s="171" t="s">
        <v>227</v>
      </c>
      <c r="D106" s="171" t="s">
        <v>191</v>
      </c>
      <c r="E106" s="172" t="s">
        <v>440</v>
      </c>
      <c r="F106" s="173" t="s">
        <v>441</v>
      </c>
      <c r="G106" s="174" t="s">
        <v>194</v>
      </c>
      <c r="H106" s="175">
        <v>3</v>
      </c>
      <c r="I106" s="176"/>
      <c r="J106" s="176">
        <f t="shared" si="0"/>
        <v>0</v>
      </c>
      <c r="K106" s="173" t="s">
        <v>145</v>
      </c>
      <c r="L106" s="177"/>
      <c r="M106" s="178" t="s">
        <v>5</v>
      </c>
      <c r="N106" s="179" t="s">
        <v>40</v>
      </c>
      <c r="O106" s="160">
        <v>0</v>
      </c>
      <c r="P106" s="160">
        <f t="shared" si="1"/>
        <v>0</v>
      </c>
      <c r="Q106" s="160">
        <v>0.0033</v>
      </c>
      <c r="R106" s="160">
        <f t="shared" si="2"/>
        <v>0.009899999999999999</v>
      </c>
      <c r="S106" s="160">
        <v>0</v>
      </c>
      <c r="T106" s="161">
        <f t="shared" si="3"/>
        <v>0</v>
      </c>
      <c r="AR106" s="23" t="s">
        <v>179</v>
      </c>
      <c r="AT106" s="23" t="s">
        <v>191</v>
      </c>
      <c r="AU106" s="23" t="s">
        <v>79</v>
      </c>
      <c r="AY106" s="23" t="s">
        <v>139</v>
      </c>
      <c r="BE106" s="162">
        <f t="shared" si="4"/>
        <v>0</v>
      </c>
      <c r="BF106" s="162">
        <f t="shared" si="5"/>
        <v>0</v>
      </c>
      <c r="BG106" s="162">
        <f t="shared" si="6"/>
        <v>0</v>
      </c>
      <c r="BH106" s="162">
        <f t="shared" si="7"/>
        <v>0</v>
      </c>
      <c r="BI106" s="162">
        <f t="shared" si="8"/>
        <v>0</v>
      </c>
      <c r="BJ106" s="23" t="s">
        <v>77</v>
      </c>
      <c r="BK106" s="162">
        <f t="shared" si="9"/>
        <v>0</v>
      </c>
      <c r="BL106" s="23" t="s">
        <v>146</v>
      </c>
      <c r="BM106" s="23" t="s">
        <v>442</v>
      </c>
    </row>
    <row r="107" spans="2:65" s="1" customFormat="1" ht="16.5" customHeight="1">
      <c r="B107" s="151"/>
      <c r="C107" s="171" t="s">
        <v>236</v>
      </c>
      <c r="D107" s="171" t="s">
        <v>191</v>
      </c>
      <c r="E107" s="172" t="s">
        <v>443</v>
      </c>
      <c r="F107" s="173" t="s">
        <v>444</v>
      </c>
      <c r="G107" s="174" t="s">
        <v>194</v>
      </c>
      <c r="H107" s="175">
        <v>6</v>
      </c>
      <c r="I107" s="176"/>
      <c r="J107" s="176">
        <f t="shared" si="0"/>
        <v>0</v>
      </c>
      <c r="K107" s="173" t="s">
        <v>145</v>
      </c>
      <c r="L107" s="177"/>
      <c r="M107" s="178" t="s">
        <v>5</v>
      </c>
      <c r="N107" s="179" t="s">
        <v>40</v>
      </c>
      <c r="O107" s="160">
        <v>0</v>
      </c>
      <c r="P107" s="160">
        <f t="shared" si="1"/>
        <v>0</v>
      </c>
      <c r="Q107" s="160">
        <v>0.00035</v>
      </c>
      <c r="R107" s="160">
        <f t="shared" si="2"/>
        <v>0.0021</v>
      </c>
      <c r="S107" s="160">
        <v>0</v>
      </c>
      <c r="T107" s="161">
        <f t="shared" si="3"/>
        <v>0</v>
      </c>
      <c r="AR107" s="23" t="s">
        <v>179</v>
      </c>
      <c r="AT107" s="23" t="s">
        <v>191</v>
      </c>
      <c r="AU107" s="23" t="s">
        <v>79</v>
      </c>
      <c r="AY107" s="23" t="s">
        <v>139</v>
      </c>
      <c r="BE107" s="162">
        <f t="shared" si="4"/>
        <v>0</v>
      </c>
      <c r="BF107" s="162">
        <f t="shared" si="5"/>
        <v>0</v>
      </c>
      <c r="BG107" s="162">
        <f t="shared" si="6"/>
        <v>0</v>
      </c>
      <c r="BH107" s="162">
        <f t="shared" si="7"/>
        <v>0</v>
      </c>
      <c r="BI107" s="162">
        <f t="shared" si="8"/>
        <v>0</v>
      </c>
      <c r="BJ107" s="23" t="s">
        <v>77</v>
      </c>
      <c r="BK107" s="162">
        <f t="shared" si="9"/>
        <v>0</v>
      </c>
      <c r="BL107" s="23" t="s">
        <v>146</v>
      </c>
      <c r="BM107" s="23" t="s">
        <v>445</v>
      </c>
    </row>
    <row r="108" spans="2:65" s="1" customFormat="1" ht="16.5" customHeight="1">
      <c r="B108" s="151"/>
      <c r="C108" s="171" t="s">
        <v>241</v>
      </c>
      <c r="D108" s="171" t="s">
        <v>191</v>
      </c>
      <c r="E108" s="172" t="s">
        <v>446</v>
      </c>
      <c r="F108" s="173" t="s">
        <v>447</v>
      </c>
      <c r="G108" s="174" t="s">
        <v>194</v>
      </c>
      <c r="H108" s="175">
        <v>3</v>
      </c>
      <c r="I108" s="176"/>
      <c r="J108" s="176">
        <f t="shared" si="0"/>
        <v>0</v>
      </c>
      <c r="K108" s="173" t="s">
        <v>145</v>
      </c>
      <c r="L108" s="177"/>
      <c r="M108" s="178" t="s">
        <v>5</v>
      </c>
      <c r="N108" s="179" t="s">
        <v>40</v>
      </c>
      <c r="O108" s="160">
        <v>0</v>
      </c>
      <c r="P108" s="160">
        <f t="shared" si="1"/>
        <v>0</v>
      </c>
      <c r="Q108" s="160">
        <v>0.0001</v>
      </c>
      <c r="R108" s="160">
        <f t="shared" si="2"/>
        <v>0.00030000000000000003</v>
      </c>
      <c r="S108" s="160">
        <v>0</v>
      </c>
      <c r="T108" s="161">
        <f t="shared" si="3"/>
        <v>0</v>
      </c>
      <c r="AR108" s="23" t="s">
        <v>179</v>
      </c>
      <c r="AT108" s="23" t="s">
        <v>191</v>
      </c>
      <c r="AU108" s="23" t="s">
        <v>79</v>
      </c>
      <c r="AY108" s="23" t="s">
        <v>139</v>
      </c>
      <c r="BE108" s="162">
        <f t="shared" si="4"/>
        <v>0</v>
      </c>
      <c r="BF108" s="162">
        <f t="shared" si="5"/>
        <v>0</v>
      </c>
      <c r="BG108" s="162">
        <f t="shared" si="6"/>
        <v>0</v>
      </c>
      <c r="BH108" s="162">
        <f t="shared" si="7"/>
        <v>0</v>
      </c>
      <c r="BI108" s="162">
        <f t="shared" si="8"/>
        <v>0</v>
      </c>
      <c r="BJ108" s="23" t="s">
        <v>77</v>
      </c>
      <c r="BK108" s="162">
        <f t="shared" si="9"/>
        <v>0</v>
      </c>
      <c r="BL108" s="23" t="s">
        <v>146</v>
      </c>
      <c r="BM108" s="23" t="s">
        <v>448</v>
      </c>
    </row>
    <row r="109" spans="2:65" s="1" customFormat="1" ht="16.5" customHeight="1">
      <c r="B109" s="151"/>
      <c r="C109" s="171" t="s">
        <v>245</v>
      </c>
      <c r="D109" s="171" t="s">
        <v>191</v>
      </c>
      <c r="E109" s="172" t="s">
        <v>449</v>
      </c>
      <c r="F109" s="173" t="s">
        <v>450</v>
      </c>
      <c r="G109" s="174" t="s">
        <v>194</v>
      </c>
      <c r="H109" s="175">
        <v>3</v>
      </c>
      <c r="I109" s="176"/>
      <c r="J109" s="176">
        <f t="shared" si="0"/>
        <v>0</v>
      </c>
      <c r="K109" s="173" t="s">
        <v>145</v>
      </c>
      <c r="L109" s="177"/>
      <c r="M109" s="178" t="s">
        <v>5</v>
      </c>
      <c r="N109" s="179" t="s">
        <v>40</v>
      </c>
      <c r="O109" s="160">
        <v>0</v>
      </c>
      <c r="P109" s="160">
        <f t="shared" si="1"/>
        <v>0</v>
      </c>
      <c r="Q109" s="160">
        <v>0.0233</v>
      </c>
      <c r="R109" s="160">
        <f t="shared" si="2"/>
        <v>0.0699</v>
      </c>
      <c r="S109" s="160">
        <v>0</v>
      </c>
      <c r="T109" s="161">
        <f t="shared" si="3"/>
        <v>0</v>
      </c>
      <c r="AR109" s="23" t="s">
        <v>179</v>
      </c>
      <c r="AT109" s="23" t="s">
        <v>191</v>
      </c>
      <c r="AU109" s="23" t="s">
        <v>79</v>
      </c>
      <c r="AY109" s="23" t="s">
        <v>139</v>
      </c>
      <c r="BE109" s="162">
        <f t="shared" si="4"/>
        <v>0</v>
      </c>
      <c r="BF109" s="162">
        <f t="shared" si="5"/>
        <v>0</v>
      </c>
      <c r="BG109" s="162">
        <f t="shared" si="6"/>
        <v>0</v>
      </c>
      <c r="BH109" s="162">
        <f t="shared" si="7"/>
        <v>0</v>
      </c>
      <c r="BI109" s="162">
        <f t="shared" si="8"/>
        <v>0</v>
      </c>
      <c r="BJ109" s="23" t="s">
        <v>77</v>
      </c>
      <c r="BK109" s="162">
        <f t="shared" si="9"/>
        <v>0</v>
      </c>
      <c r="BL109" s="23" t="s">
        <v>146</v>
      </c>
      <c r="BM109" s="23" t="s">
        <v>451</v>
      </c>
    </row>
    <row r="110" spans="2:63" s="10" customFormat="1" ht="29.85" customHeight="1">
      <c r="B110" s="139"/>
      <c r="D110" s="140" t="s">
        <v>68</v>
      </c>
      <c r="E110" s="149" t="s">
        <v>196</v>
      </c>
      <c r="F110" s="149" t="s">
        <v>452</v>
      </c>
      <c r="J110" s="150">
        <f>BK110</f>
        <v>0</v>
      </c>
      <c r="L110" s="139"/>
      <c r="M110" s="143"/>
      <c r="N110" s="144"/>
      <c r="O110" s="144"/>
      <c r="P110" s="145">
        <f>SUM(P111:P132)</f>
        <v>744.6666200000001</v>
      </c>
      <c r="Q110" s="144"/>
      <c r="R110" s="145">
        <f>SUM(R111:R132)</f>
        <v>165.08859040000004</v>
      </c>
      <c r="S110" s="144"/>
      <c r="T110" s="146">
        <f>SUM(T111:T132)</f>
        <v>0</v>
      </c>
      <c r="AR110" s="140" t="s">
        <v>77</v>
      </c>
      <c r="AT110" s="147" t="s">
        <v>68</v>
      </c>
      <c r="AU110" s="147" t="s">
        <v>77</v>
      </c>
      <c r="AY110" s="140" t="s">
        <v>139</v>
      </c>
      <c r="BK110" s="148">
        <f>SUM(BK111:BK132)</f>
        <v>0</v>
      </c>
    </row>
    <row r="111" spans="2:65" s="1" customFormat="1" ht="16.5" customHeight="1">
      <c r="B111" s="151"/>
      <c r="C111" s="152" t="s">
        <v>10</v>
      </c>
      <c r="D111" s="152" t="s">
        <v>141</v>
      </c>
      <c r="E111" s="153" t="s">
        <v>199</v>
      </c>
      <c r="F111" s="154" t="s">
        <v>200</v>
      </c>
      <c r="G111" s="155" t="s">
        <v>182</v>
      </c>
      <c r="H111" s="156">
        <v>442</v>
      </c>
      <c r="I111" s="157"/>
      <c r="J111" s="157">
        <f>ROUND(I111*H111,2)</f>
        <v>0</v>
      </c>
      <c r="K111" s="154" t="s">
        <v>145</v>
      </c>
      <c r="L111" s="37"/>
      <c r="M111" s="158" t="s">
        <v>5</v>
      </c>
      <c r="N111" s="159" t="s">
        <v>40</v>
      </c>
      <c r="O111" s="160">
        <v>1.374</v>
      </c>
      <c r="P111" s="160">
        <f>O111*H111</f>
        <v>607.308</v>
      </c>
      <c r="Q111" s="160">
        <v>0.167</v>
      </c>
      <c r="R111" s="160">
        <f>Q111*H111</f>
        <v>73.81400000000001</v>
      </c>
      <c r="S111" s="160">
        <v>0</v>
      </c>
      <c r="T111" s="161">
        <f>S111*H111</f>
        <v>0</v>
      </c>
      <c r="AR111" s="23" t="s">
        <v>146</v>
      </c>
      <c r="AT111" s="23" t="s">
        <v>141</v>
      </c>
      <c r="AU111" s="23" t="s">
        <v>79</v>
      </c>
      <c r="AY111" s="23" t="s">
        <v>139</v>
      </c>
      <c r="BE111" s="162">
        <f>IF(N111="základní",J111,0)</f>
        <v>0</v>
      </c>
      <c r="BF111" s="162">
        <f>IF(N111="snížená",J111,0)</f>
        <v>0</v>
      </c>
      <c r="BG111" s="162">
        <f>IF(N111="zákl. přenesená",J111,0)</f>
        <v>0</v>
      </c>
      <c r="BH111" s="162">
        <f>IF(N111="sníž. přenesená",J111,0)</f>
        <v>0</v>
      </c>
      <c r="BI111" s="162">
        <f>IF(N111="nulová",J111,0)</f>
        <v>0</v>
      </c>
      <c r="BJ111" s="23" t="s">
        <v>77</v>
      </c>
      <c r="BK111" s="162">
        <f>ROUND(I111*H111,2)</f>
        <v>0</v>
      </c>
      <c r="BL111" s="23" t="s">
        <v>146</v>
      </c>
      <c r="BM111" s="23" t="s">
        <v>453</v>
      </c>
    </row>
    <row r="112" spans="2:65" s="1" customFormat="1" ht="16.5" customHeight="1">
      <c r="B112" s="151"/>
      <c r="C112" s="171" t="s">
        <v>257</v>
      </c>
      <c r="D112" s="171" t="s">
        <v>191</v>
      </c>
      <c r="E112" s="172" t="s">
        <v>204</v>
      </c>
      <c r="F112" s="173" t="s">
        <v>205</v>
      </c>
      <c r="G112" s="174" t="s">
        <v>175</v>
      </c>
      <c r="H112" s="175">
        <v>55.25</v>
      </c>
      <c r="I112" s="176"/>
      <c r="J112" s="176">
        <f>ROUND(I112*H112,2)</f>
        <v>0</v>
      </c>
      <c r="K112" s="173" t="s">
        <v>145</v>
      </c>
      <c r="L112" s="177"/>
      <c r="M112" s="178" t="s">
        <v>5</v>
      </c>
      <c r="N112" s="179" t="s">
        <v>40</v>
      </c>
      <c r="O112" s="160">
        <v>0</v>
      </c>
      <c r="P112" s="160">
        <f>O112*H112</f>
        <v>0</v>
      </c>
      <c r="Q112" s="160">
        <v>1</v>
      </c>
      <c r="R112" s="160">
        <f>Q112*H112</f>
        <v>55.25</v>
      </c>
      <c r="S112" s="160">
        <v>0</v>
      </c>
      <c r="T112" s="161">
        <f>S112*H112</f>
        <v>0</v>
      </c>
      <c r="AR112" s="23" t="s">
        <v>179</v>
      </c>
      <c r="AT112" s="23" t="s">
        <v>191</v>
      </c>
      <c r="AU112" s="23" t="s">
        <v>79</v>
      </c>
      <c r="AY112" s="23" t="s">
        <v>139</v>
      </c>
      <c r="BE112" s="162">
        <f>IF(N112="základní",J112,0)</f>
        <v>0</v>
      </c>
      <c r="BF112" s="162">
        <f>IF(N112="snížená",J112,0)</f>
        <v>0</v>
      </c>
      <c r="BG112" s="162">
        <f>IF(N112="zákl. přenesená",J112,0)</f>
        <v>0</v>
      </c>
      <c r="BH112" s="162">
        <f>IF(N112="sníž. přenesená",J112,0)</f>
        <v>0</v>
      </c>
      <c r="BI112" s="162">
        <f>IF(N112="nulová",J112,0)</f>
        <v>0</v>
      </c>
      <c r="BJ112" s="23" t="s">
        <v>77</v>
      </c>
      <c r="BK112" s="162">
        <f>ROUND(I112*H112,2)</f>
        <v>0</v>
      </c>
      <c r="BL112" s="23" t="s">
        <v>146</v>
      </c>
      <c r="BM112" s="23" t="s">
        <v>454</v>
      </c>
    </row>
    <row r="113" spans="2:51" s="11" customFormat="1" ht="13.5">
      <c r="B113" s="163"/>
      <c r="D113" s="164" t="s">
        <v>148</v>
      </c>
      <c r="E113" s="165" t="s">
        <v>5</v>
      </c>
      <c r="F113" s="166" t="s">
        <v>455</v>
      </c>
      <c r="H113" s="167">
        <v>55.25</v>
      </c>
      <c r="L113" s="163"/>
      <c r="M113" s="168"/>
      <c r="N113" s="169"/>
      <c r="O113" s="169"/>
      <c r="P113" s="169"/>
      <c r="Q113" s="169"/>
      <c r="R113" s="169"/>
      <c r="S113" s="169"/>
      <c r="T113" s="170"/>
      <c r="AT113" s="165" t="s">
        <v>148</v>
      </c>
      <c r="AU113" s="165" t="s">
        <v>79</v>
      </c>
      <c r="AV113" s="11" t="s">
        <v>79</v>
      </c>
      <c r="AW113" s="11" t="s">
        <v>34</v>
      </c>
      <c r="AX113" s="11" t="s">
        <v>77</v>
      </c>
      <c r="AY113" s="165" t="s">
        <v>139</v>
      </c>
    </row>
    <row r="114" spans="2:65" s="1" customFormat="1" ht="25.5" customHeight="1">
      <c r="B114" s="151"/>
      <c r="C114" s="152" t="s">
        <v>261</v>
      </c>
      <c r="D114" s="152" t="s">
        <v>141</v>
      </c>
      <c r="E114" s="153" t="s">
        <v>456</v>
      </c>
      <c r="F114" s="154" t="s">
        <v>457</v>
      </c>
      <c r="G114" s="155" t="s">
        <v>182</v>
      </c>
      <c r="H114" s="156">
        <v>24</v>
      </c>
      <c r="I114" s="157"/>
      <c r="J114" s="157">
        <f>ROUND(I114*H114,2)</f>
        <v>0</v>
      </c>
      <c r="K114" s="154" t="s">
        <v>145</v>
      </c>
      <c r="L114" s="37"/>
      <c r="M114" s="158" t="s">
        <v>5</v>
      </c>
      <c r="N114" s="159" t="s">
        <v>40</v>
      </c>
      <c r="O114" s="160">
        <v>0.765</v>
      </c>
      <c r="P114" s="160">
        <f>O114*H114</f>
        <v>18.36</v>
      </c>
      <c r="Q114" s="160">
        <v>0.1461</v>
      </c>
      <c r="R114" s="160">
        <f>Q114*H114</f>
        <v>3.5064</v>
      </c>
      <c r="S114" s="160">
        <v>0</v>
      </c>
      <c r="T114" s="161">
        <f>S114*H114</f>
        <v>0</v>
      </c>
      <c r="AR114" s="23" t="s">
        <v>146</v>
      </c>
      <c r="AT114" s="23" t="s">
        <v>141</v>
      </c>
      <c r="AU114" s="23" t="s">
        <v>79</v>
      </c>
      <c r="AY114" s="23" t="s">
        <v>139</v>
      </c>
      <c r="BE114" s="162">
        <f>IF(N114="základní",J114,0)</f>
        <v>0</v>
      </c>
      <c r="BF114" s="162">
        <f>IF(N114="snížená",J114,0)</f>
        <v>0</v>
      </c>
      <c r="BG114" s="162">
        <f>IF(N114="zákl. přenesená",J114,0)</f>
        <v>0</v>
      </c>
      <c r="BH114" s="162">
        <f>IF(N114="sníž. přenesená",J114,0)</f>
        <v>0</v>
      </c>
      <c r="BI114" s="162">
        <f>IF(N114="nulová",J114,0)</f>
        <v>0</v>
      </c>
      <c r="BJ114" s="23" t="s">
        <v>77</v>
      </c>
      <c r="BK114" s="162">
        <f>ROUND(I114*H114,2)</f>
        <v>0</v>
      </c>
      <c r="BL114" s="23" t="s">
        <v>146</v>
      </c>
      <c r="BM114" s="23" t="s">
        <v>458</v>
      </c>
    </row>
    <row r="115" spans="2:65" s="1" customFormat="1" ht="25.5" customHeight="1">
      <c r="B115" s="151"/>
      <c r="C115" s="171" t="s">
        <v>268</v>
      </c>
      <c r="D115" s="171" t="s">
        <v>191</v>
      </c>
      <c r="E115" s="172" t="s">
        <v>459</v>
      </c>
      <c r="F115" s="173" t="s">
        <v>460</v>
      </c>
      <c r="G115" s="174" t="s">
        <v>182</v>
      </c>
      <c r="H115" s="175">
        <v>18</v>
      </c>
      <c r="I115" s="176"/>
      <c r="J115" s="176">
        <f>ROUND(I115*H115,2)</f>
        <v>0</v>
      </c>
      <c r="K115" s="173" t="s">
        <v>145</v>
      </c>
      <c r="L115" s="177"/>
      <c r="M115" s="178" t="s">
        <v>5</v>
      </c>
      <c r="N115" s="179" t="s">
        <v>40</v>
      </c>
      <c r="O115" s="160">
        <v>0</v>
      </c>
      <c r="P115" s="160">
        <f>O115*H115</f>
        <v>0</v>
      </c>
      <c r="Q115" s="160">
        <v>0.131</v>
      </c>
      <c r="R115" s="160">
        <f>Q115*H115</f>
        <v>2.358</v>
      </c>
      <c r="S115" s="160">
        <v>0</v>
      </c>
      <c r="T115" s="161">
        <f>S115*H115</f>
        <v>0</v>
      </c>
      <c r="AR115" s="23" t="s">
        <v>179</v>
      </c>
      <c r="AT115" s="23" t="s">
        <v>191</v>
      </c>
      <c r="AU115" s="23" t="s">
        <v>79</v>
      </c>
      <c r="AY115" s="23" t="s">
        <v>139</v>
      </c>
      <c r="BE115" s="162">
        <f>IF(N115="základní",J115,0)</f>
        <v>0</v>
      </c>
      <c r="BF115" s="162">
        <f>IF(N115="snížená",J115,0)</f>
        <v>0</v>
      </c>
      <c r="BG115" s="162">
        <f>IF(N115="zákl. přenesená",J115,0)</f>
        <v>0</v>
      </c>
      <c r="BH115" s="162">
        <f>IF(N115="sníž. přenesená",J115,0)</f>
        <v>0</v>
      </c>
      <c r="BI115" s="162">
        <f>IF(N115="nulová",J115,0)</f>
        <v>0</v>
      </c>
      <c r="BJ115" s="23" t="s">
        <v>77</v>
      </c>
      <c r="BK115" s="162">
        <f>ROUND(I115*H115,2)</f>
        <v>0</v>
      </c>
      <c r="BL115" s="23" t="s">
        <v>146</v>
      </c>
      <c r="BM115" s="23" t="s">
        <v>461</v>
      </c>
    </row>
    <row r="116" spans="2:65" s="1" customFormat="1" ht="16.5" customHeight="1">
      <c r="B116" s="151"/>
      <c r="C116" s="171" t="s">
        <v>277</v>
      </c>
      <c r="D116" s="171" t="s">
        <v>191</v>
      </c>
      <c r="E116" s="172" t="s">
        <v>462</v>
      </c>
      <c r="F116" s="173" t="s">
        <v>463</v>
      </c>
      <c r="G116" s="174" t="s">
        <v>182</v>
      </c>
      <c r="H116" s="175">
        <v>6</v>
      </c>
      <c r="I116" s="176"/>
      <c r="J116" s="176">
        <f>ROUND(I116*H116,2)</f>
        <v>0</v>
      </c>
      <c r="K116" s="173" t="s">
        <v>145</v>
      </c>
      <c r="L116" s="177"/>
      <c r="M116" s="178" t="s">
        <v>5</v>
      </c>
      <c r="N116" s="179" t="s">
        <v>40</v>
      </c>
      <c r="O116" s="160">
        <v>0</v>
      </c>
      <c r="P116" s="160">
        <f>O116*H116</f>
        <v>0</v>
      </c>
      <c r="Q116" s="160">
        <v>0.131</v>
      </c>
      <c r="R116" s="160">
        <f>Q116*H116</f>
        <v>0.786</v>
      </c>
      <c r="S116" s="160">
        <v>0</v>
      </c>
      <c r="T116" s="161">
        <f>S116*H116</f>
        <v>0</v>
      </c>
      <c r="AR116" s="23" t="s">
        <v>179</v>
      </c>
      <c r="AT116" s="23" t="s">
        <v>191</v>
      </c>
      <c r="AU116" s="23" t="s">
        <v>79</v>
      </c>
      <c r="AY116" s="23" t="s">
        <v>139</v>
      </c>
      <c r="BE116" s="162">
        <f>IF(N116="základní",J116,0)</f>
        <v>0</v>
      </c>
      <c r="BF116" s="162">
        <f>IF(N116="snížená",J116,0)</f>
        <v>0</v>
      </c>
      <c r="BG116" s="162">
        <f>IF(N116="zákl. přenesená",J116,0)</f>
        <v>0</v>
      </c>
      <c r="BH116" s="162">
        <f>IF(N116="sníž. přenesená",J116,0)</f>
        <v>0</v>
      </c>
      <c r="BI116" s="162">
        <f>IF(N116="nulová",J116,0)</f>
        <v>0</v>
      </c>
      <c r="BJ116" s="23" t="s">
        <v>77</v>
      </c>
      <c r="BK116" s="162">
        <f>ROUND(I116*H116,2)</f>
        <v>0</v>
      </c>
      <c r="BL116" s="23" t="s">
        <v>146</v>
      </c>
      <c r="BM116" s="23" t="s">
        <v>464</v>
      </c>
    </row>
    <row r="117" spans="2:65" s="1" customFormat="1" ht="25.5" customHeight="1">
      <c r="B117" s="151"/>
      <c r="C117" s="152" t="s">
        <v>285</v>
      </c>
      <c r="D117" s="152" t="s">
        <v>141</v>
      </c>
      <c r="E117" s="153" t="s">
        <v>465</v>
      </c>
      <c r="F117" s="154" t="s">
        <v>466</v>
      </c>
      <c r="G117" s="155" t="s">
        <v>182</v>
      </c>
      <c r="H117" s="156">
        <v>8</v>
      </c>
      <c r="I117" s="157"/>
      <c r="J117" s="157">
        <f>ROUND(I117*H117,2)</f>
        <v>0</v>
      </c>
      <c r="K117" s="154" t="s">
        <v>145</v>
      </c>
      <c r="L117" s="37"/>
      <c r="M117" s="158" t="s">
        <v>5</v>
      </c>
      <c r="N117" s="159" t="s">
        <v>40</v>
      </c>
      <c r="O117" s="160">
        <v>1.046</v>
      </c>
      <c r="P117" s="160">
        <f>O117*H117</f>
        <v>8.368</v>
      </c>
      <c r="Q117" s="160">
        <v>0.04</v>
      </c>
      <c r="R117" s="160">
        <f>Q117*H117</f>
        <v>0.32</v>
      </c>
      <c r="S117" s="160">
        <v>0</v>
      </c>
      <c r="T117" s="161">
        <f>S117*H117</f>
        <v>0</v>
      </c>
      <c r="AR117" s="23" t="s">
        <v>220</v>
      </c>
      <c r="AT117" s="23" t="s">
        <v>141</v>
      </c>
      <c r="AU117" s="23" t="s">
        <v>79</v>
      </c>
      <c r="AY117" s="23" t="s">
        <v>139</v>
      </c>
      <c r="BE117" s="162">
        <f>IF(N117="základní",J117,0)</f>
        <v>0</v>
      </c>
      <c r="BF117" s="162">
        <f>IF(N117="snížená",J117,0)</f>
        <v>0</v>
      </c>
      <c r="BG117" s="162">
        <f>IF(N117="zákl. přenesená",J117,0)</f>
        <v>0</v>
      </c>
      <c r="BH117" s="162">
        <f>IF(N117="sníž. přenesená",J117,0)</f>
        <v>0</v>
      </c>
      <c r="BI117" s="162">
        <f>IF(N117="nulová",J117,0)</f>
        <v>0</v>
      </c>
      <c r="BJ117" s="23" t="s">
        <v>77</v>
      </c>
      <c r="BK117" s="162">
        <f>ROUND(I117*H117,2)</f>
        <v>0</v>
      </c>
      <c r="BL117" s="23" t="s">
        <v>220</v>
      </c>
      <c r="BM117" s="23" t="s">
        <v>467</v>
      </c>
    </row>
    <row r="118" spans="2:65" s="1" customFormat="1" ht="16.5" customHeight="1">
      <c r="B118" s="151"/>
      <c r="C118" s="171" t="s">
        <v>293</v>
      </c>
      <c r="D118" s="171" t="s">
        <v>191</v>
      </c>
      <c r="E118" s="172" t="s">
        <v>468</v>
      </c>
      <c r="F118" s="173" t="s">
        <v>469</v>
      </c>
      <c r="G118" s="174" t="s">
        <v>182</v>
      </c>
      <c r="H118" s="175">
        <v>8.32</v>
      </c>
      <c r="I118" s="176"/>
      <c r="J118" s="176">
        <f>ROUND(I118*H118,2)</f>
        <v>0</v>
      </c>
      <c r="K118" s="173" t="s">
        <v>145</v>
      </c>
      <c r="L118" s="177"/>
      <c r="M118" s="178" t="s">
        <v>5</v>
      </c>
      <c r="N118" s="179" t="s">
        <v>40</v>
      </c>
      <c r="O118" s="160">
        <v>0</v>
      </c>
      <c r="P118" s="160">
        <f>O118*H118</f>
        <v>0</v>
      </c>
      <c r="Q118" s="160">
        <v>0.135</v>
      </c>
      <c r="R118" s="160">
        <f>Q118*H118</f>
        <v>1.1232000000000002</v>
      </c>
      <c r="S118" s="160">
        <v>0</v>
      </c>
      <c r="T118" s="161">
        <f>S118*H118</f>
        <v>0</v>
      </c>
      <c r="AR118" s="23" t="s">
        <v>264</v>
      </c>
      <c r="AT118" s="23" t="s">
        <v>191</v>
      </c>
      <c r="AU118" s="23" t="s">
        <v>79</v>
      </c>
      <c r="AY118" s="23" t="s">
        <v>139</v>
      </c>
      <c r="BE118" s="162">
        <f>IF(N118="základní",J118,0)</f>
        <v>0</v>
      </c>
      <c r="BF118" s="162">
        <f>IF(N118="snížená",J118,0)</f>
        <v>0</v>
      </c>
      <c r="BG118" s="162">
        <f>IF(N118="zákl. přenesená",J118,0)</f>
        <v>0</v>
      </c>
      <c r="BH118" s="162">
        <f>IF(N118="sníž. přenesená",J118,0)</f>
        <v>0</v>
      </c>
      <c r="BI118" s="162">
        <f>IF(N118="nulová",J118,0)</f>
        <v>0</v>
      </c>
      <c r="BJ118" s="23" t="s">
        <v>77</v>
      </c>
      <c r="BK118" s="162">
        <f>ROUND(I118*H118,2)</f>
        <v>0</v>
      </c>
      <c r="BL118" s="23" t="s">
        <v>220</v>
      </c>
      <c r="BM118" s="23" t="s">
        <v>470</v>
      </c>
    </row>
    <row r="119" spans="2:51" s="11" customFormat="1" ht="13.5">
      <c r="B119" s="163"/>
      <c r="D119" s="164" t="s">
        <v>148</v>
      </c>
      <c r="F119" s="166" t="s">
        <v>471</v>
      </c>
      <c r="H119" s="167">
        <v>8.32</v>
      </c>
      <c r="L119" s="163"/>
      <c r="M119" s="168"/>
      <c r="N119" s="169"/>
      <c r="O119" s="169"/>
      <c r="P119" s="169"/>
      <c r="Q119" s="169"/>
      <c r="R119" s="169"/>
      <c r="S119" s="169"/>
      <c r="T119" s="170"/>
      <c r="AT119" s="165" t="s">
        <v>148</v>
      </c>
      <c r="AU119" s="165" t="s">
        <v>79</v>
      </c>
      <c r="AV119" s="11" t="s">
        <v>79</v>
      </c>
      <c r="AW119" s="11" t="s">
        <v>6</v>
      </c>
      <c r="AX119" s="11" t="s">
        <v>77</v>
      </c>
      <c r="AY119" s="165" t="s">
        <v>139</v>
      </c>
    </row>
    <row r="120" spans="2:65" s="1" customFormat="1" ht="16.5" customHeight="1">
      <c r="B120" s="151"/>
      <c r="C120" s="152" t="s">
        <v>299</v>
      </c>
      <c r="D120" s="152" t="s">
        <v>141</v>
      </c>
      <c r="E120" s="153" t="s">
        <v>209</v>
      </c>
      <c r="F120" s="154" t="s">
        <v>210</v>
      </c>
      <c r="G120" s="155" t="s">
        <v>182</v>
      </c>
      <c r="H120" s="156">
        <v>474</v>
      </c>
      <c r="I120" s="157"/>
      <c r="J120" s="157">
        <f>ROUND(I120*H120,2)</f>
        <v>0</v>
      </c>
      <c r="K120" s="154" t="s">
        <v>145</v>
      </c>
      <c r="L120" s="37"/>
      <c r="M120" s="158" t="s">
        <v>5</v>
      </c>
      <c r="N120" s="159" t="s">
        <v>40</v>
      </c>
      <c r="O120" s="160">
        <v>0.029</v>
      </c>
      <c r="P120" s="160">
        <f>O120*H120</f>
        <v>13.746</v>
      </c>
      <c r="Q120" s="160">
        <v>0</v>
      </c>
      <c r="R120" s="160">
        <f>Q120*H120</f>
        <v>0</v>
      </c>
      <c r="S120" s="160">
        <v>0</v>
      </c>
      <c r="T120" s="161">
        <f>S120*H120</f>
        <v>0</v>
      </c>
      <c r="AR120" s="23" t="s">
        <v>146</v>
      </c>
      <c r="AT120" s="23" t="s">
        <v>141</v>
      </c>
      <c r="AU120" s="23" t="s">
        <v>79</v>
      </c>
      <c r="AY120" s="23" t="s">
        <v>139</v>
      </c>
      <c r="BE120" s="162">
        <f>IF(N120="základní",J120,0)</f>
        <v>0</v>
      </c>
      <c r="BF120" s="162">
        <f>IF(N120="snížená",J120,0)</f>
        <v>0</v>
      </c>
      <c r="BG120" s="162">
        <f>IF(N120="zákl. přenesená",J120,0)</f>
        <v>0</v>
      </c>
      <c r="BH120" s="162">
        <f>IF(N120="sníž. přenesená",J120,0)</f>
        <v>0</v>
      </c>
      <c r="BI120" s="162">
        <f>IF(N120="nulová",J120,0)</f>
        <v>0</v>
      </c>
      <c r="BJ120" s="23" t="s">
        <v>77</v>
      </c>
      <c r="BK120" s="162">
        <f>ROUND(I120*H120,2)</f>
        <v>0</v>
      </c>
      <c r="BL120" s="23" t="s">
        <v>146</v>
      </c>
      <c r="BM120" s="23" t="s">
        <v>472</v>
      </c>
    </row>
    <row r="121" spans="2:51" s="11" customFormat="1" ht="13.5">
      <c r="B121" s="163"/>
      <c r="D121" s="164" t="s">
        <v>148</v>
      </c>
      <c r="E121" s="165" t="s">
        <v>5</v>
      </c>
      <c r="F121" s="166" t="s">
        <v>473</v>
      </c>
      <c r="H121" s="167">
        <v>474</v>
      </c>
      <c r="L121" s="163"/>
      <c r="M121" s="168"/>
      <c r="N121" s="169"/>
      <c r="O121" s="169"/>
      <c r="P121" s="169"/>
      <c r="Q121" s="169"/>
      <c r="R121" s="169"/>
      <c r="S121" s="169"/>
      <c r="T121" s="170"/>
      <c r="AT121" s="165" t="s">
        <v>148</v>
      </c>
      <c r="AU121" s="165" t="s">
        <v>79</v>
      </c>
      <c r="AV121" s="11" t="s">
        <v>79</v>
      </c>
      <c r="AW121" s="11" t="s">
        <v>34</v>
      </c>
      <c r="AX121" s="11" t="s">
        <v>77</v>
      </c>
      <c r="AY121" s="165" t="s">
        <v>139</v>
      </c>
    </row>
    <row r="122" spans="2:65" s="1" customFormat="1" ht="16.5" customHeight="1">
      <c r="B122" s="151"/>
      <c r="C122" s="152" t="s">
        <v>304</v>
      </c>
      <c r="D122" s="152" t="s">
        <v>141</v>
      </c>
      <c r="E122" s="153" t="s">
        <v>213</v>
      </c>
      <c r="F122" s="154" t="s">
        <v>214</v>
      </c>
      <c r="G122" s="155" t="s">
        <v>182</v>
      </c>
      <c r="H122" s="156">
        <v>474</v>
      </c>
      <c r="I122" s="157"/>
      <c r="J122" s="157">
        <f>ROUND(I122*H122,2)</f>
        <v>0</v>
      </c>
      <c r="K122" s="154" t="s">
        <v>145</v>
      </c>
      <c r="L122" s="37"/>
      <c r="M122" s="158" t="s">
        <v>5</v>
      </c>
      <c r="N122" s="159" t="s">
        <v>40</v>
      </c>
      <c r="O122" s="160">
        <v>0.024</v>
      </c>
      <c r="P122" s="160">
        <f>O122*H122</f>
        <v>11.376</v>
      </c>
      <c r="Q122" s="160">
        <v>0</v>
      </c>
      <c r="R122" s="160">
        <f>Q122*H122</f>
        <v>0</v>
      </c>
      <c r="S122" s="160">
        <v>0</v>
      </c>
      <c r="T122" s="161">
        <f>S122*H122</f>
        <v>0</v>
      </c>
      <c r="AR122" s="23" t="s">
        <v>146</v>
      </c>
      <c r="AT122" s="23" t="s">
        <v>141</v>
      </c>
      <c r="AU122" s="23" t="s">
        <v>79</v>
      </c>
      <c r="AY122" s="23" t="s">
        <v>139</v>
      </c>
      <c r="BE122" s="162">
        <f>IF(N122="základní",J122,0)</f>
        <v>0</v>
      </c>
      <c r="BF122" s="162">
        <f>IF(N122="snížená",J122,0)</f>
        <v>0</v>
      </c>
      <c r="BG122" s="162">
        <f>IF(N122="zákl. přenesená",J122,0)</f>
        <v>0</v>
      </c>
      <c r="BH122" s="162">
        <f>IF(N122="sníž. přenesená",J122,0)</f>
        <v>0</v>
      </c>
      <c r="BI122" s="162">
        <f>IF(N122="nulová",J122,0)</f>
        <v>0</v>
      </c>
      <c r="BJ122" s="23" t="s">
        <v>77</v>
      </c>
      <c r="BK122" s="162">
        <f>ROUND(I122*H122,2)</f>
        <v>0</v>
      </c>
      <c r="BL122" s="23" t="s">
        <v>146</v>
      </c>
      <c r="BM122" s="23" t="s">
        <v>474</v>
      </c>
    </row>
    <row r="123" spans="2:65" s="1" customFormat="1" ht="16.5" customHeight="1">
      <c r="B123" s="151"/>
      <c r="C123" s="152" t="s">
        <v>310</v>
      </c>
      <c r="D123" s="152" t="s">
        <v>141</v>
      </c>
      <c r="E123" s="153" t="s">
        <v>216</v>
      </c>
      <c r="F123" s="154" t="s">
        <v>217</v>
      </c>
      <c r="G123" s="155" t="s">
        <v>144</v>
      </c>
      <c r="H123" s="156">
        <v>142.2</v>
      </c>
      <c r="I123" s="157"/>
      <c r="J123" s="157">
        <f>ROUND(I123*H123,2)</f>
        <v>0</v>
      </c>
      <c r="K123" s="154" t="s">
        <v>145</v>
      </c>
      <c r="L123" s="37"/>
      <c r="M123" s="158" t="s">
        <v>5</v>
      </c>
      <c r="N123" s="159" t="s">
        <v>40</v>
      </c>
      <c r="O123" s="160">
        <v>0.368</v>
      </c>
      <c r="P123" s="160">
        <f>O123*H123</f>
        <v>52.32959999999999</v>
      </c>
      <c r="Q123" s="160">
        <v>0</v>
      </c>
      <c r="R123" s="160">
        <f>Q123*H123</f>
        <v>0</v>
      </c>
      <c r="S123" s="160">
        <v>0</v>
      </c>
      <c r="T123" s="161">
        <f>S123*H123</f>
        <v>0</v>
      </c>
      <c r="AR123" s="23" t="s">
        <v>146</v>
      </c>
      <c r="AT123" s="23" t="s">
        <v>141</v>
      </c>
      <c r="AU123" s="23" t="s">
        <v>79</v>
      </c>
      <c r="AY123" s="23" t="s">
        <v>139</v>
      </c>
      <c r="BE123" s="162">
        <f>IF(N123="základní",J123,0)</f>
        <v>0</v>
      </c>
      <c r="BF123" s="162">
        <f>IF(N123="snížená",J123,0)</f>
        <v>0</v>
      </c>
      <c r="BG123" s="162">
        <f>IF(N123="zákl. přenesená",J123,0)</f>
        <v>0</v>
      </c>
      <c r="BH123" s="162">
        <f>IF(N123="sníž. přenesená",J123,0)</f>
        <v>0</v>
      </c>
      <c r="BI123" s="162">
        <f>IF(N123="nulová",J123,0)</f>
        <v>0</v>
      </c>
      <c r="BJ123" s="23" t="s">
        <v>77</v>
      </c>
      <c r="BK123" s="162">
        <f>ROUND(I123*H123,2)</f>
        <v>0</v>
      </c>
      <c r="BL123" s="23" t="s">
        <v>146</v>
      </c>
      <c r="BM123" s="23" t="s">
        <v>475</v>
      </c>
    </row>
    <row r="124" spans="2:51" s="11" customFormat="1" ht="13.5">
      <c r="B124" s="163"/>
      <c r="D124" s="164" t="s">
        <v>148</v>
      </c>
      <c r="E124" s="165" t="s">
        <v>5</v>
      </c>
      <c r="F124" s="166" t="s">
        <v>476</v>
      </c>
      <c r="H124" s="167">
        <v>142.2</v>
      </c>
      <c r="L124" s="163"/>
      <c r="M124" s="168"/>
      <c r="N124" s="169"/>
      <c r="O124" s="169"/>
      <c r="P124" s="169"/>
      <c r="Q124" s="169"/>
      <c r="R124" s="169"/>
      <c r="S124" s="169"/>
      <c r="T124" s="170"/>
      <c r="AT124" s="165" t="s">
        <v>148</v>
      </c>
      <c r="AU124" s="165" t="s">
        <v>79</v>
      </c>
      <c r="AV124" s="11" t="s">
        <v>79</v>
      </c>
      <c r="AW124" s="11" t="s">
        <v>34</v>
      </c>
      <c r="AX124" s="11" t="s">
        <v>77</v>
      </c>
      <c r="AY124" s="165" t="s">
        <v>139</v>
      </c>
    </row>
    <row r="125" spans="2:65" s="1" customFormat="1" ht="25.5" customHeight="1">
      <c r="B125" s="151"/>
      <c r="C125" s="152" t="s">
        <v>314</v>
      </c>
      <c r="D125" s="152" t="s">
        <v>141</v>
      </c>
      <c r="E125" s="153" t="s">
        <v>221</v>
      </c>
      <c r="F125" s="154" t="s">
        <v>222</v>
      </c>
      <c r="G125" s="155" t="s">
        <v>182</v>
      </c>
      <c r="H125" s="156">
        <v>474</v>
      </c>
      <c r="I125" s="157"/>
      <c r="J125" s="157">
        <f>ROUND(I125*H125,2)</f>
        <v>0</v>
      </c>
      <c r="K125" s="154" t="s">
        <v>145</v>
      </c>
      <c r="L125" s="37"/>
      <c r="M125" s="158" t="s">
        <v>5</v>
      </c>
      <c r="N125" s="159" t="s">
        <v>40</v>
      </c>
      <c r="O125" s="160">
        <v>0.005</v>
      </c>
      <c r="P125" s="160">
        <f>O125*H125</f>
        <v>2.37</v>
      </c>
      <c r="Q125" s="160">
        <v>0</v>
      </c>
      <c r="R125" s="160">
        <f>Q125*H125</f>
        <v>0</v>
      </c>
      <c r="S125" s="160">
        <v>0</v>
      </c>
      <c r="T125" s="161">
        <f>S125*H125</f>
        <v>0</v>
      </c>
      <c r="AR125" s="23" t="s">
        <v>146</v>
      </c>
      <c r="AT125" s="23" t="s">
        <v>141</v>
      </c>
      <c r="AU125" s="23" t="s">
        <v>79</v>
      </c>
      <c r="AY125" s="23" t="s">
        <v>139</v>
      </c>
      <c r="BE125" s="162">
        <f>IF(N125="základní",J125,0)</f>
        <v>0</v>
      </c>
      <c r="BF125" s="162">
        <f>IF(N125="snížená",J125,0)</f>
        <v>0</v>
      </c>
      <c r="BG125" s="162">
        <f>IF(N125="zákl. přenesená",J125,0)</f>
        <v>0</v>
      </c>
      <c r="BH125" s="162">
        <f>IF(N125="sníž. přenesená",J125,0)</f>
        <v>0</v>
      </c>
      <c r="BI125" s="162">
        <f>IF(N125="nulová",J125,0)</f>
        <v>0</v>
      </c>
      <c r="BJ125" s="23" t="s">
        <v>77</v>
      </c>
      <c r="BK125" s="162">
        <f>ROUND(I125*H125,2)</f>
        <v>0</v>
      </c>
      <c r="BL125" s="23" t="s">
        <v>146</v>
      </c>
      <c r="BM125" s="23" t="s">
        <v>477</v>
      </c>
    </row>
    <row r="126" spans="2:65" s="1" customFormat="1" ht="25.5" customHeight="1">
      <c r="B126" s="151"/>
      <c r="C126" s="152" t="s">
        <v>264</v>
      </c>
      <c r="D126" s="152" t="s">
        <v>141</v>
      </c>
      <c r="E126" s="153" t="s">
        <v>478</v>
      </c>
      <c r="F126" s="154" t="s">
        <v>479</v>
      </c>
      <c r="G126" s="155" t="s">
        <v>271</v>
      </c>
      <c r="H126" s="156">
        <v>59</v>
      </c>
      <c r="I126" s="157"/>
      <c r="J126" s="157">
        <f>ROUND(I126*H126,2)</f>
        <v>0</v>
      </c>
      <c r="K126" s="154" t="s">
        <v>145</v>
      </c>
      <c r="L126" s="37"/>
      <c r="M126" s="158" t="s">
        <v>5</v>
      </c>
      <c r="N126" s="159" t="s">
        <v>40</v>
      </c>
      <c r="O126" s="160">
        <v>0.216</v>
      </c>
      <c r="P126" s="160">
        <f>O126*H126</f>
        <v>12.744</v>
      </c>
      <c r="Q126" s="160">
        <v>0.1295</v>
      </c>
      <c r="R126" s="160">
        <f>Q126*H126</f>
        <v>7.6405</v>
      </c>
      <c r="S126" s="160">
        <v>0</v>
      </c>
      <c r="T126" s="161">
        <f>S126*H126</f>
        <v>0</v>
      </c>
      <c r="AR126" s="23" t="s">
        <v>146</v>
      </c>
      <c r="AT126" s="23" t="s">
        <v>141</v>
      </c>
      <c r="AU126" s="23" t="s">
        <v>79</v>
      </c>
      <c r="AY126" s="23" t="s">
        <v>139</v>
      </c>
      <c r="BE126" s="162">
        <f>IF(N126="základní",J126,0)</f>
        <v>0</v>
      </c>
      <c r="BF126" s="162">
        <f>IF(N126="snížená",J126,0)</f>
        <v>0</v>
      </c>
      <c r="BG126" s="162">
        <f>IF(N126="zákl. přenesená",J126,0)</f>
        <v>0</v>
      </c>
      <c r="BH126" s="162">
        <f>IF(N126="sníž. přenesená",J126,0)</f>
        <v>0</v>
      </c>
      <c r="BI126" s="162">
        <f>IF(N126="nulová",J126,0)</f>
        <v>0</v>
      </c>
      <c r="BJ126" s="23" t="s">
        <v>77</v>
      </c>
      <c r="BK126" s="162">
        <f>ROUND(I126*H126,2)</f>
        <v>0</v>
      </c>
      <c r="BL126" s="23" t="s">
        <v>146</v>
      </c>
      <c r="BM126" s="23" t="s">
        <v>480</v>
      </c>
    </row>
    <row r="127" spans="2:65" s="1" customFormat="1" ht="16.5" customHeight="1">
      <c r="B127" s="151"/>
      <c r="C127" s="171" t="s">
        <v>321</v>
      </c>
      <c r="D127" s="171" t="s">
        <v>191</v>
      </c>
      <c r="E127" s="172" t="s">
        <v>481</v>
      </c>
      <c r="F127" s="173" t="s">
        <v>482</v>
      </c>
      <c r="G127" s="174" t="s">
        <v>271</v>
      </c>
      <c r="H127" s="175">
        <v>61.95</v>
      </c>
      <c r="I127" s="176"/>
      <c r="J127" s="176">
        <f>ROUND(I127*H127,2)</f>
        <v>0</v>
      </c>
      <c r="K127" s="173" t="s">
        <v>145</v>
      </c>
      <c r="L127" s="177"/>
      <c r="M127" s="178" t="s">
        <v>5</v>
      </c>
      <c r="N127" s="179" t="s">
        <v>40</v>
      </c>
      <c r="O127" s="160">
        <v>0</v>
      </c>
      <c r="P127" s="160">
        <f>O127*H127</f>
        <v>0</v>
      </c>
      <c r="Q127" s="160">
        <v>0.0335</v>
      </c>
      <c r="R127" s="160">
        <f>Q127*H127</f>
        <v>2.0753250000000003</v>
      </c>
      <c r="S127" s="160">
        <v>0</v>
      </c>
      <c r="T127" s="161">
        <f>S127*H127</f>
        <v>0</v>
      </c>
      <c r="AR127" s="23" t="s">
        <v>179</v>
      </c>
      <c r="AT127" s="23" t="s">
        <v>191</v>
      </c>
      <c r="AU127" s="23" t="s">
        <v>79</v>
      </c>
      <c r="AY127" s="23" t="s">
        <v>139</v>
      </c>
      <c r="BE127" s="162">
        <f>IF(N127="základní",J127,0)</f>
        <v>0</v>
      </c>
      <c r="BF127" s="162">
        <f>IF(N127="snížená",J127,0)</f>
        <v>0</v>
      </c>
      <c r="BG127" s="162">
        <f>IF(N127="zákl. přenesená",J127,0)</f>
        <v>0</v>
      </c>
      <c r="BH127" s="162">
        <f>IF(N127="sníž. přenesená",J127,0)</f>
        <v>0</v>
      </c>
      <c r="BI127" s="162">
        <f>IF(N127="nulová",J127,0)</f>
        <v>0</v>
      </c>
      <c r="BJ127" s="23" t="s">
        <v>77</v>
      </c>
      <c r="BK127" s="162">
        <f>ROUND(I127*H127,2)</f>
        <v>0</v>
      </c>
      <c r="BL127" s="23" t="s">
        <v>146</v>
      </c>
      <c r="BM127" s="23" t="s">
        <v>483</v>
      </c>
    </row>
    <row r="128" spans="2:51" s="11" customFormat="1" ht="13.5">
      <c r="B128" s="163"/>
      <c r="D128" s="164" t="s">
        <v>148</v>
      </c>
      <c r="F128" s="166" t="s">
        <v>484</v>
      </c>
      <c r="H128" s="167">
        <v>61.95</v>
      </c>
      <c r="L128" s="163"/>
      <c r="M128" s="168"/>
      <c r="N128" s="169"/>
      <c r="O128" s="169"/>
      <c r="P128" s="169"/>
      <c r="Q128" s="169"/>
      <c r="R128" s="169"/>
      <c r="S128" s="169"/>
      <c r="T128" s="170"/>
      <c r="AT128" s="165" t="s">
        <v>148</v>
      </c>
      <c r="AU128" s="165" t="s">
        <v>79</v>
      </c>
      <c r="AV128" s="11" t="s">
        <v>79</v>
      </c>
      <c r="AW128" s="11" t="s">
        <v>6</v>
      </c>
      <c r="AX128" s="11" t="s">
        <v>77</v>
      </c>
      <c r="AY128" s="165" t="s">
        <v>139</v>
      </c>
    </row>
    <row r="129" spans="2:65" s="1" customFormat="1" ht="25.5" customHeight="1">
      <c r="B129" s="151"/>
      <c r="C129" s="152" t="s">
        <v>326</v>
      </c>
      <c r="D129" s="152" t="s">
        <v>141</v>
      </c>
      <c r="E129" s="153" t="s">
        <v>485</v>
      </c>
      <c r="F129" s="154" t="s">
        <v>486</v>
      </c>
      <c r="G129" s="155" t="s">
        <v>144</v>
      </c>
      <c r="H129" s="156">
        <v>5.31</v>
      </c>
      <c r="I129" s="157"/>
      <c r="J129" s="157">
        <f>ROUND(I129*H129,2)</f>
        <v>0</v>
      </c>
      <c r="K129" s="154" t="s">
        <v>145</v>
      </c>
      <c r="L129" s="37"/>
      <c r="M129" s="158" t="s">
        <v>5</v>
      </c>
      <c r="N129" s="159" t="s">
        <v>40</v>
      </c>
      <c r="O129" s="160">
        <v>1.442</v>
      </c>
      <c r="P129" s="160">
        <f>O129*H129</f>
        <v>7.657019999999999</v>
      </c>
      <c r="Q129" s="160">
        <v>2.25634</v>
      </c>
      <c r="R129" s="160">
        <f>Q129*H129</f>
        <v>11.981165399999998</v>
      </c>
      <c r="S129" s="160">
        <v>0</v>
      </c>
      <c r="T129" s="161">
        <f>S129*H129</f>
        <v>0</v>
      </c>
      <c r="AR129" s="23" t="s">
        <v>146</v>
      </c>
      <c r="AT129" s="23" t="s">
        <v>141</v>
      </c>
      <c r="AU129" s="23" t="s">
        <v>79</v>
      </c>
      <c r="AY129" s="23" t="s">
        <v>139</v>
      </c>
      <c r="BE129" s="162">
        <f>IF(N129="základní",J129,0)</f>
        <v>0</v>
      </c>
      <c r="BF129" s="162">
        <f>IF(N129="snížená",J129,0)</f>
        <v>0</v>
      </c>
      <c r="BG129" s="162">
        <f>IF(N129="zákl. přenesená",J129,0)</f>
        <v>0</v>
      </c>
      <c r="BH129" s="162">
        <f>IF(N129="sníž. přenesená",J129,0)</f>
        <v>0</v>
      </c>
      <c r="BI129" s="162">
        <f>IF(N129="nulová",J129,0)</f>
        <v>0</v>
      </c>
      <c r="BJ129" s="23" t="s">
        <v>77</v>
      </c>
      <c r="BK129" s="162">
        <f>ROUND(I129*H129,2)</f>
        <v>0</v>
      </c>
      <c r="BL129" s="23" t="s">
        <v>146</v>
      </c>
      <c r="BM129" s="23" t="s">
        <v>487</v>
      </c>
    </row>
    <row r="130" spans="2:51" s="11" customFormat="1" ht="13.5">
      <c r="B130" s="163"/>
      <c r="D130" s="164" t="s">
        <v>148</v>
      </c>
      <c r="E130" s="165" t="s">
        <v>5</v>
      </c>
      <c r="F130" s="166" t="s">
        <v>488</v>
      </c>
      <c r="H130" s="167">
        <v>5.31</v>
      </c>
      <c r="L130" s="163"/>
      <c r="M130" s="168"/>
      <c r="N130" s="169"/>
      <c r="O130" s="169"/>
      <c r="P130" s="169"/>
      <c r="Q130" s="169"/>
      <c r="R130" s="169"/>
      <c r="S130" s="169"/>
      <c r="T130" s="170"/>
      <c r="AT130" s="165" t="s">
        <v>148</v>
      </c>
      <c r="AU130" s="165" t="s">
        <v>79</v>
      </c>
      <c r="AV130" s="11" t="s">
        <v>79</v>
      </c>
      <c r="AW130" s="11" t="s">
        <v>34</v>
      </c>
      <c r="AX130" s="11" t="s">
        <v>77</v>
      </c>
      <c r="AY130" s="165" t="s">
        <v>139</v>
      </c>
    </row>
    <row r="131" spans="2:65" s="1" customFormat="1" ht="16.5" customHeight="1">
      <c r="B131" s="151"/>
      <c r="C131" s="152" t="s">
        <v>489</v>
      </c>
      <c r="D131" s="152" t="s">
        <v>141</v>
      </c>
      <c r="E131" s="153" t="s">
        <v>490</v>
      </c>
      <c r="F131" s="154" t="s">
        <v>491</v>
      </c>
      <c r="G131" s="155" t="s">
        <v>271</v>
      </c>
      <c r="H131" s="156">
        <v>7</v>
      </c>
      <c r="I131" s="157"/>
      <c r="J131" s="157">
        <f>ROUND(I131*H131,2)</f>
        <v>0</v>
      </c>
      <c r="K131" s="154" t="s">
        <v>145</v>
      </c>
      <c r="L131" s="37"/>
      <c r="M131" s="158" t="s">
        <v>5</v>
      </c>
      <c r="N131" s="159" t="s">
        <v>40</v>
      </c>
      <c r="O131" s="160">
        <v>0.39</v>
      </c>
      <c r="P131" s="160">
        <f>O131*H131</f>
        <v>2.73</v>
      </c>
      <c r="Q131" s="160">
        <v>0.76952</v>
      </c>
      <c r="R131" s="160">
        <f>Q131*H131</f>
        <v>5.38664</v>
      </c>
      <c r="S131" s="160">
        <v>0</v>
      </c>
      <c r="T131" s="161">
        <f>S131*H131</f>
        <v>0</v>
      </c>
      <c r="AR131" s="23" t="s">
        <v>146</v>
      </c>
      <c r="AT131" s="23" t="s">
        <v>141</v>
      </c>
      <c r="AU131" s="23" t="s">
        <v>79</v>
      </c>
      <c r="AY131" s="23" t="s">
        <v>139</v>
      </c>
      <c r="BE131" s="162">
        <f>IF(N131="základní",J131,0)</f>
        <v>0</v>
      </c>
      <c r="BF131" s="162">
        <f>IF(N131="snížená",J131,0)</f>
        <v>0</v>
      </c>
      <c r="BG131" s="162">
        <f>IF(N131="zákl. přenesená",J131,0)</f>
        <v>0</v>
      </c>
      <c r="BH131" s="162">
        <f>IF(N131="sníž. přenesená",J131,0)</f>
        <v>0</v>
      </c>
      <c r="BI131" s="162">
        <f>IF(N131="nulová",J131,0)</f>
        <v>0</v>
      </c>
      <c r="BJ131" s="23" t="s">
        <v>77</v>
      </c>
      <c r="BK131" s="162">
        <f>ROUND(I131*H131,2)</f>
        <v>0</v>
      </c>
      <c r="BL131" s="23" t="s">
        <v>146</v>
      </c>
      <c r="BM131" s="23" t="s">
        <v>492</v>
      </c>
    </row>
    <row r="132" spans="2:65" s="1" customFormat="1" ht="16.5" customHeight="1">
      <c r="B132" s="151"/>
      <c r="C132" s="152" t="s">
        <v>346</v>
      </c>
      <c r="D132" s="152" t="s">
        <v>141</v>
      </c>
      <c r="E132" s="153" t="s">
        <v>493</v>
      </c>
      <c r="F132" s="154" t="s">
        <v>494</v>
      </c>
      <c r="G132" s="155" t="s">
        <v>194</v>
      </c>
      <c r="H132" s="156">
        <v>2</v>
      </c>
      <c r="I132" s="157"/>
      <c r="J132" s="157">
        <f>ROUND(I132*H132,2)</f>
        <v>0</v>
      </c>
      <c r="K132" s="154" t="s">
        <v>145</v>
      </c>
      <c r="L132" s="37"/>
      <c r="M132" s="158" t="s">
        <v>5</v>
      </c>
      <c r="N132" s="159" t="s">
        <v>40</v>
      </c>
      <c r="O132" s="160">
        <v>3.839</v>
      </c>
      <c r="P132" s="160">
        <f>O132*H132</f>
        <v>7.678</v>
      </c>
      <c r="Q132" s="160">
        <v>0.42368</v>
      </c>
      <c r="R132" s="160">
        <f>Q132*H132</f>
        <v>0.84736</v>
      </c>
      <c r="S132" s="160">
        <v>0</v>
      </c>
      <c r="T132" s="161">
        <f>S132*H132</f>
        <v>0</v>
      </c>
      <c r="AR132" s="23" t="s">
        <v>146</v>
      </c>
      <c r="AT132" s="23" t="s">
        <v>141</v>
      </c>
      <c r="AU132" s="23" t="s">
        <v>79</v>
      </c>
      <c r="AY132" s="23" t="s">
        <v>139</v>
      </c>
      <c r="BE132" s="162">
        <f>IF(N132="základní",J132,0)</f>
        <v>0</v>
      </c>
      <c r="BF132" s="162">
        <f>IF(N132="snížená",J132,0)</f>
        <v>0</v>
      </c>
      <c r="BG132" s="162">
        <f>IF(N132="zákl. přenesená",J132,0)</f>
        <v>0</v>
      </c>
      <c r="BH132" s="162">
        <f>IF(N132="sníž. přenesená",J132,0)</f>
        <v>0</v>
      </c>
      <c r="BI132" s="162">
        <f>IF(N132="nulová",J132,0)</f>
        <v>0</v>
      </c>
      <c r="BJ132" s="23" t="s">
        <v>77</v>
      </c>
      <c r="BK132" s="162">
        <f>ROUND(I132*H132,2)</f>
        <v>0</v>
      </c>
      <c r="BL132" s="23" t="s">
        <v>146</v>
      </c>
      <c r="BM132" s="23" t="s">
        <v>495</v>
      </c>
    </row>
    <row r="133" spans="2:63" s="10" customFormat="1" ht="29.85" customHeight="1">
      <c r="B133" s="139"/>
      <c r="D133" s="140" t="s">
        <v>68</v>
      </c>
      <c r="E133" s="149" t="s">
        <v>496</v>
      </c>
      <c r="F133" s="149" t="s">
        <v>497</v>
      </c>
      <c r="J133" s="150">
        <f>BK133</f>
        <v>0</v>
      </c>
      <c r="L133" s="139"/>
      <c r="M133" s="143"/>
      <c r="N133" s="144"/>
      <c r="O133" s="144"/>
      <c r="P133" s="145">
        <f>SUM(P134:P145)</f>
        <v>11.2109</v>
      </c>
      <c r="Q133" s="144"/>
      <c r="R133" s="145">
        <f>SUM(R134:R145)</f>
        <v>5.316199999999999</v>
      </c>
      <c r="S133" s="144"/>
      <c r="T133" s="146">
        <f>SUM(T134:T145)</f>
        <v>0</v>
      </c>
      <c r="AR133" s="140" t="s">
        <v>77</v>
      </c>
      <c r="AT133" s="147" t="s">
        <v>68</v>
      </c>
      <c r="AU133" s="147" t="s">
        <v>77</v>
      </c>
      <c r="AY133" s="140" t="s">
        <v>139</v>
      </c>
      <c r="BK133" s="148">
        <f>SUM(BK134:BK145)</f>
        <v>0</v>
      </c>
    </row>
    <row r="134" spans="2:65" s="1" customFormat="1" ht="25.5" customHeight="1">
      <c r="B134" s="151"/>
      <c r="C134" s="152" t="s">
        <v>353</v>
      </c>
      <c r="D134" s="152" t="s">
        <v>141</v>
      </c>
      <c r="E134" s="153" t="s">
        <v>498</v>
      </c>
      <c r="F134" s="154" t="s">
        <v>499</v>
      </c>
      <c r="G134" s="155" t="s">
        <v>182</v>
      </c>
      <c r="H134" s="156">
        <v>73</v>
      </c>
      <c r="I134" s="157"/>
      <c r="J134" s="157">
        <f>ROUND(I134*H134,2)</f>
        <v>0</v>
      </c>
      <c r="K134" s="154" t="s">
        <v>5</v>
      </c>
      <c r="L134" s="37"/>
      <c r="M134" s="158" t="s">
        <v>5</v>
      </c>
      <c r="N134" s="159" t="s">
        <v>40</v>
      </c>
      <c r="O134" s="160">
        <v>0</v>
      </c>
      <c r="P134" s="160">
        <f>O134*H134</f>
        <v>0</v>
      </c>
      <c r="Q134" s="160">
        <v>0</v>
      </c>
      <c r="R134" s="160">
        <f>Q134*H134</f>
        <v>0</v>
      </c>
      <c r="S134" s="160">
        <v>0</v>
      </c>
      <c r="T134" s="161">
        <f>S134*H134</f>
        <v>0</v>
      </c>
      <c r="AR134" s="23" t="s">
        <v>146</v>
      </c>
      <c r="AT134" s="23" t="s">
        <v>141</v>
      </c>
      <c r="AU134" s="23" t="s">
        <v>79</v>
      </c>
      <c r="AY134" s="23" t="s">
        <v>139</v>
      </c>
      <c r="BE134" s="162">
        <f>IF(N134="základní",J134,0)</f>
        <v>0</v>
      </c>
      <c r="BF134" s="162">
        <f>IF(N134="snížená",J134,0)</f>
        <v>0</v>
      </c>
      <c r="BG134" s="162">
        <f>IF(N134="zákl. přenesená",J134,0)</f>
        <v>0</v>
      </c>
      <c r="BH134" s="162">
        <f>IF(N134="sníž. přenesená",J134,0)</f>
        <v>0</v>
      </c>
      <c r="BI134" s="162">
        <f>IF(N134="nulová",J134,0)</f>
        <v>0</v>
      </c>
      <c r="BJ134" s="23" t="s">
        <v>77</v>
      </c>
      <c r="BK134" s="162">
        <f>ROUND(I134*H134,2)</f>
        <v>0</v>
      </c>
      <c r="BL134" s="23" t="s">
        <v>146</v>
      </c>
      <c r="BM134" s="23" t="s">
        <v>500</v>
      </c>
    </row>
    <row r="135" spans="2:65" s="1" customFormat="1" ht="16.5" customHeight="1">
      <c r="B135" s="151"/>
      <c r="C135" s="171" t="s">
        <v>357</v>
      </c>
      <c r="D135" s="171" t="s">
        <v>191</v>
      </c>
      <c r="E135" s="172" t="s">
        <v>501</v>
      </c>
      <c r="F135" s="173" t="s">
        <v>502</v>
      </c>
      <c r="G135" s="174" t="s">
        <v>175</v>
      </c>
      <c r="H135" s="175">
        <v>5.256</v>
      </c>
      <c r="I135" s="176"/>
      <c r="J135" s="176">
        <f>ROUND(I135*H135,2)</f>
        <v>0</v>
      </c>
      <c r="K135" s="173" t="s">
        <v>503</v>
      </c>
      <c r="L135" s="177"/>
      <c r="M135" s="178" t="s">
        <v>5</v>
      </c>
      <c r="N135" s="179" t="s">
        <v>40</v>
      </c>
      <c r="O135" s="160">
        <v>0</v>
      </c>
      <c r="P135" s="160">
        <f>O135*H135</f>
        <v>0</v>
      </c>
      <c r="Q135" s="160">
        <v>1</v>
      </c>
      <c r="R135" s="160">
        <f>Q135*H135</f>
        <v>5.256</v>
      </c>
      <c r="S135" s="160">
        <v>0</v>
      </c>
      <c r="T135" s="161">
        <f>S135*H135</f>
        <v>0</v>
      </c>
      <c r="AR135" s="23" t="s">
        <v>179</v>
      </c>
      <c r="AT135" s="23" t="s">
        <v>191</v>
      </c>
      <c r="AU135" s="23" t="s">
        <v>79</v>
      </c>
      <c r="AY135" s="23" t="s">
        <v>139</v>
      </c>
      <c r="BE135" s="162">
        <f>IF(N135="základní",J135,0)</f>
        <v>0</v>
      </c>
      <c r="BF135" s="162">
        <f>IF(N135="snížená",J135,0)</f>
        <v>0</v>
      </c>
      <c r="BG135" s="162">
        <f>IF(N135="zákl. přenesená",J135,0)</f>
        <v>0</v>
      </c>
      <c r="BH135" s="162">
        <f>IF(N135="sníž. přenesená",J135,0)</f>
        <v>0</v>
      </c>
      <c r="BI135" s="162">
        <f>IF(N135="nulová",J135,0)</f>
        <v>0</v>
      </c>
      <c r="BJ135" s="23" t="s">
        <v>77</v>
      </c>
      <c r="BK135" s="162">
        <f>ROUND(I135*H135,2)</f>
        <v>0</v>
      </c>
      <c r="BL135" s="23" t="s">
        <v>146</v>
      </c>
      <c r="BM135" s="23" t="s">
        <v>504</v>
      </c>
    </row>
    <row r="136" spans="2:51" s="11" customFormat="1" ht="13.5">
      <c r="B136" s="163"/>
      <c r="D136" s="164" t="s">
        <v>148</v>
      </c>
      <c r="E136" s="165" t="s">
        <v>5</v>
      </c>
      <c r="F136" s="166" t="s">
        <v>505</v>
      </c>
      <c r="H136" s="167">
        <v>5.256</v>
      </c>
      <c r="L136" s="163"/>
      <c r="M136" s="168"/>
      <c r="N136" s="169"/>
      <c r="O136" s="169"/>
      <c r="P136" s="169"/>
      <c r="Q136" s="169"/>
      <c r="R136" s="169"/>
      <c r="S136" s="169"/>
      <c r="T136" s="170"/>
      <c r="AT136" s="165" t="s">
        <v>148</v>
      </c>
      <c r="AU136" s="165" t="s">
        <v>79</v>
      </c>
      <c r="AV136" s="11" t="s">
        <v>79</v>
      </c>
      <c r="AW136" s="11" t="s">
        <v>34</v>
      </c>
      <c r="AX136" s="11" t="s">
        <v>77</v>
      </c>
      <c r="AY136" s="165" t="s">
        <v>139</v>
      </c>
    </row>
    <row r="137" spans="2:65" s="1" customFormat="1" ht="16.5" customHeight="1">
      <c r="B137" s="151"/>
      <c r="C137" s="152" t="s">
        <v>362</v>
      </c>
      <c r="D137" s="152" t="s">
        <v>141</v>
      </c>
      <c r="E137" s="153" t="s">
        <v>213</v>
      </c>
      <c r="F137" s="154" t="s">
        <v>214</v>
      </c>
      <c r="G137" s="155" t="s">
        <v>182</v>
      </c>
      <c r="H137" s="156">
        <v>73</v>
      </c>
      <c r="I137" s="157"/>
      <c r="J137" s="157">
        <f>ROUND(I137*H137,2)</f>
        <v>0</v>
      </c>
      <c r="K137" s="154" t="s">
        <v>145</v>
      </c>
      <c r="L137" s="37"/>
      <c r="M137" s="158" t="s">
        <v>5</v>
      </c>
      <c r="N137" s="159" t="s">
        <v>40</v>
      </c>
      <c r="O137" s="160">
        <v>0.024</v>
      </c>
      <c r="P137" s="160">
        <f>O137*H137</f>
        <v>1.752</v>
      </c>
      <c r="Q137" s="160">
        <v>0</v>
      </c>
      <c r="R137" s="160">
        <f>Q137*H137</f>
        <v>0</v>
      </c>
      <c r="S137" s="160">
        <v>0</v>
      </c>
      <c r="T137" s="161">
        <f>S137*H137</f>
        <v>0</v>
      </c>
      <c r="AR137" s="23" t="s">
        <v>146</v>
      </c>
      <c r="AT137" s="23" t="s">
        <v>141</v>
      </c>
      <c r="AU137" s="23" t="s">
        <v>79</v>
      </c>
      <c r="AY137" s="23" t="s">
        <v>139</v>
      </c>
      <c r="BE137" s="162">
        <f>IF(N137="základní",J137,0)</f>
        <v>0</v>
      </c>
      <c r="BF137" s="162">
        <f>IF(N137="snížená",J137,0)</f>
        <v>0</v>
      </c>
      <c r="BG137" s="162">
        <f>IF(N137="zákl. přenesená",J137,0)</f>
        <v>0</v>
      </c>
      <c r="BH137" s="162">
        <f>IF(N137="sníž. přenesená",J137,0)</f>
        <v>0</v>
      </c>
      <c r="BI137" s="162">
        <f>IF(N137="nulová",J137,0)</f>
        <v>0</v>
      </c>
      <c r="BJ137" s="23" t="s">
        <v>77</v>
      </c>
      <c r="BK137" s="162">
        <f>ROUND(I137*H137,2)</f>
        <v>0</v>
      </c>
      <c r="BL137" s="23" t="s">
        <v>146</v>
      </c>
      <c r="BM137" s="23" t="s">
        <v>506</v>
      </c>
    </row>
    <row r="138" spans="2:65" s="1" customFormat="1" ht="16.5" customHeight="1">
      <c r="B138" s="151"/>
      <c r="C138" s="152" t="s">
        <v>366</v>
      </c>
      <c r="D138" s="152" t="s">
        <v>141</v>
      </c>
      <c r="E138" s="153" t="s">
        <v>216</v>
      </c>
      <c r="F138" s="154" t="s">
        <v>217</v>
      </c>
      <c r="G138" s="155" t="s">
        <v>144</v>
      </c>
      <c r="H138" s="156">
        <v>7.3</v>
      </c>
      <c r="I138" s="157"/>
      <c r="J138" s="157">
        <f>ROUND(I138*H138,2)</f>
        <v>0</v>
      </c>
      <c r="K138" s="154" t="s">
        <v>145</v>
      </c>
      <c r="L138" s="37"/>
      <c r="M138" s="158" t="s">
        <v>5</v>
      </c>
      <c r="N138" s="159" t="s">
        <v>40</v>
      </c>
      <c r="O138" s="160">
        <v>0.368</v>
      </c>
      <c r="P138" s="160">
        <f>O138*H138</f>
        <v>2.6864</v>
      </c>
      <c r="Q138" s="160">
        <v>0</v>
      </c>
      <c r="R138" s="160">
        <f>Q138*H138</f>
        <v>0</v>
      </c>
      <c r="S138" s="160">
        <v>0</v>
      </c>
      <c r="T138" s="161">
        <f>S138*H138</f>
        <v>0</v>
      </c>
      <c r="AR138" s="23" t="s">
        <v>146</v>
      </c>
      <c r="AT138" s="23" t="s">
        <v>141</v>
      </c>
      <c r="AU138" s="23" t="s">
        <v>79</v>
      </c>
      <c r="AY138" s="23" t="s">
        <v>139</v>
      </c>
      <c r="BE138" s="162">
        <f>IF(N138="základní",J138,0)</f>
        <v>0</v>
      </c>
      <c r="BF138" s="162">
        <f>IF(N138="snížená",J138,0)</f>
        <v>0</v>
      </c>
      <c r="BG138" s="162">
        <f>IF(N138="zákl. přenesená",J138,0)</f>
        <v>0</v>
      </c>
      <c r="BH138" s="162">
        <f>IF(N138="sníž. přenesená",J138,0)</f>
        <v>0</v>
      </c>
      <c r="BI138" s="162">
        <f>IF(N138="nulová",J138,0)</f>
        <v>0</v>
      </c>
      <c r="BJ138" s="23" t="s">
        <v>77</v>
      </c>
      <c r="BK138" s="162">
        <f>ROUND(I138*H138,2)</f>
        <v>0</v>
      </c>
      <c r="BL138" s="23" t="s">
        <v>146</v>
      </c>
      <c r="BM138" s="23" t="s">
        <v>507</v>
      </c>
    </row>
    <row r="139" spans="2:51" s="11" customFormat="1" ht="13.5">
      <c r="B139" s="163"/>
      <c r="D139" s="164" t="s">
        <v>148</v>
      </c>
      <c r="E139" s="165" t="s">
        <v>5</v>
      </c>
      <c r="F139" s="166" t="s">
        <v>508</v>
      </c>
      <c r="H139" s="167">
        <v>7.3</v>
      </c>
      <c r="L139" s="163"/>
      <c r="M139" s="168"/>
      <c r="N139" s="169"/>
      <c r="O139" s="169"/>
      <c r="P139" s="169"/>
      <c r="Q139" s="169"/>
      <c r="R139" s="169"/>
      <c r="S139" s="169"/>
      <c r="T139" s="170"/>
      <c r="AT139" s="165" t="s">
        <v>148</v>
      </c>
      <c r="AU139" s="165" t="s">
        <v>79</v>
      </c>
      <c r="AV139" s="11" t="s">
        <v>79</v>
      </c>
      <c r="AW139" s="11" t="s">
        <v>34</v>
      </c>
      <c r="AX139" s="11" t="s">
        <v>77</v>
      </c>
      <c r="AY139" s="165" t="s">
        <v>139</v>
      </c>
    </row>
    <row r="140" spans="2:65" s="1" customFormat="1" ht="25.5" customHeight="1">
      <c r="B140" s="151"/>
      <c r="C140" s="152" t="s">
        <v>372</v>
      </c>
      <c r="D140" s="152" t="s">
        <v>141</v>
      </c>
      <c r="E140" s="153" t="s">
        <v>221</v>
      </c>
      <c r="F140" s="154" t="s">
        <v>222</v>
      </c>
      <c r="G140" s="155" t="s">
        <v>182</v>
      </c>
      <c r="H140" s="156">
        <v>73</v>
      </c>
      <c r="I140" s="157"/>
      <c r="J140" s="157">
        <f>ROUND(I140*H140,2)</f>
        <v>0</v>
      </c>
      <c r="K140" s="154" t="s">
        <v>145</v>
      </c>
      <c r="L140" s="37"/>
      <c r="M140" s="158" t="s">
        <v>5</v>
      </c>
      <c r="N140" s="159" t="s">
        <v>40</v>
      </c>
      <c r="O140" s="160">
        <v>0.005</v>
      </c>
      <c r="P140" s="160">
        <f>O140*H140</f>
        <v>0.365</v>
      </c>
      <c r="Q140" s="160">
        <v>0</v>
      </c>
      <c r="R140" s="160">
        <f>Q140*H140</f>
        <v>0</v>
      </c>
      <c r="S140" s="160">
        <v>0</v>
      </c>
      <c r="T140" s="161">
        <f>S140*H140</f>
        <v>0</v>
      </c>
      <c r="AR140" s="23" t="s">
        <v>146</v>
      </c>
      <c r="AT140" s="23" t="s">
        <v>141</v>
      </c>
      <c r="AU140" s="23" t="s">
        <v>79</v>
      </c>
      <c r="AY140" s="23" t="s">
        <v>139</v>
      </c>
      <c r="BE140" s="162">
        <f>IF(N140="základní",J140,0)</f>
        <v>0</v>
      </c>
      <c r="BF140" s="162">
        <f>IF(N140="snížená",J140,0)</f>
        <v>0</v>
      </c>
      <c r="BG140" s="162">
        <f>IF(N140="zákl. přenesená",J140,0)</f>
        <v>0</v>
      </c>
      <c r="BH140" s="162">
        <f>IF(N140="sníž. přenesená",J140,0)</f>
        <v>0</v>
      </c>
      <c r="BI140" s="162">
        <f>IF(N140="nulová",J140,0)</f>
        <v>0</v>
      </c>
      <c r="BJ140" s="23" t="s">
        <v>77</v>
      </c>
      <c r="BK140" s="162">
        <f>ROUND(I140*H140,2)</f>
        <v>0</v>
      </c>
      <c r="BL140" s="23" t="s">
        <v>146</v>
      </c>
      <c r="BM140" s="23" t="s">
        <v>509</v>
      </c>
    </row>
    <row r="141" spans="2:65" s="1" customFormat="1" ht="16.5" customHeight="1">
      <c r="B141" s="151"/>
      <c r="C141" s="152" t="s">
        <v>377</v>
      </c>
      <c r="D141" s="152" t="s">
        <v>141</v>
      </c>
      <c r="E141" s="153" t="s">
        <v>373</v>
      </c>
      <c r="F141" s="154" t="s">
        <v>374</v>
      </c>
      <c r="G141" s="155" t="s">
        <v>375</v>
      </c>
      <c r="H141" s="156">
        <v>60</v>
      </c>
      <c r="I141" s="157"/>
      <c r="J141" s="157">
        <f>ROUND(I141*H141,2)</f>
        <v>0</v>
      </c>
      <c r="K141" s="154" t="s">
        <v>145</v>
      </c>
      <c r="L141" s="37"/>
      <c r="M141" s="158" t="s">
        <v>5</v>
      </c>
      <c r="N141" s="159" t="s">
        <v>40</v>
      </c>
      <c r="O141" s="160">
        <v>0.075</v>
      </c>
      <c r="P141" s="160">
        <f>O141*H141</f>
        <v>4.5</v>
      </c>
      <c r="Q141" s="160">
        <v>5E-05</v>
      </c>
      <c r="R141" s="160">
        <f>Q141*H141</f>
        <v>0.003</v>
      </c>
      <c r="S141" s="160">
        <v>0</v>
      </c>
      <c r="T141" s="161">
        <f>S141*H141</f>
        <v>0</v>
      </c>
      <c r="AR141" s="23" t="s">
        <v>220</v>
      </c>
      <c r="AT141" s="23" t="s">
        <v>141</v>
      </c>
      <c r="AU141" s="23" t="s">
        <v>79</v>
      </c>
      <c r="AY141" s="23" t="s">
        <v>139</v>
      </c>
      <c r="BE141" s="162">
        <f>IF(N141="základní",J141,0)</f>
        <v>0</v>
      </c>
      <c r="BF141" s="162">
        <f>IF(N141="snížená",J141,0)</f>
        <v>0</v>
      </c>
      <c r="BG141" s="162">
        <f>IF(N141="zákl. přenesená",J141,0)</f>
        <v>0</v>
      </c>
      <c r="BH141" s="162">
        <f>IF(N141="sníž. přenesená",J141,0)</f>
        <v>0</v>
      </c>
      <c r="BI141" s="162">
        <f>IF(N141="nulová",J141,0)</f>
        <v>0</v>
      </c>
      <c r="BJ141" s="23" t="s">
        <v>77</v>
      </c>
      <c r="BK141" s="162">
        <f>ROUND(I141*H141,2)</f>
        <v>0</v>
      </c>
      <c r="BL141" s="23" t="s">
        <v>220</v>
      </c>
      <c r="BM141" s="23" t="s">
        <v>510</v>
      </c>
    </row>
    <row r="142" spans="2:65" s="1" customFormat="1" ht="16.5" customHeight="1">
      <c r="B142" s="151"/>
      <c r="C142" s="171" t="s">
        <v>382</v>
      </c>
      <c r="D142" s="171" t="s">
        <v>191</v>
      </c>
      <c r="E142" s="172" t="s">
        <v>511</v>
      </c>
      <c r="F142" s="173" t="s">
        <v>512</v>
      </c>
      <c r="G142" s="174" t="s">
        <v>175</v>
      </c>
      <c r="H142" s="175">
        <v>0.036</v>
      </c>
      <c r="I142" s="176"/>
      <c r="J142" s="176">
        <f>ROUND(I142*H142,2)</f>
        <v>0</v>
      </c>
      <c r="K142" s="173" t="s">
        <v>145</v>
      </c>
      <c r="L142" s="177"/>
      <c r="M142" s="178" t="s">
        <v>5</v>
      </c>
      <c r="N142" s="179" t="s">
        <v>40</v>
      </c>
      <c r="O142" s="160">
        <v>0</v>
      </c>
      <c r="P142" s="160">
        <f>O142*H142</f>
        <v>0</v>
      </c>
      <c r="Q142" s="160">
        <v>1</v>
      </c>
      <c r="R142" s="160">
        <f>Q142*H142</f>
        <v>0.036</v>
      </c>
      <c r="S142" s="160">
        <v>0</v>
      </c>
      <c r="T142" s="161">
        <f>S142*H142</f>
        <v>0</v>
      </c>
      <c r="AR142" s="23" t="s">
        <v>179</v>
      </c>
      <c r="AT142" s="23" t="s">
        <v>191</v>
      </c>
      <c r="AU142" s="23" t="s">
        <v>79</v>
      </c>
      <c r="AY142" s="23" t="s">
        <v>139</v>
      </c>
      <c r="BE142" s="162">
        <f>IF(N142="základní",J142,0)</f>
        <v>0</v>
      </c>
      <c r="BF142" s="162">
        <f>IF(N142="snížená",J142,0)</f>
        <v>0</v>
      </c>
      <c r="BG142" s="162">
        <f>IF(N142="zákl. přenesená",J142,0)</f>
        <v>0</v>
      </c>
      <c r="BH142" s="162">
        <f>IF(N142="sníž. přenesená",J142,0)</f>
        <v>0</v>
      </c>
      <c r="BI142" s="162">
        <f>IF(N142="nulová",J142,0)</f>
        <v>0</v>
      </c>
      <c r="BJ142" s="23" t="s">
        <v>77</v>
      </c>
      <c r="BK142" s="162">
        <f>ROUND(I142*H142,2)</f>
        <v>0</v>
      </c>
      <c r="BL142" s="23" t="s">
        <v>146</v>
      </c>
      <c r="BM142" s="23" t="s">
        <v>513</v>
      </c>
    </row>
    <row r="143" spans="2:51" s="11" customFormat="1" ht="13.5">
      <c r="B143" s="163"/>
      <c r="D143" s="164" t="s">
        <v>148</v>
      </c>
      <c r="E143" s="165" t="s">
        <v>5</v>
      </c>
      <c r="F143" s="166" t="s">
        <v>514</v>
      </c>
      <c r="H143" s="167">
        <v>0.035934</v>
      </c>
      <c r="L143" s="163"/>
      <c r="M143" s="168"/>
      <c r="N143" s="169"/>
      <c r="O143" s="169"/>
      <c r="P143" s="169"/>
      <c r="Q143" s="169"/>
      <c r="R143" s="169"/>
      <c r="S143" s="169"/>
      <c r="T143" s="170"/>
      <c r="AT143" s="165" t="s">
        <v>148</v>
      </c>
      <c r="AU143" s="165" t="s">
        <v>79</v>
      </c>
      <c r="AV143" s="11" t="s">
        <v>79</v>
      </c>
      <c r="AW143" s="11" t="s">
        <v>34</v>
      </c>
      <c r="AX143" s="11" t="s">
        <v>77</v>
      </c>
      <c r="AY143" s="165" t="s">
        <v>139</v>
      </c>
    </row>
    <row r="144" spans="2:65" s="1" customFormat="1" ht="16.5" customHeight="1">
      <c r="B144" s="151"/>
      <c r="C144" s="171" t="s">
        <v>515</v>
      </c>
      <c r="D144" s="171" t="s">
        <v>191</v>
      </c>
      <c r="E144" s="172" t="s">
        <v>516</v>
      </c>
      <c r="F144" s="173" t="s">
        <v>517</v>
      </c>
      <c r="G144" s="174" t="s">
        <v>175</v>
      </c>
      <c r="H144" s="175">
        <v>0.02</v>
      </c>
      <c r="I144" s="176"/>
      <c r="J144" s="176">
        <f>ROUND(I144*H144,2)</f>
        <v>0</v>
      </c>
      <c r="K144" s="173" t="s">
        <v>145</v>
      </c>
      <c r="L144" s="177"/>
      <c r="M144" s="178" t="s">
        <v>5</v>
      </c>
      <c r="N144" s="179" t="s">
        <v>40</v>
      </c>
      <c r="O144" s="160">
        <v>0</v>
      </c>
      <c r="P144" s="160">
        <f>O144*H144</f>
        <v>0</v>
      </c>
      <c r="Q144" s="160">
        <v>1</v>
      </c>
      <c r="R144" s="160">
        <f>Q144*H144</f>
        <v>0.02</v>
      </c>
      <c r="S144" s="160">
        <v>0</v>
      </c>
      <c r="T144" s="161">
        <f>S144*H144</f>
        <v>0</v>
      </c>
      <c r="AR144" s="23" t="s">
        <v>179</v>
      </c>
      <c r="AT144" s="23" t="s">
        <v>191</v>
      </c>
      <c r="AU144" s="23" t="s">
        <v>79</v>
      </c>
      <c r="AY144" s="23" t="s">
        <v>139</v>
      </c>
      <c r="BE144" s="162">
        <f>IF(N144="základní",J144,0)</f>
        <v>0</v>
      </c>
      <c r="BF144" s="162">
        <f>IF(N144="snížená",J144,0)</f>
        <v>0</v>
      </c>
      <c r="BG144" s="162">
        <f>IF(N144="zákl. přenesená",J144,0)</f>
        <v>0</v>
      </c>
      <c r="BH144" s="162">
        <f>IF(N144="sníž. přenesená",J144,0)</f>
        <v>0</v>
      </c>
      <c r="BI144" s="162">
        <f>IF(N144="nulová",J144,0)</f>
        <v>0</v>
      </c>
      <c r="BJ144" s="23" t="s">
        <v>77</v>
      </c>
      <c r="BK144" s="162">
        <f>ROUND(I144*H144,2)</f>
        <v>0</v>
      </c>
      <c r="BL144" s="23" t="s">
        <v>146</v>
      </c>
      <c r="BM144" s="23" t="s">
        <v>518</v>
      </c>
    </row>
    <row r="145" spans="2:65" s="1" customFormat="1" ht="25.5" customHeight="1">
      <c r="B145" s="151"/>
      <c r="C145" s="152" t="s">
        <v>519</v>
      </c>
      <c r="D145" s="152" t="s">
        <v>141</v>
      </c>
      <c r="E145" s="153" t="s">
        <v>520</v>
      </c>
      <c r="F145" s="154" t="s">
        <v>521</v>
      </c>
      <c r="G145" s="155" t="s">
        <v>271</v>
      </c>
      <c r="H145" s="156">
        <v>2.5</v>
      </c>
      <c r="I145" s="157"/>
      <c r="J145" s="157">
        <f>ROUND(I145*H145,2)</f>
        <v>0</v>
      </c>
      <c r="K145" s="154" t="s">
        <v>503</v>
      </c>
      <c r="L145" s="37"/>
      <c r="M145" s="158" t="s">
        <v>5</v>
      </c>
      <c r="N145" s="159" t="s">
        <v>40</v>
      </c>
      <c r="O145" s="160">
        <v>0.763</v>
      </c>
      <c r="P145" s="160">
        <f>O145*H145</f>
        <v>1.9075</v>
      </c>
      <c r="Q145" s="160">
        <v>0.00048</v>
      </c>
      <c r="R145" s="160">
        <f>Q145*H145</f>
        <v>0.0012000000000000001</v>
      </c>
      <c r="S145" s="160">
        <v>0</v>
      </c>
      <c r="T145" s="161">
        <f>S145*H145</f>
        <v>0</v>
      </c>
      <c r="AR145" s="23" t="s">
        <v>146</v>
      </c>
      <c r="AT145" s="23" t="s">
        <v>141</v>
      </c>
      <c r="AU145" s="23" t="s">
        <v>79</v>
      </c>
      <c r="AY145" s="23" t="s">
        <v>139</v>
      </c>
      <c r="BE145" s="162">
        <f>IF(N145="základní",J145,0)</f>
        <v>0</v>
      </c>
      <c r="BF145" s="162">
        <f>IF(N145="snížená",J145,0)</f>
        <v>0</v>
      </c>
      <c r="BG145" s="162">
        <f>IF(N145="zákl. přenesená",J145,0)</f>
        <v>0</v>
      </c>
      <c r="BH145" s="162">
        <f>IF(N145="sníž. přenesená",J145,0)</f>
        <v>0</v>
      </c>
      <c r="BI145" s="162">
        <f>IF(N145="nulová",J145,0)</f>
        <v>0</v>
      </c>
      <c r="BJ145" s="23" t="s">
        <v>77</v>
      </c>
      <c r="BK145" s="162">
        <f>ROUND(I145*H145,2)</f>
        <v>0</v>
      </c>
      <c r="BL145" s="23" t="s">
        <v>146</v>
      </c>
      <c r="BM145" s="23" t="s">
        <v>522</v>
      </c>
    </row>
    <row r="146" spans="2:63" s="10" customFormat="1" ht="29.85" customHeight="1">
      <c r="B146" s="139"/>
      <c r="D146" s="140" t="s">
        <v>68</v>
      </c>
      <c r="E146" s="149" t="s">
        <v>185</v>
      </c>
      <c r="F146" s="149" t="s">
        <v>224</v>
      </c>
      <c r="J146" s="150">
        <f>BK146</f>
        <v>0</v>
      </c>
      <c r="L146" s="139"/>
      <c r="M146" s="143"/>
      <c r="N146" s="144"/>
      <c r="O146" s="144"/>
      <c r="P146" s="145">
        <f>P147+P161+P177</f>
        <v>731.35819</v>
      </c>
      <c r="Q146" s="144"/>
      <c r="R146" s="145">
        <f>R147+R161+R177</f>
        <v>123</v>
      </c>
      <c r="S146" s="144"/>
      <c r="T146" s="146">
        <f>T147+T161+T177</f>
        <v>322.556</v>
      </c>
      <c r="AR146" s="140" t="s">
        <v>77</v>
      </c>
      <c r="AT146" s="147" t="s">
        <v>68</v>
      </c>
      <c r="AU146" s="147" t="s">
        <v>77</v>
      </c>
      <c r="AY146" s="140" t="s">
        <v>139</v>
      </c>
      <c r="BK146" s="148">
        <f>BK147+BK161+BK177</f>
        <v>0</v>
      </c>
    </row>
    <row r="147" spans="2:63" s="10" customFormat="1" ht="14.85" customHeight="1">
      <c r="B147" s="139"/>
      <c r="D147" s="140" t="s">
        <v>68</v>
      </c>
      <c r="E147" s="149" t="s">
        <v>234</v>
      </c>
      <c r="F147" s="149" t="s">
        <v>2268</v>
      </c>
      <c r="J147" s="150">
        <f>BK147</f>
        <v>0</v>
      </c>
      <c r="L147" s="139"/>
      <c r="M147" s="143"/>
      <c r="N147" s="144"/>
      <c r="O147" s="144"/>
      <c r="P147" s="145">
        <f>SUM(P148:P160)</f>
        <v>472.84800000000007</v>
      </c>
      <c r="Q147" s="144"/>
      <c r="R147" s="145">
        <f>SUM(R148:R160)</f>
        <v>123</v>
      </c>
      <c r="S147" s="144"/>
      <c r="T147" s="146">
        <f>SUM(T148:T160)</f>
        <v>322.556</v>
      </c>
      <c r="AR147" s="140" t="s">
        <v>77</v>
      </c>
      <c r="AT147" s="147" t="s">
        <v>68</v>
      </c>
      <c r="AU147" s="147" t="s">
        <v>79</v>
      </c>
      <c r="AY147" s="140" t="s">
        <v>139</v>
      </c>
      <c r="BK147" s="148">
        <f>SUM(BK148:BK160)</f>
        <v>0</v>
      </c>
    </row>
    <row r="148" spans="2:65" s="1" customFormat="1" ht="16.5" customHeight="1">
      <c r="B148" s="151"/>
      <c r="C148" s="152" t="s">
        <v>523</v>
      </c>
      <c r="D148" s="152" t="s">
        <v>141</v>
      </c>
      <c r="E148" s="153" t="s">
        <v>524</v>
      </c>
      <c r="F148" s="154" t="s">
        <v>525</v>
      </c>
      <c r="G148" s="155" t="s">
        <v>182</v>
      </c>
      <c r="H148" s="156">
        <v>104</v>
      </c>
      <c r="I148" s="157"/>
      <c r="J148" s="157">
        <f aca="true" t="shared" si="10" ref="J148:J153">ROUND(I148*H148,2)</f>
        <v>0</v>
      </c>
      <c r="K148" s="154" t="s">
        <v>145</v>
      </c>
      <c r="L148" s="37"/>
      <c r="M148" s="158" t="s">
        <v>5</v>
      </c>
      <c r="N148" s="159" t="s">
        <v>40</v>
      </c>
      <c r="O148" s="160">
        <v>0.445</v>
      </c>
      <c r="P148" s="160">
        <f aca="true" t="shared" si="11" ref="P148:P153">O148*H148</f>
        <v>46.28</v>
      </c>
      <c r="Q148" s="160">
        <v>0</v>
      </c>
      <c r="R148" s="160">
        <f aca="true" t="shared" si="12" ref="R148:R153">Q148*H148</f>
        <v>0</v>
      </c>
      <c r="S148" s="160">
        <v>0.505</v>
      </c>
      <c r="T148" s="161">
        <f aca="true" t="shared" si="13" ref="T148:T153">S148*H148</f>
        <v>52.52</v>
      </c>
      <c r="AR148" s="23" t="s">
        <v>146</v>
      </c>
      <c r="AT148" s="23" t="s">
        <v>141</v>
      </c>
      <c r="AU148" s="23" t="s">
        <v>154</v>
      </c>
      <c r="AY148" s="23" t="s">
        <v>139</v>
      </c>
      <c r="BE148" s="162">
        <f aca="true" t="shared" si="14" ref="BE148:BE153">IF(N148="základní",J148,0)</f>
        <v>0</v>
      </c>
      <c r="BF148" s="162">
        <f aca="true" t="shared" si="15" ref="BF148:BF153">IF(N148="snížená",J148,0)</f>
        <v>0</v>
      </c>
      <c r="BG148" s="162">
        <f aca="true" t="shared" si="16" ref="BG148:BG153">IF(N148="zákl. přenesená",J148,0)</f>
        <v>0</v>
      </c>
      <c r="BH148" s="162">
        <f aca="true" t="shared" si="17" ref="BH148:BH153">IF(N148="sníž. přenesená",J148,0)</f>
        <v>0</v>
      </c>
      <c r="BI148" s="162">
        <f aca="true" t="shared" si="18" ref="BI148:BI153">IF(N148="nulová",J148,0)</f>
        <v>0</v>
      </c>
      <c r="BJ148" s="23" t="s">
        <v>77</v>
      </c>
      <c r="BK148" s="162">
        <f aca="true" t="shared" si="19" ref="BK148:BK153">ROUND(I148*H148,2)</f>
        <v>0</v>
      </c>
      <c r="BL148" s="23" t="s">
        <v>146</v>
      </c>
      <c r="BM148" s="23" t="s">
        <v>526</v>
      </c>
    </row>
    <row r="149" spans="2:65" s="1" customFormat="1" ht="16.5" customHeight="1">
      <c r="B149" s="151"/>
      <c r="C149" s="152" t="s">
        <v>527</v>
      </c>
      <c r="D149" s="152" t="s">
        <v>141</v>
      </c>
      <c r="E149" s="153" t="s">
        <v>528</v>
      </c>
      <c r="F149" s="154" t="s">
        <v>529</v>
      </c>
      <c r="G149" s="155" t="s">
        <v>182</v>
      </c>
      <c r="H149" s="156">
        <v>104</v>
      </c>
      <c r="I149" s="157"/>
      <c r="J149" s="157">
        <f t="shared" si="10"/>
        <v>0</v>
      </c>
      <c r="K149" s="154" t="s">
        <v>145</v>
      </c>
      <c r="L149" s="37"/>
      <c r="M149" s="158" t="s">
        <v>5</v>
      </c>
      <c r="N149" s="159" t="s">
        <v>40</v>
      </c>
      <c r="O149" s="160">
        <v>0.46</v>
      </c>
      <c r="P149" s="160">
        <f t="shared" si="11"/>
        <v>47.84</v>
      </c>
      <c r="Q149" s="160">
        <v>0</v>
      </c>
      <c r="R149" s="160">
        <f t="shared" si="12"/>
        <v>0</v>
      </c>
      <c r="S149" s="160">
        <v>0.3</v>
      </c>
      <c r="T149" s="161">
        <f t="shared" si="13"/>
        <v>31.2</v>
      </c>
      <c r="AR149" s="23" t="s">
        <v>146</v>
      </c>
      <c r="AT149" s="23" t="s">
        <v>141</v>
      </c>
      <c r="AU149" s="23" t="s">
        <v>154</v>
      </c>
      <c r="AY149" s="23" t="s">
        <v>139</v>
      </c>
      <c r="BE149" s="162">
        <f t="shared" si="14"/>
        <v>0</v>
      </c>
      <c r="BF149" s="162">
        <f t="shared" si="15"/>
        <v>0</v>
      </c>
      <c r="BG149" s="162">
        <f t="shared" si="16"/>
        <v>0</v>
      </c>
      <c r="BH149" s="162">
        <f t="shared" si="17"/>
        <v>0</v>
      </c>
      <c r="BI149" s="162">
        <f t="shared" si="18"/>
        <v>0</v>
      </c>
      <c r="BJ149" s="23" t="s">
        <v>77</v>
      </c>
      <c r="BK149" s="162">
        <f t="shared" si="19"/>
        <v>0</v>
      </c>
      <c r="BL149" s="23" t="s">
        <v>146</v>
      </c>
      <c r="BM149" s="23" t="s">
        <v>530</v>
      </c>
    </row>
    <row r="150" spans="2:65" s="1" customFormat="1" ht="16.5" customHeight="1">
      <c r="B150" s="151"/>
      <c r="C150" s="152" t="s">
        <v>531</v>
      </c>
      <c r="D150" s="152" t="s">
        <v>141</v>
      </c>
      <c r="E150" s="153" t="s">
        <v>532</v>
      </c>
      <c r="F150" s="154" t="s">
        <v>533</v>
      </c>
      <c r="G150" s="155" t="s">
        <v>182</v>
      </c>
      <c r="H150" s="156">
        <v>104</v>
      </c>
      <c r="I150" s="157"/>
      <c r="J150" s="157">
        <f t="shared" si="10"/>
        <v>0</v>
      </c>
      <c r="K150" s="154" t="s">
        <v>145</v>
      </c>
      <c r="L150" s="37"/>
      <c r="M150" s="158" t="s">
        <v>5</v>
      </c>
      <c r="N150" s="159" t="s">
        <v>40</v>
      </c>
      <c r="O150" s="160">
        <v>1.373</v>
      </c>
      <c r="P150" s="160">
        <f t="shared" si="11"/>
        <v>142.792</v>
      </c>
      <c r="Q150" s="160">
        <v>0</v>
      </c>
      <c r="R150" s="160">
        <f t="shared" si="12"/>
        <v>0</v>
      </c>
      <c r="S150" s="160">
        <v>0.62</v>
      </c>
      <c r="T150" s="161">
        <f t="shared" si="13"/>
        <v>64.48</v>
      </c>
      <c r="AR150" s="23" t="s">
        <v>146</v>
      </c>
      <c r="AT150" s="23" t="s">
        <v>141</v>
      </c>
      <c r="AU150" s="23" t="s">
        <v>154</v>
      </c>
      <c r="AY150" s="23" t="s">
        <v>139</v>
      </c>
      <c r="BE150" s="162">
        <f t="shared" si="14"/>
        <v>0</v>
      </c>
      <c r="BF150" s="162">
        <f t="shared" si="15"/>
        <v>0</v>
      </c>
      <c r="BG150" s="162">
        <f t="shared" si="16"/>
        <v>0</v>
      </c>
      <c r="BH150" s="162">
        <f t="shared" si="17"/>
        <v>0</v>
      </c>
      <c r="BI150" s="162">
        <f t="shared" si="18"/>
        <v>0</v>
      </c>
      <c r="BJ150" s="23" t="s">
        <v>77</v>
      </c>
      <c r="BK150" s="162">
        <f t="shared" si="19"/>
        <v>0</v>
      </c>
      <c r="BL150" s="23" t="s">
        <v>146</v>
      </c>
      <c r="BM150" s="23" t="s">
        <v>534</v>
      </c>
    </row>
    <row r="151" spans="2:65" s="1" customFormat="1" ht="16.5" customHeight="1">
      <c r="B151" s="151"/>
      <c r="C151" s="152" t="s">
        <v>535</v>
      </c>
      <c r="D151" s="152" t="s">
        <v>141</v>
      </c>
      <c r="E151" s="153" t="s">
        <v>536</v>
      </c>
      <c r="F151" s="154" t="s">
        <v>537</v>
      </c>
      <c r="G151" s="155" t="s">
        <v>271</v>
      </c>
      <c r="H151" s="156">
        <v>67</v>
      </c>
      <c r="I151" s="157"/>
      <c r="J151" s="157">
        <f t="shared" si="10"/>
        <v>0</v>
      </c>
      <c r="K151" s="154" t="s">
        <v>145</v>
      </c>
      <c r="L151" s="37"/>
      <c r="M151" s="158" t="s">
        <v>5</v>
      </c>
      <c r="N151" s="159" t="s">
        <v>40</v>
      </c>
      <c r="O151" s="160">
        <v>0.272</v>
      </c>
      <c r="P151" s="160">
        <f t="shared" si="11"/>
        <v>18.224</v>
      </c>
      <c r="Q151" s="160">
        <v>0</v>
      </c>
      <c r="R151" s="160">
        <f t="shared" si="12"/>
        <v>0</v>
      </c>
      <c r="S151" s="160">
        <v>0.29</v>
      </c>
      <c r="T151" s="161">
        <f t="shared" si="13"/>
        <v>19.43</v>
      </c>
      <c r="AR151" s="23" t="s">
        <v>146</v>
      </c>
      <c r="AT151" s="23" t="s">
        <v>141</v>
      </c>
      <c r="AU151" s="23" t="s">
        <v>154</v>
      </c>
      <c r="AY151" s="23" t="s">
        <v>139</v>
      </c>
      <c r="BE151" s="162">
        <f t="shared" si="14"/>
        <v>0</v>
      </c>
      <c r="BF151" s="162">
        <f t="shared" si="15"/>
        <v>0</v>
      </c>
      <c r="BG151" s="162">
        <f t="shared" si="16"/>
        <v>0</v>
      </c>
      <c r="BH151" s="162">
        <f t="shared" si="17"/>
        <v>0</v>
      </c>
      <c r="BI151" s="162">
        <f t="shared" si="18"/>
        <v>0</v>
      </c>
      <c r="BJ151" s="23" t="s">
        <v>77</v>
      </c>
      <c r="BK151" s="162">
        <f t="shared" si="19"/>
        <v>0</v>
      </c>
      <c r="BL151" s="23" t="s">
        <v>146</v>
      </c>
      <c r="BM151" s="23" t="s">
        <v>538</v>
      </c>
    </row>
    <row r="152" spans="2:65" s="1" customFormat="1" ht="16.5" customHeight="1">
      <c r="B152" s="151"/>
      <c r="C152" s="152" t="s">
        <v>539</v>
      </c>
      <c r="D152" s="152" t="s">
        <v>141</v>
      </c>
      <c r="E152" s="153" t="s">
        <v>540</v>
      </c>
      <c r="F152" s="154" t="s">
        <v>541</v>
      </c>
      <c r="G152" s="155" t="s">
        <v>271</v>
      </c>
      <c r="H152" s="156">
        <v>144</v>
      </c>
      <c r="I152" s="157"/>
      <c r="J152" s="157">
        <f t="shared" si="10"/>
        <v>0</v>
      </c>
      <c r="K152" s="154" t="s">
        <v>145</v>
      </c>
      <c r="L152" s="37"/>
      <c r="M152" s="158" t="s">
        <v>5</v>
      </c>
      <c r="N152" s="159" t="s">
        <v>40</v>
      </c>
      <c r="O152" s="160">
        <v>0.095</v>
      </c>
      <c r="P152" s="160">
        <f t="shared" si="11"/>
        <v>13.68</v>
      </c>
      <c r="Q152" s="160">
        <v>0</v>
      </c>
      <c r="R152" s="160">
        <f t="shared" si="12"/>
        <v>0</v>
      </c>
      <c r="S152" s="160">
        <v>0.04</v>
      </c>
      <c r="T152" s="161">
        <f t="shared" si="13"/>
        <v>5.76</v>
      </c>
      <c r="AR152" s="23" t="s">
        <v>146</v>
      </c>
      <c r="AT152" s="23" t="s">
        <v>141</v>
      </c>
      <c r="AU152" s="23" t="s">
        <v>154</v>
      </c>
      <c r="AY152" s="23" t="s">
        <v>139</v>
      </c>
      <c r="BE152" s="162">
        <f t="shared" si="14"/>
        <v>0</v>
      </c>
      <c r="BF152" s="162">
        <f t="shared" si="15"/>
        <v>0</v>
      </c>
      <c r="BG152" s="162">
        <f t="shared" si="16"/>
        <v>0</v>
      </c>
      <c r="BH152" s="162">
        <f t="shared" si="17"/>
        <v>0</v>
      </c>
      <c r="BI152" s="162">
        <f t="shared" si="18"/>
        <v>0</v>
      </c>
      <c r="BJ152" s="23" t="s">
        <v>77</v>
      </c>
      <c r="BK152" s="162">
        <f t="shared" si="19"/>
        <v>0</v>
      </c>
      <c r="BL152" s="23" t="s">
        <v>146</v>
      </c>
      <c r="BM152" s="23" t="s">
        <v>542</v>
      </c>
    </row>
    <row r="153" spans="2:65" s="1" customFormat="1" ht="16.5" customHeight="1">
      <c r="B153" s="151"/>
      <c r="C153" s="152" t="s">
        <v>543</v>
      </c>
      <c r="D153" s="152" t="s">
        <v>141</v>
      </c>
      <c r="E153" s="153" t="s">
        <v>544</v>
      </c>
      <c r="F153" s="154" t="s">
        <v>545</v>
      </c>
      <c r="G153" s="155" t="s">
        <v>182</v>
      </c>
      <c r="H153" s="156">
        <v>267</v>
      </c>
      <c r="I153" s="157"/>
      <c r="J153" s="157">
        <f t="shared" si="10"/>
        <v>0</v>
      </c>
      <c r="K153" s="154" t="s">
        <v>145</v>
      </c>
      <c r="L153" s="37"/>
      <c r="M153" s="158" t="s">
        <v>5</v>
      </c>
      <c r="N153" s="159" t="s">
        <v>40</v>
      </c>
      <c r="O153" s="160">
        <v>0.22</v>
      </c>
      <c r="P153" s="160">
        <f t="shared" si="11"/>
        <v>58.74</v>
      </c>
      <c r="Q153" s="160">
        <v>0</v>
      </c>
      <c r="R153" s="160">
        <f t="shared" si="12"/>
        <v>0</v>
      </c>
      <c r="S153" s="160">
        <v>0.098</v>
      </c>
      <c r="T153" s="161">
        <f t="shared" si="13"/>
        <v>26.166</v>
      </c>
      <c r="AR153" s="23" t="s">
        <v>146</v>
      </c>
      <c r="AT153" s="23" t="s">
        <v>141</v>
      </c>
      <c r="AU153" s="23" t="s">
        <v>154</v>
      </c>
      <c r="AY153" s="23" t="s">
        <v>139</v>
      </c>
      <c r="BE153" s="162">
        <f t="shared" si="14"/>
        <v>0</v>
      </c>
      <c r="BF153" s="162">
        <f t="shared" si="15"/>
        <v>0</v>
      </c>
      <c r="BG153" s="162">
        <f t="shared" si="16"/>
        <v>0</v>
      </c>
      <c r="BH153" s="162">
        <f t="shared" si="17"/>
        <v>0</v>
      </c>
      <c r="BI153" s="162">
        <f t="shared" si="18"/>
        <v>0</v>
      </c>
      <c r="BJ153" s="23" t="s">
        <v>77</v>
      </c>
      <c r="BK153" s="162">
        <f t="shared" si="19"/>
        <v>0</v>
      </c>
      <c r="BL153" s="23" t="s">
        <v>146</v>
      </c>
      <c r="BM153" s="23" t="s">
        <v>546</v>
      </c>
    </row>
    <row r="154" spans="2:51" s="11" customFormat="1" ht="13.5">
      <c r="B154" s="163"/>
      <c r="D154" s="164" t="s">
        <v>148</v>
      </c>
      <c r="E154" s="165" t="s">
        <v>5</v>
      </c>
      <c r="F154" s="166" t="s">
        <v>547</v>
      </c>
      <c r="H154" s="167">
        <v>267</v>
      </c>
      <c r="L154" s="163"/>
      <c r="M154" s="168"/>
      <c r="N154" s="169"/>
      <c r="O154" s="169"/>
      <c r="P154" s="169"/>
      <c r="Q154" s="169"/>
      <c r="R154" s="169"/>
      <c r="S154" s="169"/>
      <c r="T154" s="170"/>
      <c r="AT154" s="165" t="s">
        <v>148</v>
      </c>
      <c r="AU154" s="165" t="s">
        <v>154</v>
      </c>
      <c r="AV154" s="11" t="s">
        <v>79</v>
      </c>
      <c r="AW154" s="11" t="s">
        <v>34</v>
      </c>
      <c r="AX154" s="11" t="s">
        <v>77</v>
      </c>
      <c r="AY154" s="165" t="s">
        <v>139</v>
      </c>
    </row>
    <row r="155" spans="2:65" s="1" customFormat="1" ht="16.5" customHeight="1">
      <c r="B155" s="151"/>
      <c r="C155" s="152" t="s">
        <v>548</v>
      </c>
      <c r="D155" s="152" t="s">
        <v>141</v>
      </c>
      <c r="E155" s="153" t="s">
        <v>549</v>
      </c>
      <c r="F155" s="154" t="s">
        <v>550</v>
      </c>
      <c r="G155" s="155" t="s">
        <v>271</v>
      </c>
      <c r="H155" s="156">
        <v>67</v>
      </c>
      <c r="I155" s="157"/>
      <c r="J155" s="157">
        <f aca="true" t="shared" si="20" ref="J155:J160">ROUND(I155*H155,2)</f>
        <v>0</v>
      </c>
      <c r="K155" s="154" t="s">
        <v>145</v>
      </c>
      <c r="L155" s="37"/>
      <c r="M155" s="158" t="s">
        <v>5</v>
      </c>
      <c r="N155" s="159" t="s">
        <v>40</v>
      </c>
      <c r="O155" s="160">
        <v>0.124</v>
      </c>
      <c r="P155" s="160">
        <f>O155*H155</f>
        <v>8.308</v>
      </c>
      <c r="Q155" s="160">
        <v>0</v>
      </c>
      <c r="R155" s="160">
        <f>Q155*H155</f>
        <v>0</v>
      </c>
      <c r="S155" s="160">
        <v>0</v>
      </c>
      <c r="T155" s="161">
        <f>S155*H155</f>
        <v>0</v>
      </c>
      <c r="AR155" s="23" t="s">
        <v>146</v>
      </c>
      <c r="AT155" s="23" t="s">
        <v>141</v>
      </c>
      <c r="AU155" s="23" t="s">
        <v>154</v>
      </c>
      <c r="AY155" s="23" t="s">
        <v>139</v>
      </c>
      <c r="BE155" s="162">
        <f>IF(N155="základní",J155,0)</f>
        <v>0</v>
      </c>
      <c r="BF155" s="162">
        <f>IF(N155="snížená",J155,0)</f>
        <v>0</v>
      </c>
      <c r="BG155" s="162">
        <f>IF(N155="zákl. přenesená",J155,0)</f>
        <v>0</v>
      </c>
      <c r="BH155" s="162">
        <f>IF(N155="sníž. přenesená",J155,0)</f>
        <v>0</v>
      </c>
      <c r="BI155" s="162">
        <f>IF(N155="nulová",J155,0)</f>
        <v>0</v>
      </c>
      <c r="BJ155" s="23" t="s">
        <v>77</v>
      </c>
      <c r="BK155" s="162">
        <f>ROUND(I155*H155,2)</f>
        <v>0</v>
      </c>
      <c r="BL155" s="23" t="s">
        <v>146</v>
      </c>
      <c r="BM155" s="23" t="s">
        <v>551</v>
      </c>
    </row>
    <row r="156" spans="2:65" s="280" customFormat="1" ht="16.5" customHeight="1">
      <c r="B156" s="151"/>
      <c r="C156" s="152" t="s">
        <v>552</v>
      </c>
      <c r="D156" s="152" t="s">
        <v>141</v>
      </c>
      <c r="E156" s="153" t="s">
        <v>553</v>
      </c>
      <c r="F156" s="154" t="s">
        <v>554</v>
      </c>
      <c r="G156" s="155" t="s">
        <v>182</v>
      </c>
      <c r="H156" s="156">
        <v>104</v>
      </c>
      <c r="I156" s="157"/>
      <c r="J156" s="157">
        <f t="shared" si="20"/>
        <v>0</v>
      </c>
      <c r="K156" s="154" t="s">
        <v>145</v>
      </c>
      <c r="L156" s="37"/>
      <c r="M156" s="158"/>
      <c r="N156" s="159" t="s">
        <v>40</v>
      </c>
      <c r="O156" s="160">
        <v>1.124</v>
      </c>
      <c r="P156" s="160">
        <f aca="true" t="shared" si="21" ref="P156:P159">O156*H156</f>
        <v>116.89600000000002</v>
      </c>
      <c r="Q156" s="160">
        <v>1</v>
      </c>
      <c r="R156" s="160">
        <f aca="true" t="shared" si="22" ref="R156:R159">Q156*H156</f>
        <v>104</v>
      </c>
      <c r="S156" s="160">
        <v>1</v>
      </c>
      <c r="T156" s="161">
        <f aca="true" t="shared" si="23" ref="T156:T159">S156*H156</f>
        <v>104</v>
      </c>
      <c r="AR156" s="23"/>
      <c r="AT156" s="23"/>
      <c r="AU156" s="23"/>
      <c r="AY156" s="23"/>
      <c r="BE156" s="162">
        <f aca="true" t="shared" si="24" ref="BE156:BE159">IF(N156="základní",J156,0)</f>
        <v>0</v>
      </c>
      <c r="BF156" s="162">
        <f aca="true" t="shared" si="25" ref="BF156:BF159">IF(N156="snížená",J156,0)</f>
        <v>0</v>
      </c>
      <c r="BG156" s="162">
        <f aca="true" t="shared" si="26" ref="BG156:BG159">IF(N156="zákl. přenesená",J156,0)</f>
        <v>0</v>
      </c>
      <c r="BH156" s="162">
        <f aca="true" t="shared" si="27" ref="BH156:BH159">IF(N156="sníž. přenesená",J156,0)</f>
        <v>0</v>
      </c>
      <c r="BI156" s="162">
        <f aca="true" t="shared" si="28" ref="BI156:BI159">IF(N156="nulová",J156,0)</f>
        <v>0</v>
      </c>
      <c r="BJ156" s="23" t="s">
        <v>79</v>
      </c>
      <c r="BK156" s="162">
        <f aca="true" t="shared" si="29" ref="BK156:BK159">ROUND(I156*H156,2)</f>
        <v>0</v>
      </c>
      <c r="BL156" s="23" t="s">
        <v>146</v>
      </c>
      <c r="BM156" s="23" t="s">
        <v>551</v>
      </c>
    </row>
    <row r="157" spans="2:65" s="280" customFormat="1" ht="16.5" customHeight="1">
      <c r="B157" s="151"/>
      <c r="C157" s="152">
        <v>54</v>
      </c>
      <c r="D157" s="286" t="s">
        <v>141</v>
      </c>
      <c r="E157" s="153"/>
      <c r="F157" s="285" t="s">
        <v>2269</v>
      </c>
      <c r="G157" s="288" t="s">
        <v>194</v>
      </c>
      <c r="H157" s="156">
        <v>3</v>
      </c>
      <c r="I157" s="157"/>
      <c r="J157" s="157">
        <f t="shared" si="20"/>
        <v>0</v>
      </c>
      <c r="K157" s="154"/>
      <c r="L157" s="37"/>
      <c r="M157" s="158"/>
      <c r="N157" s="159" t="s">
        <v>40</v>
      </c>
      <c r="O157" s="160">
        <v>2.124</v>
      </c>
      <c r="P157" s="160">
        <f t="shared" si="21"/>
        <v>6.372</v>
      </c>
      <c r="Q157" s="160">
        <v>2</v>
      </c>
      <c r="R157" s="160">
        <f t="shared" si="22"/>
        <v>6</v>
      </c>
      <c r="S157" s="160">
        <v>2</v>
      </c>
      <c r="T157" s="161">
        <f t="shared" si="23"/>
        <v>6</v>
      </c>
      <c r="AR157" s="23"/>
      <c r="AT157" s="23"/>
      <c r="AU157" s="23"/>
      <c r="AY157" s="23"/>
      <c r="BE157" s="162">
        <f t="shared" si="24"/>
        <v>0</v>
      </c>
      <c r="BF157" s="162">
        <f t="shared" si="25"/>
        <v>0</v>
      </c>
      <c r="BG157" s="162">
        <f t="shared" si="26"/>
        <v>0</v>
      </c>
      <c r="BH157" s="162">
        <f t="shared" si="27"/>
        <v>0</v>
      </c>
      <c r="BI157" s="162">
        <f t="shared" si="28"/>
        <v>0</v>
      </c>
      <c r="BJ157" s="23" t="s">
        <v>154</v>
      </c>
      <c r="BK157" s="162">
        <f t="shared" si="29"/>
        <v>0</v>
      </c>
      <c r="BL157" s="23" t="s">
        <v>146</v>
      </c>
      <c r="BM157" s="23" t="s">
        <v>551</v>
      </c>
    </row>
    <row r="158" spans="2:65" s="280" customFormat="1" ht="16.5" customHeight="1">
      <c r="B158" s="151"/>
      <c r="C158" s="152">
        <v>55</v>
      </c>
      <c r="D158" s="286" t="s">
        <v>141</v>
      </c>
      <c r="E158" s="287" t="s">
        <v>2273</v>
      </c>
      <c r="F158" s="285" t="s">
        <v>2270</v>
      </c>
      <c r="G158" s="288" t="s">
        <v>194</v>
      </c>
      <c r="H158" s="156">
        <v>3</v>
      </c>
      <c r="I158" s="157"/>
      <c r="J158" s="157">
        <f t="shared" si="20"/>
        <v>0</v>
      </c>
      <c r="K158" s="154"/>
      <c r="L158" s="37"/>
      <c r="M158" s="158"/>
      <c r="N158" s="159" t="s">
        <v>40</v>
      </c>
      <c r="O158" s="160">
        <v>3.124</v>
      </c>
      <c r="P158" s="160">
        <f t="shared" si="21"/>
        <v>9.372</v>
      </c>
      <c r="Q158" s="160">
        <v>3</v>
      </c>
      <c r="R158" s="160">
        <f t="shared" si="22"/>
        <v>9</v>
      </c>
      <c r="S158" s="160">
        <v>3</v>
      </c>
      <c r="T158" s="161">
        <f t="shared" si="23"/>
        <v>9</v>
      </c>
      <c r="AR158" s="23"/>
      <c r="AT158" s="23"/>
      <c r="AU158" s="23"/>
      <c r="AY158" s="23"/>
      <c r="BE158" s="162">
        <f t="shared" si="24"/>
        <v>0</v>
      </c>
      <c r="BF158" s="162">
        <f t="shared" si="25"/>
        <v>0</v>
      </c>
      <c r="BG158" s="162">
        <f t="shared" si="26"/>
        <v>0</v>
      </c>
      <c r="BH158" s="162">
        <f t="shared" si="27"/>
        <v>0</v>
      </c>
      <c r="BI158" s="162">
        <f t="shared" si="28"/>
        <v>0</v>
      </c>
      <c r="BJ158" s="23" t="s">
        <v>146</v>
      </c>
      <c r="BK158" s="162">
        <f t="shared" si="29"/>
        <v>0</v>
      </c>
      <c r="BL158" s="23" t="s">
        <v>146</v>
      </c>
      <c r="BM158" s="23" t="s">
        <v>551</v>
      </c>
    </row>
    <row r="159" spans="2:65" s="280" customFormat="1" ht="16.5" customHeight="1">
      <c r="B159" s="151"/>
      <c r="C159" s="152">
        <v>56</v>
      </c>
      <c r="D159" s="286" t="s">
        <v>141</v>
      </c>
      <c r="E159" s="153"/>
      <c r="F159" s="285" t="s">
        <v>2271</v>
      </c>
      <c r="G159" s="288" t="s">
        <v>175</v>
      </c>
      <c r="H159" s="156">
        <v>1</v>
      </c>
      <c r="I159" s="157"/>
      <c r="J159" s="157">
        <f t="shared" si="20"/>
        <v>0</v>
      </c>
      <c r="K159" s="154"/>
      <c r="L159" s="37"/>
      <c r="M159" s="158"/>
      <c r="N159" s="159" t="s">
        <v>40</v>
      </c>
      <c r="O159" s="160">
        <v>4.124</v>
      </c>
      <c r="P159" s="160">
        <f t="shared" si="21"/>
        <v>4.124</v>
      </c>
      <c r="Q159" s="160">
        <v>4</v>
      </c>
      <c r="R159" s="160">
        <f t="shared" si="22"/>
        <v>4</v>
      </c>
      <c r="S159" s="160">
        <v>4</v>
      </c>
      <c r="T159" s="161">
        <f t="shared" si="23"/>
        <v>4</v>
      </c>
      <c r="AR159" s="23"/>
      <c r="AT159" s="23"/>
      <c r="AU159" s="23"/>
      <c r="AY159" s="23"/>
      <c r="BE159" s="162">
        <f t="shared" si="24"/>
        <v>0</v>
      </c>
      <c r="BF159" s="162">
        <f t="shared" si="25"/>
        <v>0</v>
      </c>
      <c r="BG159" s="162">
        <f t="shared" si="26"/>
        <v>0</v>
      </c>
      <c r="BH159" s="162">
        <f t="shared" si="27"/>
        <v>0</v>
      </c>
      <c r="BI159" s="162">
        <f t="shared" si="28"/>
        <v>0</v>
      </c>
      <c r="BJ159" s="23" t="s">
        <v>163</v>
      </c>
      <c r="BK159" s="162">
        <f t="shared" si="29"/>
        <v>0</v>
      </c>
      <c r="BL159" s="23" t="s">
        <v>146</v>
      </c>
      <c r="BM159" s="23" t="s">
        <v>551</v>
      </c>
    </row>
    <row r="160" spans="2:65" s="1" customFormat="1" ht="25.5" customHeight="1">
      <c r="B160" s="151"/>
      <c r="C160" s="152">
        <v>57</v>
      </c>
      <c r="D160" s="286" t="s">
        <v>141</v>
      </c>
      <c r="E160" s="153"/>
      <c r="F160" s="285" t="s">
        <v>2272</v>
      </c>
      <c r="G160" s="288" t="s">
        <v>175</v>
      </c>
      <c r="H160" s="156">
        <v>1</v>
      </c>
      <c r="I160" s="157"/>
      <c r="J160" s="157">
        <f t="shared" si="20"/>
        <v>0</v>
      </c>
      <c r="K160" s="154"/>
      <c r="L160" s="37"/>
      <c r="M160" s="158" t="s">
        <v>5</v>
      </c>
      <c r="N160" s="159" t="s">
        <v>40</v>
      </c>
      <c r="O160" s="160">
        <v>0.22</v>
      </c>
      <c r="P160" s="160">
        <f>O160*H160</f>
        <v>0.22</v>
      </c>
      <c r="Q160" s="160">
        <v>0</v>
      </c>
      <c r="R160" s="160">
        <f>Q160*H160</f>
        <v>0</v>
      </c>
      <c r="S160" s="160">
        <v>0</v>
      </c>
      <c r="T160" s="161">
        <f>S160*H160</f>
        <v>0</v>
      </c>
      <c r="AR160" s="23" t="s">
        <v>146</v>
      </c>
      <c r="AT160" s="23" t="s">
        <v>141</v>
      </c>
      <c r="AU160" s="23" t="s">
        <v>154</v>
      </c>
      <c r="AY160" s="23" t="s">
        <v>139</v>
      </c>
      <c r="BE160" s="162">
        <f>IF(N160="základní",J160,0)</f>
        <v>0</v>
      </c>
      <c r="BF160" s="162">
        <f>IF(N160="snížená",J160,0)</f>
        <v>0</v>
      </c>
      <c r="BG160" s="162">
        <f>IF(N160="zákl. přenesená",J160,0)</f>
        <v>0</v>
      </c>
      <c r="BH160" s="162">
        <f>IF(N160="sníž. přenesená",J160,0)</f>
        <v>0</v>
      </c>
      <c r="BI160" s="162">
        <f>IF(N160="nulová",J160,0)</f>
        <v>0</v>
      </c>
      <c r="BJ160" s="23" t="s">
        <v>77</v>
      </c>
      <c r="BK160" s="162">
        <f>ROUND(I160*H160,2)</f>
        <v>0</v>
      </c>
      <c r="BL160" s="23" t="s">
        <v>146</v>
      </c>
      <c r="BM160" s="23" t="s">
        <v>555</v>
      </c>
    </row>
    <row r="161" spans="2:63" s="10" customFormat="1" ht="22.35" customHeight="1">
      <c r="B161" s="139"/>
      <c r="D161" s="140" t="s">
        <v>68</v>
      </c>
      <c r="E161" s="149" t="s">
        <v>556</v>
      </c>
      <c r="F161" s="149" t="s">
        <v>557</v>
      </c>
      <c r="J161" s="150">
        <f>BK161</f>
        <v>0</v>
      </c>
      <c r="L161" s="139"/>
      <c r="M161" s="143"/>
      <c r="N161" s="144"/>
      <c r="O161" s="144"/>
      <c r="P161" s="145">
        <f>SUM(P162:P176)</f>
        <v>176.56939000000003</v>
      </c>
      <c r="Q161" s="144"/>
      <c r="R161" s="145">
        <f>SUM(R162:R176)</f>
        <v>0</v>
      </c>
      <c r="S161" s="144"/>
      <c r="T161" s="146">
        <f>SUM(T162:T176)</f>
        <v>0</v>
      </c>
      <c r="AR161" s="140" t="s">
        <v>77</v>
      </c>
      <c r="AT161" s="147" t="s">
        <v>68</v>
      </c>
      <c r="AU161" s="147" t="s">
        <v>79</v>
      </c>
      <c r="AY161" s="140" t="s">
        <v>139</v>
      </c>
      <c r="BK161" s="148">
        <f>SUM(BK162:BK176)</f>
        <v>0</v>
      </c>
    </row>
    <row r="162" spans="2:65" s="1" customFormat="1" ht="16.5" customHeight="1">
      <c r="B162" s="151"/>
      <c r="C162" s="152" t="s">
        <v>558</v>
      </c>
      <c r="D162" s="152" t="s">
        <v>141</v>
      </c>
      <c r="E162" s="153" t="s">
        <v>155</v>
      </c>
      <c r="F162" s="154" t="s">
        <v>156</v>
      </c>
      <c r="G162" s="155" t="s">
        <v>144</v>
      </c>
      <c r="H162" s="156">
        <v>211.9</v>
      </c>
      <c r="I162" s="157"/>
      <c r="J162" s="157">
        <f>ROUND(I162*H162,2)</f>
        <v>0</v>
      </c>
      <c r="K162" s="154" t="s">
        <v>145</v>
      </c>
      <c r="L162" s="37"/>
      <c r="M162" s="158" t="s">
        <v>5</v>
      </c>
      <c r="N162" s="159" t="s">
        <v>40</v>
      </c>
      <c r="O162" s="160">
        <v>0.652</v>
      </c>
      <c r="P162" s="160">
        <f>O162*H162</f>
        <v>138.1588</v>
      </c>
      <c r="Q162" s="160">
        <v>0</v>
      </c>
      <c r="R162" s="160">
        <f>Q162*H162</f>
        <v>0</v>
      </c>
      <c r="S162" s="160">
        <v>0</v>
      </c>
      <c r="T162" s="161">
        <f>S162*H162</f>
        <v>0</v>
      </c>
      <c r="AR162" s="23" t="s">
        <v>146</v>
      </c>
      <c r="AT162" s="23" t="s">
        <v>141</v>
      </c>
      <c r="AU162" s="23" t="s">
        <v>154</v>
      </c>
      <c r="AY162" s="23" t="s">
        <v>139</v>
      </c>
      <c r="BE162" s="162">
        <f>IF(N162="základní",J162,0)</f>
        <v>0</v>
      </c>
      <c r="BF162" s="162">
        <f>IF(N162="snížená",J162,0)</f>
        <v>0</v>
      </c>
      <c r="BG162" s="162">
        <f>IF(N162="zákl. přenesená",J162,0)</f>
        <v>0</v>
      </c>
      <c r="BH162" s="162">
        <f>IF(N162="sníž. přenesená",J162,0)</f>
        <v>0</v>
      </c>
      <c r="BI162" s="162">
        <f>IF(N162="nulová",J162,0)</f>
        <v>0</v>
      </c>
      <c r="BJ162" s="23" t="s">
        <v>77</v>
      </c>
      <c r="BK162" s="162">
        <f>ROUND(I162*H162,2)</f>
        <v>0</v>
      </c>
      <c r="BL162" s="23" t="s">
        <v>146</v>
      </c>
      <c r="BM162" s="23" t="s">
        <v>559</v>
      </c>
    </row>
    <row r="163" spans="2:51" s="11" customFormat="1" ht="13.5">
      <c r="B163" s="163"/>
      <c r="D163" s="164" t="s">
        <v>148</v>
      </c>
      <c r="E163" s="165" t="s">
        <v>5</v>
      </c>
      <c r="F163" s="166" t="s">
        <v>560</v>
      </c>
      <c r="H163" s="167">
        <v>149.5</v>
      </c>
      <c r="L163" s="163"/>
      <c r="M163" s="168"/>
      <c r="N163" s="169"/>
      <c r="O163" s="169"/>
      <c r="P163" s="169"/>
      <c r="Q163" s="169"/>
      <c r="R163" s="169"/>
      <c r="S163" s="169"/>
      <c r="T163" s="170"/>
      <c r="AT163" s="165" t="s">
        <v>148</v>
      </c>
      <c r="AU163" s="165" t="s">
        <v>154</v>
      </c>
      <c r="AV163" s="11" t="s">
        <v>79</v>
      </c>
      <c r="AW163" s="11" t="s">
        <v>34</v>
      </c>
      <c r="AX163" s="11" t="s">
        <v>69</v>
      </c>
      <c r="AY163" s="165" t="s">
        <v>139</v>
      </c>
    </row>
    <row r="164" spans="2:51" s="11" customFormat="1" ht="13.5">
      <c r="B164" s="163"/>
      <c r="D164" s="164" t="s">
        <v>148</v>
      </c>
      <c r="E164" s="165" t="s">
        <v>5</v>
      </c>
      <c r="F164" s="166" t="s">
        <v>561</v>
      </c>
      <c r="H164" s="167">
        <v>62.4</v>
      </c>
      <c r="L164" s="163"/>
      <c r="M164" s="168"/>
      <c r="N164" s="169"/>
      <c r="O164" s="169"/>
      <c r="P164" s="169"/>
      <c r="Q164" s="169"/>
      <c r="R164" s="169"/>
      <c r="S164" s="169"/>
      <c r="T164" s="170"/>
      <c r="AT164" s="165" t="s">
        <v>148</v>
      </c>
      <c r="AU164" s="165" t="s">
        <v>154</v>
      </c>
      <c r="AV164" s="11" t="s">
        <v>79</v>
      </c>
      <c r="AW164" s="11" t="s">
        <v>34</v>
      </c>
      <c r="AX164" s="11" t="s">
        <v>69</v>
      </c>
      <c r="AY164" s="165" t="s">
        <v>139</v>
      </c>
    </row>
    <row r="165" spans="2:65" s="1" customFormat="1" ht="16.5" customHeight="1">
      <c r="B165" s="151"/>
      <c r="C165" s="152" t="s">
        <v>562</v>
      </c>
      <c r="D165" s="152" t="s">
        <v>141</v>
      </c>
      <c r="E165" s="153" t="s">
        <v>160</v>
      </c>
      <c r="F165" s="154" t="s">
        <v>161</v>
      </c>
      <c r="G165" s="155" t="s">
        <v>144</v>
      </c>
      <c r="H165" s="156">
        <v>211.9</v>
      </c>
      <c r="I165" s="157"/>
      <c r="J165" s="157">
        <f>ROUND(I165*H165,2)</f>
        <v>0</v>
      </c>
      <c r="K165" s="154" t="s">
        <v>145</v>
      </c>
      <c r="L165" s="37"/>
      <c r="M165" s="158" t="s">
        <v>5</v>
      </c>
      <c r="N165" s="159" t="s">
        <v>40</v>
      </c>
      <c r="O165" s="160">
        <v>0.083</v>
      </c>
      <c r="P165" s="160">
        <f>O165*H165</f>
        <v>17.5877</v>
      </c>
      <c r="Q165" s="160">
        <v>0</v>
      </c>
      <c r="R165" s="160">
        <f>Q165*H165</f>
        <v>0</v>
      </c>
      <c r="S165" s="160">
        <v>0</v>
      </c>
      <c r="T165" s="161">
        <f>S165*H165</f>
        <v>0</v>
      </c>
      <c r="AR165" s="23" t="s">
        <v>146</v>
      </c>
      <c r="AT165" s="23" t="s">
        <v>141</v>
      </c>
      <c r="AU165" s="23" t="s">
        <v>154</v>
      </c>
      <c r="AY165" s="23" t="s">
        <v>139</v>
      </c>
      <c r="BE165" s="162">
        <f>IF(N165="základní",J165,0)</f>
        <v>0</v>
      </c>
      <c r="BF165" s="162">
        <f>IF(N165="snížená",J165,0)</f>
        <v>0</v>
      </c>
      <c r="BG165" s="162">
        <f>IF(N165="zákl. přenesená",J165,0)</f>
        <v>0</v>
      </c>
      <c r="BH165" s="162">
        <f>IF(N165="sníž. přenesená",J165,0)</f>
        <v>0</v>
      </c>
      <c r="BI165" s="162">
        <f>IF(N165="nulová",J165,0)</f>
        <v>0</v>
      </c>
      <c r="BJ165" s="23" t="s">
        <v>77</v>
      </c>
      <c r="BK165" s="162">
        <f>ROUND(I165*H165,2)</f>
        <v>0</v>
      </c>
      <c r="BL165" s="23" t="s">
        <v>146</v>
      </c>
      <c r="BM165" s="23" t="s">
        <v>563</v>
      </c>
    </row>
    <row r="166" spans="2:65" s="1" customFormat="1" ht="25.5" customHeight="1">
      <c r="B166" s="151"/>
      <c r="C166" s="152" t="s">
        <v>564</v>
      </c>
      <c r="D166" s="152" t="s">
        <v>141</v>
      </c>
      <c r="E166" s="153" t="s">
        <v>164</v>
      </c>
      <c r="F166" s="154" t="s">
        <v>165</v>
      </c>
      <c r="G166" s="155" t="s">
        <v>144</v>
      </c>
      <c r="H166" s="156">
        <v>3178.5</v>
      </c>
      <c r="I166" s="157"/>
      <c r="J166" s="157">
        <f>ROUND(I166*H166,2)</f>
        <v>0</v>
      </c>
      <c r="K166" s="154" t="s">
        <v>145</v>
      </c>
      <c r="L166" s="37"/>
      <c r="M166" s="158" t="s">
        <v>5</v>
      </c>
      <c r="N166" s="159" t="s">
        <v>40</v>
      </c>
      <c r="O166" s="160">
        <v>0.004</v>
      </c>
      <c r="P166" s="160">
        <f>O166*H166</f>
        <v>12.714</v>
      </c>
      <c r="Q166" s="160">
        <v>0</v>
      </c>
      <c r="R166" s="160">
        <f>Q166*H166</f>
        <v>0</v>
      </c>
      <c r="S166" s="160">
        <v>0</v>
      </c>
      <c r="T166" s="161">
        <f>S166*H166</f>
        <v>0</v>
      </c>
      <c r="AR166" s="23" t="s">
        <v>146</v>
      </c>
      <c r="AT166" s="23" t="s">
        <v>141</v>
      </c>
      <c r="AU166" s="23" t="s">
        <v>154</v>
      </c>
      <c r="AY166" s="23" t="s">
        <v>139</v>
      </c>
      <c r="BE166" s="162">
        <f>IF(N166="základní",J166,0)</f>
        <v>0</v>
      </c>
      <c r="BF166" s="162">
        <f>IF(N166="snížená",J166,0)</f>
        <v>0</v>
      </c>
      <c r="BG166" s="162">
        <f>IF(N166="zákl. přenesená",J166,0)</f>
        <v>0</v>
      </c>
      <c r="BH166" s="162">
        <f>IF(N166="sníž. přenesená",J166,0)</f>
        <v>0</v>
      </c>
      <c r="BI166" s="162">
        <f>IF(N166="nulová",J166,0)</f>
        <v>0</v>
      </c>
      <c r="BJ166" s="23" t="s">
        <v>77</v>
      </c>
      <c r="BK166" s="162">
        <f>ROUND(I166*H166,2)</f>
        <v>0</v>
      </c>
      <c r="BL166" s="23" t="s">
        <v>146</v>
      </c>
      <c r="BM166" s="23" t="s">
        <v>565</v>
      </c>
    </row>
    <row r="167" spans="2:51" s="11" customFormat="1" ht="13.5">
      <c r="B167" s="163"/>
      <c r="D167" s="164" t="s">
        <v>148</v>
      </c>
      <c r="E167" s="165" t="s">
        <v>5</v>
      </c>
      <c r="F167" s="166" t="s">
        <v>566</v>
      </c>
      <c r="H167" s="167">
        <v>3178.5</v>
      </c>
      <c r="L167" s="163"/>
      <c r="M167" s="168"/>
      <c r="N167" s="169"/>
      <c r="O167" s="169"/>
      <c r="P167" s="169"/>
      <c r="Q167" s="169"/>
      <c r="R167" s="169"/>
      <c r="S167" s="169"/>
      <c r="T167" s="170"/>
      <c r="AT167" s="165" t="s">
        <v>148</v>
      </c>
      <c r="AU167" s="165" t="s">
        <v>154</v>
      </c>
      <c r="AV167" s="11" t="s">
        <v>79</v>
      </c>
      <c r="AW167" s="11" t="s">
        <v>34</v>
      </c>
      <c r="AX167" s="11" t="s">
        <v>77</v>
      </c>
      <c r="AY167" s="165" t="s">
        <v>139</v>
      </c>
    </row>
    <row r="168" spans="2:65" s="1" customFormat="1" ht="16.5" customHeight="1">
      <c r="B168" s="151"/>
      <c r="C168" s="152" t="s">
        <v>567</v>
      </c>
      <c r="D168" s="152" t="s">
        <v>141</v>
      </c>
      <c r="E168" s="153" t="s">
        <v>169</v>
      </c>
      <c r="F168" s="154" t="s">
        <v>170</v>
      </c>
      <c r="G168" s="155" t="s">
        <v>144</v>
      </c>
      <c r="H168" s="156">
        <v>211.9</v>
      </c>
      <c r="I168" s="157"/>
      <c r="J168" s="157">
        <f>ROUND(I168*H168,2)</f>
        <v>0</v>
      </c>
      <c r="K168" s="154" t="s">
        <v>145</v>
      </c>
      <c r="L168" s="37"/>
      <c r="M168" s="158" t="s">
        <v>5</v>
      </c>
      <c r="N168" s="159" t="s">
        <v>40</v>
      </c>
      <c r="O168" s="160">
        <v>0.009</v>
      </c>
      <c r="P168" s="160">
        <f>O168*H168</f>
        <v>1.9071</v>
      </c>
      <c r="Q168" s="160">
        <v>0</v>
      </c>
      <c r="R168" s="160">
        <f>Q168*H168</f>
        <v>0</v>
      </c>
      <c r="S168" s="160">
        <v>0</v>
      </c>
      <c r="T168" s="161">
        <f>S168*H168</f>
        <v>0</v>
      </c>
      <c r="AR168" s="23" t="s">
        <v>146</v>
      </c>
      <c r="AT168" s="23" t="s">
        <v>141</v>
      </c>
      <c r="AU168" s="23" t="s">
        <v>154</v>
      </c>
      <c r="AY168" s="23" t="s">
        <v>139</v>
      </c>
      <c r="BE168" s="162">
        <f>IF(N168="základní",J168,0)</f>
        <v>0</v>
      </c>
      <c r="BF168" s="162">
        <f>IF(N168="snížená",J168,0)</f>
        <v>0</v>
      </c>
      <c r="BG168" s="162">
        <f>IF(N168="zákl. přenesená",J168,0)</f>
        <v>0</v>
      </c>
      <c r="BH168" s="162">
        <f>IF(N168="sníž. přenesená",J168,0)</f>
        <v>0</v>
      </c>
      <c r="BI168" s="162">
        <f>IF(N168="nulová",J168,0)</f>
        <v>0</v>
      </c>
      <c r="BJ168" s="23" t="s">
        <v>77</v>
      </c>
      <c r="BK168" s="162">
        <f>ROUND(I168*H168,2)</f>
        <v>0</v>
      </c>
      <c r="BL168" s="23" t="s">
        <v>146</v>
      </c>
      <c r="BM168" s="23" t="s">
        <v>568</v>
      </c>
    </row>
    <row r="169" spans="2:65" s="1" customFormat="1" ht="25.5" customHeight="1">
      <c r="B169" s="151"/>
      <c r="C169" s="152" t="s">
        <v>569</v>
      </c>
      <c r="D169" s="152" t="s">
        <v>141</v>
      </c>
      <c r="E169" s="153" t="s">
        <v>570</v>
      </c>
      <c r="F169" s="154" t="s">
        <v>571</v>
      </c>
      <c r="G169" s="155" t="s">
        <v>175</v>
      </c>
      <c r="H169" s="156">
        <v>466.18</v>
      </c>
      <c r="I169" s="157"/>
      <c r="J169" s="157">
        <f>ROUND(I169*H169,2)</f>
        <v>0</v>
      </c>
      <c r="K169" s="154" t="s">
        <v>145</v>
      </c>
      <c r="L169" s="37"/>
      <c r="M169" s="158" t="s">
        <v>5</v>
      </c>
      <c r="N169" s="159" t="s">
        <v>40</v>
      </c>
      <c r="O169" s="160">
        <v>0</v>
      </c>
      <c r="P169" s="160">
        <f>O169*H169</f>
        <v>0</v>
      </c>
      <c r="Q169" s="160">
        <v>0</v>
      </c>
      <c r="R169" s="160">
        <f>Q169*H169</f>
        <v>0</v>
      </c>
      <c r="S169" s="160">
        <v>0</v>
      </c>
      <c r="T169" s="161">
        <f>S169*H169</f>
        <v>0</v>
      </c>
      <c r="AR169" s="23" t="s">
        <v>146</v>
      </c>
      <c r="AT169" s="23" t="s">
        <v>141</v>
      </c>
      <c r="AU169" s="23" t="s">
        <v>154</v>
      </c>
      <c r="AY169" s="23" t="s">
        <v>139</v>
      </c>
      <c r="BE169" s="162">
        <f>IF(N169="základní",J169,0)</f>
        <v>0</v>
      </c>
      <c r="BF169" s="162">
        <f>IF(N169="snížená",J169,0)</f>
        <v>0</v>
      </c>
      <c r="BG169" s="162">
        <f>IF(N169="zákl. přenesená",J169,0)</f>
        <v>0</v>
      </c>
      <c r="BH169" s="162">
        <f>IF(N169="sníž. přenesená",J169,0)</f>
        <v>0</v>
      </c>
      <c r="BI169" s="162">
        <f>IF(N169="nulová",J169,0)</f>
        <v>0</v>
      </c>
      <c r="BJ169" s="23" t="s">
        <v>77</v>
      </c>
      <c r="BK169" s="162">
        <f>ROUND(I169*H169,2)</f>
        <v>0</v>
      </c>
      <c r="BL169" s="23" t="s">
        <v>146</v>
      </c>
      <c r="BM169" s="23" t="s">
        <v>572</v>
      </c>
    </row>
    <row r="170" spans="2:51" s="11" customFormat="1" ht="13.5">
      <c r="B170" s="163"/>
      <c r="D170" s="164" t="s">
        <v>148</v>
      </c>
      <c r="E170" s="165" t="s">
        <v>5</v>
      </c>
      <c r="F170" s="166" t="s">
        <v>573</v>
      </c>
      <c r="H170" s="167">
        <v>466.18</v>
      </c>
      <c r="L170" s="163"/>
      <c r="M170" s="168"/>
      <c r="N170" s="169"/>
      <c r="O170" s="169"/>
      <c r="P170" s="169"/>
      <c r="Q170" s="169"/>
      <c r="R170" s="169"/>
      <c r="S170" s="169"/>
      <c r="T170" s="170"/>
      <c r="AT170" s="165" t="s">
        <v>148</v>
      </c>
      <c r="AU170" s="165" t="s">
        <v>154</v>
      </c>
      <c r="AV170" s="11" t="s">
        <v>79</v>
      </c>
      <c r="AW170" s="11" t="s">
        <v>34</v>
      </c>
      <c r="AX170" s="11" t="s">
        <v>77</v>
      </c>
      <c r="AY170" s="165" t="s">
        <v>139</v>
      </c>
    </row>
    <row r="171" spans="2:65" s="1" customFormat="1" ht="16.5" customHeight="1">
      <c r="B171" s="151"/>
      <c r="C171" s="152" t="s">
        <v>574</v>
      </c>
      <c r="D171" s="152" t="s">
        <v>141</v>
      </c>
      <c r="E171" s="153" t="s">
        <v>575</v>
      </c>
      <c r="F171" s="154" t="s">
        <v>576</v>
      </c>
      <c r="G171" s="155" t="s">
        <v>175</v>
      </c>
      <c r="H171" s="156">
        <v>26.17</v>
      </c>
      <c r="I171" s="157"/>
      <c r="J171" s="157">
        <f>ROUND(I171*H171,2)</f>
        <v>0</v>
      </c>
      <c r="K171" s="154" t="s">
        <v>145</v>
      </c>
      <c r="L171" s="37"/>
      <c r="M171" s="158" t="s">
        <v>5</v>
      </c>
      <c r="N171" s="159" t="s">
        <v>40</v>
      </c>
      <c r="O171" s="160">
        <v>0.159</v>
      </c>
      <c r="P171" s="160">
        <f>O171*H171</f>
        <v>4.16103</v>
      </c>
      <c r="Q171" s="160">
        <v>0</v>
      </c>
      <c r="R171" s="160">
        <f>Q171*H171</f>
        <v>0</v>
      </c>
      <c r="S171" s="160">
        <v>0</v>
      </c>
      <c r="T171" s="161">
        <f>S171*H171</f>
        <v>0</v>
      </c>
      <c r="AR171" s="23" t="s">
        <v>146</v>
      </c>
      <c r="AT171" s="23" t="s">
        <v>141</v>
      </c>
      <c r="AU171" s="23" t="s">
        <v>154</v>
      </c>
      <c r="AY171" s="23" t="s">
        <v>139</v>
      </c>
      <c r="BE171" s="162">
        <f>IF(N171="základní",J171,0)</f>
        <v>0</v>
      </c>
      <c r="BF171" s="162">
        <f>IF(N171="snížená",J171,0)</f>
        <v>0</v>
      </c>
      <c r="BG171" s="162">
        <f>IF(N171="zákl. přenesená",J171,0)</f>
        <v>0</v>
      </c>
      <c r="BH171" s="162">
        <f>IF(N171="sníž. přenesená",J171,0)</f>
        <v>0</v>
      </c>
      <c r="BI171" s="162">
        <f>IF(N171="nulová",J171,0)</f>
        <v>0</v>
      </c>
      <c r="BJ171" s="23" t="s">
        <v>77</v>
      </c>
      <c r="BK171" s="162">
        <f>ROUND(I171*H171,2)</f>
        <v>0</v>
      </c>
      <c r="BL171" s="23" t="s">
        <v>146</v>
      </c>
      <c r="BM171" s="23" t="s">
        <v>577</v>
      </c>
    </row>
    <row r="172" spans="2:51" s="11" customFormat="1" ht="13.5">
      <c r="B172" s="163"/>
      <c r="D172" s="164" t="s">
        <v>148</v>
      </c>
      <c r="E172" s="165" t="s">
        <v>5</v>
      </c>
      <c r="F172" s="166" t="s">
        <v>578</v>
      </c>
      <c r="H172" s="167">
        <v>26.166</v>
      </c>
      <c r="L172" s="163"/>
      <c r="M172" s="168"/>
      <c r="N172" s="169"/>
      <c r="O172" s="169"/>
      <c r="P172" s="169"/>
      <c r="Q172" s="169"/>
      <c r="R172" s="169"/>
      <c r="S172" s="169"/>
      <c r="T172" s="170"/>
      <c r="AT172" s="165" t="s">
        <v>148</v>
      </c>
      <c r="AU172" s="165" t="s">
        <v>154</v>
      </c>
      <c r="AV172" s="11" t="s">
        <v>79</v>
      </c>
      <c r="AW172" s="11" t="s">
        <v>34</v>
      </c>
      <c r="AX172" s="11" t="s">
        <v>77</v>
      </c>
      <c r="AY172" s="165" t="s">
        <v>139</v>
      </c>
    </row>
    <row r="173" spans="2:65" s="1" customFormat="1" ht="25.5" customHeight="1">
      <c r="B173" s="151"/>
      <c r="C173" s="152" t="s">
        <v>579</v>
      </c>
      <c r="D173" s="152" t="s">
        <v>141</v>
      </c>
      <c r="E173" s="153" t="s">
        <v>580</v>
      </c>
      <c r="F173" s="154" t="s">
        <v>581</v>
      </c>
      <c r="G173" s="155" t="s">
        <v>175</v>
      </c>
      <c r="H173" s="156">
        <v>26.16</v>
      </c>
      <c r="I173" s="157"/>
      <c r="J173" s="157">
        <f>ROUND(I173*H173,2)</f>
        <v>0</v>
      </c>
      <c r="K173" s="154" t="s">
        <v>145</v>
      </c>
      <c r="L173" s="37"/>
      <c r="M173" s="158" t="s">
        <v>5</v>
      </c>
      <c r="N173" s="159" t="s">
        <v>40</v>
      </c>
      <c r="O173" s="160">
        <v>0.03</v>
      </c>
      <c r="P173" s="160">
        <f>O173*H173</f>
        <v>0.7847999999999999</v>
      </c>
      <c r="Q173" s="160">
        <v>0</v>
      </c>
      <c r="R173" s="160">
        <f>Q173*H173</f>
        <v>0</v>
      </c>
      <c r="S173" s="160">
        <v>0</v>
      </c>
      <c r="T173" s="161">
        <f>S173*H173</f>
        <v>0</v>
      </c>
      <c r="AR173" s="23" t="s">
        <v>146</v>
      </c>
      <c r="AT173" s="23" t="s">
        <v>141</v>
      </c>
      <c r="AU173" s="23" t="s">
        <v>154</v>
      </c>
      <c r="AY173" s="23" t="s">
        <v>139</v>
      </c>
      <c r="BE173" s="162">
        <f>IF(N173="základní",J173,0)</f>
        <v>0</v>
      </c>
      <c r="BF173" s="162">
        <f>IF(N173="snížená",J173,0)</f>
        <v>0</v>
      </c>
      <c r="BG173" s="162">
        <f>IF(N173="zákl. přenesená",J173,0)</f>
        <v>0</v>
      </c>
      <c r="BH173" s="162">
        <f>IF(N173="sníž. přenesená",J173,0)</f>
        <v>0</v>
      </c>
      <c r="BI173" s="162">
        <f>IF(N173="nulová",J173,0)</f>
        <v>0</v>
      </c>
      <c r="BJ173" s="23" t="s">
        <v>77</v>
      </c>
      <c r="BK173" s="162">
        <f>ROUND(I173*H173,2)</f>
        <v>0</v>
      </c>
      <c r="BL173" s="23" t="s">
        <v>146</v>
      </c>
      <c r="BM173" s="23" t="s">
        <v>582</v>
      </c>
    </row>
    <row r="174" spans="2:65" s="1" customFormat="1" ht="16.5" customHeight="1">
      <c r="B174" s="151"/>
      <c r="C174" s="152" t="s">
        <v>583</v>
      </c>
      <c r="D174" s="152" t="s">
        <v>141</v>
      </c>
      <c r="E174" s="153" t="s">
        <v>584</v>
      </c>
      <c r="F174" s="154" t="s">
        <v>585</v>
      </c>
      <c r="G174" s="155" t="s">
        <v>175</v>
      </c>
      <c r="H174" s="156">
        <v>627.98</v>
      </c>
      <c r="I174" s="157"/>
      <c r="J174" s="157">
        <f>ROUND(I174*H174,2)</f>
        <v>0</v>
      </c>
      <c r="K174" s="154" t="s">
        <v>145</v>
      </c>
      <c r="L174" s="37"/>
      <c r="M174" s="158" t="s">
        <v>5</v>
      </c>
      <c r="N174" s="159" t="s">
        <v>40</v>
      </c>
      <c r="O174" s="160">
        <v>0.002</v>
      </c>
      <c r="P174" s="160">
        <f>O174*H174</f>
        <v>1.25596</v>
      </c>
      <c r="Q174" s="160">
        <v>0</v>
      </c>
      <c r="R174" s="160">
        <f>Q174*H174</f>
        <v>0</v>
      </c>
      <c r="S174" s="160">
        <v>0</v>
      </c>
      <c r="T174" s="161">
        <f>S174*H174</f>
        <v>0</v>
      </c>
      <c r="AR174" s="23" t="s">
        <v>146</v>
      </c>
      <c r="AT174" s="23" t="s">
        <v>141</v>
      </c>
      <c r="AU174" s="23" t="s">
        <v>154</v>
      </c>
      <c r="AY174" s="23" t="s">
        <v>139</v>
      </c>
      <c r="BE174" s="162">
        <f>IF(N174="základní",J174,0)</f>
        <v>0</v>
      </c>
      <c r="BF174" s="162">
        <f>IF(N174="snížená",J174,0)</f>
        <v>0</v>
      </c>
      <c r="BG174" s="162">
        <f>IF(N174="zákl. přenesená",J174,0)</f>
        <v>0</v>
      </c>
      <c r="BH174" s="162">
        <f>IF(N174="sníž. přenesená",J174,0)</f>
        <v>0</v>
      </c>
      <c r="BI174" s="162">
        <f>IF(N174="nulová",J174,0)</f>
        <v>0</v>
      </c>
      <c r="BJ174" s="23" t="s">
        <v>77</v>
      </c>
      <c r="BK174" s="162">
        <f>ROUND(I174*H174,2)</f>
        <v>0</v>
      </c>
      <c r="BL174" s="23" t="s">
        <v>146</v>
      </c>
      <c r="BM174" s="23" t="s">
        <v>586</v>
      </c>
    </row>
    <row r="175" spans="2:51" s="11" customFormat="1" ht="13.5">
      <c r="B175" s="163"/>
      <c r="D175" s="164" t="s">
        <v>148</v>
      </c>
      <c r="E175" s="165" t="s">
        <v>5</v>
      </c>
      <c r="F175" s="166" t="s">
        <v>587</v>
      </c>
      <c r="H175" s="167">
        <v>627.984</v>
      </c>
      <c r="L175" s="163"/>
      <c r="M175" s="168"/>
      <c r="N175" s="169"/>
      <c r="O175" s="169"/>
      <c r="P175" s="169"/>
      <c r="Q175" s="169"/>
      <c r="R175" s="169"/>
      <c r="S175" s="169"/>
      <c r="T175" s="170"/>
      <c r="AT175" s="165" t="s">
        <v>148</v>
      </c>
      <c r="AU175" s="165" t="s">
        <v>154</v>
      </c>
      <c r="AV175" s="11" t="s">
        <v>79</v>
      </c>
      <c r="AW175" s="11" t="s">
        <v>34</v>
      </c>
      <c r="AX175" s="11" t="s">
        <v>77</v>
      </c>
      <c r="AY175" s="165" t="s">
        <v>139</v>
      </c>
    </row>
    <row r="176" spans="2:65" s="1" customFormat="1" ht="25.5" customHeight="1">
      <c r="B176" s="151"/>
      <c r="C176" s="152" t="s">
        <v>588</v>
      </c>
      <c r="D176" s="152" t="s">
        <v>141</v>
      </c>
      <c r="E176" s="153" t="s">
        <v>589</v>
      </c>
      <c r="F176" s="154" t="s">
        <v>590</v>
      </c>
      <c r="G176" s="155" t="s">
        <v>175</v>
      </c>
      <c r="H176" s="156">
        <v>56.16</v>
      </c>
      <c r="I176" s="157"/>
      <c r="J176" s="157">
        <f>ROUND(I176*H176,2)</f>
        <v>0</v>
      </c>
      <c r="K176" s="154" t="s">
        <v>145</v>
      </c>
      <c r="L176" s="37"/>
      <c r="M176" s="158" t="s">
        <v>5</v>
      </c>
      <c r="N176" s="159" t="s">
        <v>40</v>
      </c>
      <c r="O176" s="160">
        <v>0</v>
      </c>
      <c r="P176" s="160">
        <f>O176*H176</f>
        <v>0</v>
      </c>
      <c r="Q176" s="160">
        <v>0</v>
      </c>
      <c r="R176" s="160">
        <f>Q176*H176</f>
        <v>0</v>
      </c>
      <c r="S176" s="160">
        <v>0</v>
      </c>
      <c r="T176" s="161">
        <f>S176*H176</f>
        <v>0</v>
      </c>
      <c r="AR176" s="23" t="s">
        <v>146</v>
      </c>
      <c r="AT176" s="23" t="s">
        <v>141</v>
      </c>
      <c r="AU176" s="23" t="s">
        <v>154</v>
      </c>
      <c r="AY176" s="23" t="s">
        <v>139</v>
      </c>
      <c r="BE176" s="162">
        <f>IF(N176="základní",J176,0)</f>
        <v>0</v>
      </c>
      <c r="BF176" s="162">
        <f>IF(N176="snížená",J176,0)</f>
        <v>0</v>
      </c>
      <c r="BG176" s="162">
        <f>IF(N176="zákl. přenesená",J176,0)</f>
        <v>0</v>
      </c>
      <c r="BH176" s="162">
        <f>IF(N176="sníž. přenesená",J176,0)</f>
        <v>0</v>
      </c>
      <c r="BI176" s="162">
        <f>IF(N176="nulová",J176,0)</f>
        <v>0</v>
      </c>
      <c r="BJ176" s="23" t="s">
        <v>77</v>
      </c>
      <c r="BK176" s="162">
        <f>ROUND(I176*H176,2)</f>
        <v>0</v>
      </c>
      <c r="BL176" s="23" t="s">
        <v>146</v>
      </c>
      <c r="BM176" s="23" t="s">
        <v>591</v>
      </c>
    </row>
    <row r="177" spans="2:63" s="10" customFormat="1" ht="22.35" customHeight="1">
      <c r="B177" s="139"/>
      <c r="D177" s="140" t="s">
        <v>68</v>
      </c>
      <c r="E177" s="149" t="s">
        <v>592</v>
      </c>
      <c r="F177" s="149" t="s">
        <v>593</v>
      </c>
      <c r="J177" s="150">
        <f>BK177</f>
        <v>0</v>
      </c>
      <c r="L177" s="139"/>
      <c r="M177" s="143"/>
      <c r="N177" s="144"/>
      <c r="O177" s="144"/>
      <c r="P177" s="145">
        <f>P178</f>
        <v>81.94080000000001</v>
      </c>
      <c r="Q177" s="144"/>
      <c r="R177" s="145">
        <f>R178</f>
        <v>0</v>
      </c>
      <c r="S177" s="144"/>
      <c r="T177" s="146">
        <f>T178</f>
        <v>0</v>
      </c>
      <c r="AR177" s="140" t="s">
        <v>77</v>
      </c>
      <c r="AT177" s="147" t="s">
        <v>68</v>
      </c>
      <c r="AU177" s="147" t="s">
        <v>79</v>
      </c>
      <c r="AY177" s="140" t="s">
        <v>139</v>
      </c>
      <c r="BK177" s="148">
        <f>BK178</f>
        <v>0</v>
      </c>
    </row>
    <row r="178" spans="2:65" s="1" customFormat="1" ht="16.5" customHeight="1">
      <c r="B178" s="151"/>
      <c r="C178" s="152" t="s">
        <v>594</v>
      </c>
      <c r="D178" s="152" t="s">
        <v>141</v>
      </c>
      <c r="E178" s="153" t="s">
        <v>595</v>
      </c>
      <c r="F178" s="154" t="s">
        <v>596</v>
      </c>
      <c r="G178" s="155" t="s">
        <v>175</v>
      </c>
      <c r="H178" s="156">
        <v>206.4</v>
      </c>
      <c r="I178" s="157"/>
      <c r="J178" s="157">
        <f>ROUND(I178*H178,2)</f>
        <v>0</v>
      </c>
      <c r="K178" s="154" t="s">
        <v>145</v>
      </c>
      <c r="L178" s="37"/>
      <c r="M178" s="158" t="s">
        <v>5</v>
      </c>
      <c r="N178" s="187" t="s">
        <v>40</v>
      </c>
      <c r="O178" s="188">
        <v>0.397</v>
      </c>
      <c r="P178" s="188">
        <f>O178*H178</f>
        <v>81.94080000000001</v>
      </c>
      <c r="Q178" s="188">
        <v>0</v>
      </c>
      <c r="R178" s="188">
        <f>Q178*H178</f>
        <v>0</v>
      </c>
      <c r="S178" s="188">
        <v>0</v>
      </c>
      <c r="T178" s="189">
        <f>S178*H178</f>
        <v>0</v>
      </c>
      <c r="AR178" s="23" t="s">
        <v>146</v>
      </c>
      <c r="AT178" s="23" t="s">
        <v>141</v>
      </c>
      <c r="AU178" s="23" t="s">
        <v>154</v>
      </c>
      <c r="AY178" s="23" t="s">
        <v>139</v>
      </c>
      <c r="BE178" s="162">
        <f>IF(N178="základní",J178,0)</f>
        <v>0</v>
      </c>
      <c r="BF178" s="162">
        <f>IF(N178="snížená",J178,0)</f>
        <v>0</v>
      </c>
      <c r="BG178" s="162">
        <f>IF(N178="zákl. přenesená",J178,0)</f>
        <v>0</v>
      </c>
      <c r="BH178" s="162">
        <f>IF(N178="sníž. přenesená",J178,0)</f>
        <v>0</v>
      </c>
      <c r="BI178" s="162">
        <f>IF(N178="nulová",J178,0)</f>
        <v>0</v>
      </c>
      <c r="BJ178" s="23" t="s">
        <v>77</v>
      </c>
      <c r="BK178" s="162">
        <f>ROUND(I178*H178,2)</f>
        <v>0</v>
      </c>
      <c r="BL178" s="23" t="s">
        <v>146</v>
      </c>
      <c r="BM178" s="23" t="s">
        <v>597</v>
      </c>
    </row>
    <row r="179" spans="2:12" s="1" customFormat="1" ht="6.95" customHeight="1">
      <c r="B179" s="52"/>
      <c r="C179" s="53"/>
      <c r="D179" s="53"/>
      <c r="E179" s="53"/>
      <c r="F179" s="53"/>
      <c r="G179" s="53"/>
      <c r="H179" s="53"/>
      <c r="I179" s="53"/>
      <c r="J179" s="53"/>
      <c r="K179" s="53"/>
      <c r="L179" s="37"/>
    </row>
  </sheetData>
  <autoFilter ref="C84:K178"/>
  <mergeCells count="10">
    <mergeCell ref="J51:J52"/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5"/>
  <sheetViews>
    <sheetView showGridLines="0" zoomScale="85" zoomScaleNormal="85" workbookViewId="0" topLeftCell="A1">
      <pane ySplit="1" topLeftCell="A2" activePane="bottomLeft" state="frozen"/>
      <selection pane="bottomLeft" activeCell="E9" sqref="E9:H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95"/>
      <c r="B1" s="16"/>
      <c r="C1" s="16"/>
      <c r="D1" s="17" t="s">
        <v>1</v>
      </c>
      <c r="E1" s="16"/>
      <c r="F1" s="96" t="s">
        <v>98</v>
      </c>
      <c r="G1" s="364" t="s">
        <v>99</v>
      </c>
      <c r="H1" s="364"/>
      <c r="I1" s="16"/>
      <c r="J1" s="96" t="s">
        <v>100</v>
      </c>
      <c r="K1" s="17" t="s">
        <v>101</v>
      </c>
      <c r="L1" s="96" t="s">
        <v>102</v>
      </c>
      <c r="M1" s="96"/>
      <c r="N1" s="96"/>
      <c r="O1" s="96"/>
      <c r="P1" s="96"/>
      <c r="Q1" s="96"/>
      <c r="R1" s="96"/>
      <c r="S1" s="96"/>
      <c r="T1" s="96"/>
      <c r="U1" s="97"/>
      <c r="V1" s="97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56" t="s">
        <v>8</v>
      </c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3" t="s">
        <v>85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79</v>
      </c>
    </row>
    <row r="4" spans="2:46" ht="36.95" customHeight="1">
      <c r="B4" s="27"/>
      <c r="C4" s="28"/>
      <c r="D4" s="29" t="s">
        <v>103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5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16.5" customHeight="1">
      <c r="B7" s="27"/>
      <c r="C7" s="28"/>
      <c r="D7" s="28"/>
      <c r="E7" s="365" t="str">
        <f>'Rekapitulace stavby'!K6</f>
        <v>Revitalizace prostoru autobusové zastávky Nádraží Hlubočepy</v>
      </c>
      <c r="F7" s="366"/>
      <c r="G7" s="366"/>
      <c r="H7" s="366"/>
      <c r="I7" s="28"/>
      <c r="J7" s="28"/>
      <c r="K7" s="30"/>
    </row>
    <row r="8" spans="2:11" s="1" customFormat="1" ht="15">
      <c r="B8" s="37"/>
      <c r="C8" s="38"/>
      <c r="D8" s="35" t="s">
        <v>104</v>
      </c>
      <c r="E8" s="38"/>
      <c r="F8" s="38"/>
      <c r="G8" s="38"/>
      <c r="H8" s="38"/>
      <c r="I8" s="38"/>
      <c r="J8" s="38"/>
      <c r="K8" s="41"/>
    </row>
    <row r="9" spans="2:11" s="1" customFormat="1" ht="36.95" customHeight="1">
      <c r="B9" s="37"/>
      <c r="C9" s="38"/>
      <c r="D9" s="38"/>
      <c r="E9" s="367" t="s">
        <v>598</v>
      </c>
      <c r="F9" s="368"/>
      <c r="G9" s="368"/>
      <c r="H9" s="368"/>
      <c r="I9" s="38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2:11" s="1" customFormat="1" ht="14.45" customHeight="1">
      <c r="B11" s="37"/>
      <c r="C11" s="38"/>
      <c r="D11" s="35" t="s">
        <v>19</v>
      </c>
      <c r="E11" s="38"/>
      <c r="F11" s="33" t="s">
        <v>5</v>
      </c>
      <c r="G11" s="38"/>
      <c r="H11" s="38"/>
      <c r="I11" s="35" t="s">
        <v>20</v>
      </c>
      <c r="J11" s="33" t="s">
        <v>5</v>
      </c>
      <c r="K11" s="41"/>
    </row>
    <row r="12" spans="2:11" s="1" customFormat="1" ht="14.45" customHeight="1">
      <c r="B12" s="37"/>
      <c r="C12" s="38"/>
      <c r="D12" s="35" t="s">
        <v>21</v>
      </c>
      <c r="E12" s="38"/>
      <c r="F12" s="33" t="s">
        <v>22</v>
      </c>
      <c r="G12" s="38"/>
      <c r="H12" s="38"/>
      <c r="I12" s="35" t="s">
        <v>23</v>
      </c>
      <c r="J12" s="98" t="str">
        <f>'Rekapitulace stavby'!AN8</f>
        <v>16. 5. 2018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2:11" s="1" customFormat="1" ht="14.45" customHeight="1">
      <c r="B14" s="37"/>
      <c r="C14" s="38"/>
      <c r="D14" s="35" t="s">
        <v>25</v>
      </c>
      <c r="E14" s="38"/>
      <c r="F14" s="38"/>
      <c r="G14" s="38"/>
      <c r="H14" s="38"/>
      <c r="I14" s="35" t="s">
        <v>26</v>
      </c>
      <c r="J14" s="33" t="s">
        <v>5</v>
      </c>
      <c r="K14" s="41"/>
    </row>
    <row r="15" spans="2:11" s="1" customFormat="1" ht="18" customHeight="1">
      <c r="B15" s="37"/>
      <c r="C15" s="38"/>
      <c r="D15" s="38"/>
      <c r="E15" s="33" t="s">
        <v>27</v>
      </c>
      <c r="F15" s="38"/>
      <c r="G15" s="38"/>
      <c r="H15" s="38"/>
      <c r="I15" s="35" t="s">
        <v>28</v>
      </c>
      <c r="J15" s="33" t="s">
        <v>5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5" customHeight="1">
      <c r="B17" s="37"/>
      <c r="C17" s="38"/>
      <c r="D17" s="35" t="s">
        <v>29</v>
      </c>
      <c r="E17" s="38"/>
      <c r="F17" s="38"/>
      <c r="G17" s="38"/>
      <c r="H17" s="38"/>
      <c r="I17" s="35" t="s">
        <v>26</v>
      </c>
      <c r="J17" s="33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28</v>
      </c>
      <c r="J18" s="33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5" customHeight="1">
      <c r="B20" s="37"/>
      <c r="C20" s="38"/>
      <c r="D20" s="35" t="s">
        <v>31</v>
      </c>
      <c r="E20" s="38"/>
      <c r="F20" s="38"/>
      <c r="G20" s="38"/>
      <c r="H20" s="38"/>
      <c r="I20" s="35" t="s">
        <v>26</v>
      </c>
      <c r="J20" s="33" t="s">
        <v>5</v>
      </c>
      <c r="K20" s="41"/>
    </row>
    <row r="21" spans="2:11" s="1" customFormat="1" ht="18" customHeight="1">
      <c r="B21" s="37"/>
      <c r="C21" s="38"/>
      <c r="D21" s="38"/>
      <c r="E21" s="33" t="s">
        <v>32</v>
      </c>
      <c r="F21" s="38"/>
      <c r="G21" s="38"/>
      <c r="H21" s="38"/>
      <c r="I21" s="35" t="s">
        <v>28</v>
      </c>
      <c r="J21" s="33" t="s">
        <v>5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5" customHeight="1">
      <c r="B23" s="37"/>
      <c r="C23" s="38"/>
      <c r="D23" s="35" t="s">
        <v>33</v>
      </c>
      <c r="E23" s="38"/>
      <c r="F23" s="38"/>
      <c r="G23" s="38"/>
      <c r="H23" s="38"/>
      <c r="I23" s="38"/>
      <c r="J23" s="38"/>
      <c r="K23" s="41"/>
    </row>
    <row r="24" spans="2:11" s="6" customFormat="1" ht="16.5" customHeight="1">
      <c r="B24" s="99"/>
      <c r="C24" s="100"/>
      <c r="D24" s="100"/>
      <c r="E24" s="330" t="s">
        <v>5</v>
      </c>
      <c r="F24" s="330"/>
      <c r="G24" s="330"/>
      <c r="H24" s="330"/>
      <c r="I24" s="100"/>
      <c r="J24" s="100"/>
      <c r="K24" s="101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64"/>
      <c r="J26" s="64"/>
      <c r="K26" s="102"/>
    </row>
    <row r="27" spans="2:11" s="1" customFormat="1" ht="25.35" customHeight="1">
      <c r="B27" s="37"/>
      <c r="C27" s="38"/>
      <c r="D27" s="103" t="s">
        <v>35</v>
      </c>
      <c r="E27" s="38"/>
      <c r="F27" s="38"/>
      <c r="G27" s="38"/>
      <c r="H27" s="38"/>
      <c r="I27" s="38"/>
      <c r="J27" s="104">
        <f>ROUND(J82,2)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64"/>
      <c r="J28" s="64"/>
      <c r="K28" s="102"/>
    </row>
    <row r="29" spans="2:11" s="1" customFormat="1" ht="14.45" customHeight="1">
      <c r="B29" s="37"/>
      <c r="C29" s="38"/>
      <c r="D29" s="38"/>
      <c r="E29" s="38"/>
      <c r="F29" s="42" t="s">
        <v>37</v>
      </c>
      <c r="G29" s="38"/>
      <c r="H29" s="38"/>
      <c r="I29" s="42" t="s">
        <v>36</v>
      </c>
      <c r="J29" s="42" t="s">
        <v>38</v>
      </c>
      <c r="K29" s="41"/>
    </row>
    <row r="30" spans="2:11" s="1" customFormat="1" ht="14.45" customHeight="1">
      <c r="B30" s="37"/>
      <c r="C30" s="38"/>
      <c r="D30" s="45" t="s">
        <v>39</v>
      </c>
      <c r="E30" s="45" t="s">
        <v>40</v>
      </c>
      <c r="F30" s="105">
        <f>ROUND(SUM(BE82:BE214),2)</f>
        <v>0</v>
      </c>
      <c r="G30" s="38"/>
      <c r="H30" s="38"/>
      <c r="I30" s="106">
        <v>0.21</v>
      </c>
      <c r="J30" s="105">
        <f>ROUND(ROUND((SUM(BE82:BE214)),2)*I30,2)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41</v>
      </c>
      <c r="F31" s="105">
        <f>ROUND(SUM(BF82:BF214),2)</f>
        <v>0</v>
      </c>
      <c r="G31" s="38"/>
      <c r="H31" s="38"/>
      <c r="I31" s="106">
        <v>0.15</v>
      </c>
      <c r="J31" s="105">
        <f>ROUND(ROUND((SUM(BF82:BF214)),2)*I31,2)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42</v>
      </c>
      <c r="F32" s="105">
        <f>ROUND(SUM(BG82:BG214),2)</f>
        <v>0</v>
      </c>
      <c r="G32" s="38"/>
      <c r="H32" s="38"/>
      <c r="I32" s="106">
        <v>0.21</v>
      </c>
      <c r="J32" s="105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43</v>
      </c>
      <c r="F33" s="105">
        <f>ROUND(SUM(BH82:BH214),2)</f>
        <v>0</v>
      </c>
      <c r="G33" s="38"/>
      <c r="H33" s="38"/>
      <c r="I33" s="106">
        <v>0.15</v>
      </c>
      <c r="J33" s="105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44</v>
      </c>
      <c r="F34" s="105">
        <f>ROUND(SUM(BI82:BI214),2)</f>
        <v>0</v>
      </c>
      <c r="G34" s="38"/>
      <c r="H34" s="38"/>
      <c r="I34" s="106">
        <v>0</v>
      </c>
      <c r="J34" s="105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107"/>
      <c r="D36" s="108" t="s">
        <v>45</v>
      </c>
      <c r="E36" s="67"/>
      <c r="F36" s="67"/>
      <c r="G36" s="109" t="s">
        <v>46</v>
      </c>
      <c r="H36" s="110" t="s">
        <v>47</v>
      </c>
      <c r="I36" s="67"/>
      <c r="J36" s="111">
        <f>SUM(J27:J34)</f>
        <v>0</v>
      </c>
      <c r="K36" s="11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113"/>
    </row>
    <row r="42" spans="2:11" s="1" customFormat="1" ht="36.95" customHeight="1">
      <c r="B42" s="37"/>
      <c r="C42" s="29" t="s">
        <v>106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5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365" t="str">
        <f>E7</f>
        <v>Revitalizace prostoru autobusové zastávky Nádraží Hlubočepy</v>
      </c>
      <c r="F45" s="366"/>
      <c r="G45" s="366"/>
      <c r="H45" s="366"/>
      <c r="I45" s="38"/>
      <c r="J45" s="38"/>
      <c r="K45" s="41"/>
    </row>
    <row r="46" spans="2:11" s="1" customFormat="1" ht="14.45" customHeight="1">
      <c r="B46" s="37"/>
      <c r="C46" s="35" t="s">
        <v>104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367" t="str">
        <f>E9</f>
        <v>TV - Trubní vedení</v>
      </c>
      <c r="F47" s="368"/>
      <c r="G47" s="368"/>
      <c r="H47" s="368"/>
      <c r="I47" s="38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11" s="1" customFormat="1" ht="18" customHeight="1">
      <c r="B49" s="37"/>
      <c r="C49" s="35" t="s">
        <v>21</v>
      </c>
      <c r="D49" s="38"/>
      <c r="E49" s="38"/>
      <c r="F49" s="33" t="str">
        <f>F12</f>
        <v>p.č.160/1 k.ú.Hlubočepy 728837</v>
      </c>
      <c r="G49" s="38"/>
      <c r="H49" s="38"/>
      <c r="I49" s="35" t="s">
        <v>23</v>
      </c>
      <c r="J49" s="98" t="str">
        <f>IF(J12="","",J12)</f>
        <v>16. 5. 2018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11" s="1" customFormat="1" ht="15">
      <c r="B51" s="37"/>
      <c r="C51" s="35" t="s">
        <v>25</v>
      </c>
      <c r="D51" s="38"/>
      <c r="E51" s="38"/>
      <c r="F51" s="33" t="str">
        <f>E15</f>
        <v>Městská část Praha 5</v>
      </c>
      <c r="G51" s="38"/>
      <c r="H51" s="38"/>
      <c r="I51" s="35" t="s">
        <v>31</v>
      </c>
      <c r="J51" s="330" t="str">
        <f>E21</f>
        <v>ing.Radka Špičáková</v>
      </c>
      <c r="K51" s="41"/>
    </row>
    <row r="52" spans="2:11" s="1" customFormat="1" ht="14.45" customHeight="1">
      <c r="B52" s="37"/>
      <c r="C52" s="35" t="s">
        <v>29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360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11" s="1" customFormat="1" ht="29.25" customHeight="1">
      <c r="B54" s="37"/>
      <c r="C54" s="114" t="s">
        <v>107</v>
      </c>
      <c r="D54" s="107"/>
      <c r="E54" s="107"/>
      <c r="F54" s="107"/>
      <c r="G54" s="107"/>
      <c r="H54" s="107"/>
      <c r="I54" s="107"/>
      <c r="J54" s="115" t="s">
        <v>108</v>
      </c>
      <c r="K54" s="116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17" t="s">
        <v>109</v>
      </c>
      <c r="D56" s="38"/>
      <c r="E56" s="38"/>
      <c r="F56" s="38"/>
      <c r="G56" s="38"/>
      <c r="H56" s="38"/>
      <c r="I56" s="38"/>
      <c r="J56" s="104">
        <f>J82</f>
        <v>0</v>
      </c>
      <c r="K56" s="41"/>
      <c r="AU56" s="23" t="s">
        <v>110</v>
      </c>
    </row>
    <row r="57" spans="2:11" s="7" customFormat="1" ht="24.95" customHeight="1">
      <c r="B57" s="118"/>
      <c r="C57" s="119"/>
      <c r="D57" s="120" t="s">
        <v>111</v>
      </c>
      <c r="E57" s="121"/>
      <c r="F57" s="121"/>
      <c r="G57" s="121"/>
      <c r="H57" s="121"/>
      <c r="I57" s="121"/>
      <c r="J57" s="122">
        <f>J83</f>
        <v>0</v>
      </c>
      <c r="K57" s="123"/>
    </row>
    <row r="58" spans="2:11" s="8" customFormat="1" ht="19.9" customHeight="1">
      <c r="B58" s="124"/>
      <c r="C58" s="125"/>
      <c r="D58" s="126" t="s">
        <v>599</v>
      </c>
      <c r="E58" s="127"/>
      <c r="F58" s="127"/>
      <c r="G58" s="127"/>
      <c r="H58" s="127"/>
      <c r="I58" s="127"/>
      <c r="J58" s="128">
        <f>J84</f>
        <v>0</v>
      </c>
      <c r="K58" s="129"/>
    </row>
    <row r="59" spans="2:11" s="8" customFormat="1" ht="19.9" customHeight="1">
      <c r="B59" s="124"/>
      <c r="C59" s="125"/>
      <c r="D59" s="126" t="s">
        <v>600</v>
      </c>
      <c r="E59" s="127"/>
      <c r="F59" s="127"/>
      <c r="G59" s="127"/>
      <c r="H59" s="127"/>
      <c r="I59" s="127"/>
      <c r="J59" s="128">
        <f>J141</f>
        <v>0</v>
      </c>
      <c r="K59" s="129"/>
    </row>
    <row r="60" spans="2:11" s="8" customFormat="1" ht="19.9" customHeight="1">
      <c r="B60" s="124"/>
      <c r="C60" s="125"/>
      <c r="D60" s="126" t="s">
        <v>601</v>
      </c>
      <c r="E60" s="127"/>
      <c r="F60" s="127"/>
      <c r="G60" s="127"/>
      <c r="H60" s="127"/>
      <c r="I60" s="127"/>
      <c r="J60" s="128">
        <f>J166</f>
        <v>0</v>
      </c>
      <c r="K60" s="129"/>
    </row>
    <row r="61" spans="2:11" s="8" customFormat="1" ht="19.9" customHeight="1">
      <c r="B61" s="124"/>
      <c r="C61" s="125"/>
      <c r="D61" s="126" t="s">
        <v>602</v>
      </c>
      <c r="E61" s="127"/>
      <c r="F61" s="127"/>
      <c r="G61" s="127"/>
      <c r="H61" s="127"/>
      <c r="I61" s="127"/>
      <c r="J61" s="128">
        <f>J195</f>
        <v>0</v>
      </c>
      <c r="K61" s="129"/>
    </row>
    <row r="62" spans="2:11" s="8" customFormat="1" ht="19.9" customHeight="1">
      <c r="B62" s="124"/>
      <c r="C62" s="125"/>
      <c r="D62" s="126" t="s">
        <v>603</v>
      </c>
      <c r="E62" s="127"/>
      <c r="F62" s="127"/>
      <c r="G62" s="127"/>
      <c r="H62" s="127"/>
      <c r="I62" s="127"/>
      <c r="J62" s="128">
        <f>J213</f>
        <v>0</v>
      </c>
      <c r="K62" s="129"/>
    </row>
    <row r="63" spans="2:11" s="1" customFormat="1" ht="21.75" customHeight="1">
      <c r="B63" s="37"/>
      <c r="C63" s="38"/>
      <c r="D63" s="38"/>
      <c r="E63" s="38"/>
      <c r="F63" s="38"/>
      <c r="G63" s="38"/>
      <c r="H63" s="38"/>
      <c r="I63" s="38"/>
      <c r="J63" s="38"/>
      <c r="K63" s="41"/>
    </row>
    <row r="64" spans="2:11" s="1" customFormat="1" ht="6.95" customHeight="1">
      <c r="B64" s="52"/>
      <c r="C64" s="53"/>
      <c r="D64" s="53"/>
      <c r="E64" s="53"/>
      <c r="F64" s="53"/>
      <c r="G64" s="53"/>
      <c r="H64" s="53"/>
      <c r="I64" s="53"/>
      <c r="J64" s="53"/>
      <c r="K64" s="54"/>
    </row>
    <row r="68" spans="2:12" s="1" customFormat="1" ht="6.95" customHeight="1">
      <c r="B68" s="55"/>
      <c r="C68" s="56"/>
      <c r="D68" s="56"/>
      <c r="E68" s="56"/>
      <c r="F68" s="56"/>
      <c r="G68" s="56"/>
      <c r="H68" s="56"/>
      <c r="I68" s="56"/>
      <c r="J68" s="56"/>
      <c r="K68" s="56"/>
      <c r="L68" s="37"/>
    </row>
    <row r="69" spans="2:12" s="1" customFormat="1" ht="36.95" customHeight="1">
      <c r="B69" s="37"/>
      <c r="C69" s="57" t="s">
        <v>123</v>
      </c>
      <c r="L69" s="37"/>
    </row>
    <row r="70" spans="2:12" s="1" customFormat="1" ht="6.95" customHeight="1">
      <c r="B70" s="37"/>
      <c r="L70" s="37"/>
    </row>
    <row r="71" spans="2:12" s="1" customFormat="1" ht="14.45" customHeight="1">
      <c r="B71" s="37"/>
      <c r="C71" s="59" t="s">
        <v>17</v>
      </c>
      <c r="L71" s="37"/>
    </row>
    <row r="72" spans="2:12" s="1" customFormat="1" ht="16.5" customHeight="1">
      <c r="B72" s="37"/>
      <c r="E72" s="361" t="str">
        <f>E7</f>
        <v>Revitalizace prostoru autobusové zastávky Nádraží Hlubočepy</v>
      </c>
      <c r="F72" s="362"/>
      <c r="G72" s="362"/>
      <c r="H72" s="362"/>
      <c r="L72" s="37"/>
    </row>
    <row r="73" spans="2:12" s="1" customFormat="1" ht="14.45" customHeight="1">
      <c r="B73" s="37"/>
      <c r="C73" s="59" t="s">
        <v>104</v>
      </c>
      <c r="L73" s="37"/>
    </row>
    <row r="74" spans="2:12" s="1" customFormat="1" ht="17.25" customHeight="1">
      <c r="B74" s="37"/>
      <c r="E74" s="341" t="str">
        <f>E9</f>
        <v>TV - Trubní vedení</v>
      </c>
      <c r="F74" s="363"/>
      <c r="G74" s="363"/>
      <c r="H74" s="363"/>
      <c r="L74" s="37"/>
    </row>
    <row r="75" spans="2:12" s="1" customFormat="1" ht="6.95" customHeight="1">
      <c r="B75" s="37"/>
      <c r="L75" s="37"/>
    </row>
    <row r="76" spans="2:12" s="1" customFormat="1" ht="18" customHeight="1">
      <c r="B76" s="37"/>
      <c r="C76" s="59" t="s">
        <v>21</v>
      </c>
      <c r="F76" s="130" t="str">
        <f>F12</f>
        <v>p.č.160/1 k.ú.Hlubočepy 728837</v>
      </c>
      <c r="I76" s="59" t="s">
        <v>23</v>
      </c>
      <c r="J76" s="63" t="str">
        <f>IF(J12="","",J12)</f>
        <v>16. 5. 2018</v>
      </c>
      <c r="L76" s="37"/>
    </row>
    <row r="77" spans="2:12" s="1" customFormat="1" ht="6.95" customHeight="1">
      <c r="B77" s="37"/>
      <c r="L77" s="37"/>
    </row>
    <row r="78" spans="2:12" s="1" customFormat="1" ht="15">
      <c r="B78" s="37"/>
      <c r="C78" s="59" t="s">
        <v>25</v>
      </c>
      <c r="F78" s="130" t="str">
        <f>E15</f>
        <v>Městská část Praha 5</v>
      </c>
      <c r="I78" s="59" t="s">
        <v>31</v>
      </c>
      <c r="J78" s="130" t="str">
        <f>E21</f>
        <v>ing.Radka Špičáková</v>
      </c>
      <c r="L78" s="37"/>
    </row>
    <row r="79" spans="2:12" s="1" customFormat="1" ht="14.45" customHeight="1">
      <c r="B79" s="37"/>
      <c r="C79" s="59" t="s">
        <v>29</v>
      </c>
      <c r="F79" s="130" t="str">
        <f>IF(E18="","",E18)</f>
        <v xml:space="preserve"> </v>
      </c>
      <c r="L79" s="37"/>
    </row>
    <row r="80" spans="2:12" s="1" customFormat="1" ht="10.35" customHeight="1">
      <c r="B80" s="37"/>
      <c r="L80" s="37"/>
    </row>
    <row r="81" spans="2:20" s="9" customFormat="1" ht="29.25" customHeight="1">
      <c r="B81" s="131"/>
      <c r="C81" s="132" t="s">
        <v>124</v>
      </c>
      <c r="D81" s="133" t="s">
        <v>54</v>
      </c>
      <c r="E81" s="133" t="s">
        <v>50</v>
      </c>
      <c r="F81" s="133" t="s">
        <v>125</v>
      </c>
      <c r="G81" s="133" t="s">
        <v>126</v>
      </c>
      <c r="H81" s="133" t="s">
        <v>127</v>
      </c>
      <c r="I81" s="133" t="s">
        <v>128</v>
      </c>
      <c r="J81" s="133" t="s">
        <v>108</v>
      </c>
      <c r="K81" s="134" t="s">
        <v>129</v>
      </c>
      <c r="L81" s="131"/>
      <c r="M81" s="69" t="s">
        <v>130</v>
      </c>
      <c r="N81" s="70" t="s">
        <v>39</v>
      </c>
      <c r="O81" s="70" t="s">
        <v>131</v>
      </c>
      <c r="P81" s="70" t="s">
        <v>132</v>
      </c>
      <c r="Q81" s="70" t="s">
        <v>133</v>
      </c>
      <c r="R81" s="70" t="s">
        <v>134</v>
      </c>
      <c r="S81" s="70" t="s">
        <v>135</v>
      </c>
      <c r="T81" s="71" t="s">
        <v>136</v>
      </c>
    </row>
    <row r="82" spans="2:63" s="1" customFormat="1" ht="29.25" customHeight="1">
      <c r="B82" s="37"/>
      <c r="C82" s="73" t="s">
        <v>109</v>
      </c>
      <c r="J82" s="135">
        <f>BK82</f>
        <v>0</v>
      </c>
      <c r="L82" s="37"/>
      <c r="M82" s="72"/>
      <c r="N82" s="64"/>
      <c r="O82" s="64"/>
      <c r="P82" s="136">
        <f>P83</f>
        <v>281.57173</v>
      </c>
      <c r="Q82" s="64"/>
      <c r="R82" s="136">
        <f>R83</f>
        <v>76.2389913</v>
      </c>
      <c r="S82" s="64"/>
      <c r="T82" s="137">
        <f>T83</f>
        <v>5.9498999999999995</v>
      </c>
      <c r="AT82" s="23" t="s">
        <v>68</v>
      </c>
      <c r="AU82" s="23" t="s">
        <v>110</v>
      </c>
      <c r="BK82" s="138">
        <f>BK83</f>
        <v>0</v>
      </c>
    </row>
    <row r="83" spans="2:63" s="10" customFormat="1" ht="37.35" customHeight="1">
      <c r="B83" s="139"/>
      <c r="D83" s="140" t="s">
        <v>68</v>
      </c>
      <c r="E83" s="141" t="s">
        <v>137</v>
      </c>
      <c r="F83" s="141" t="s">
        <v>138</v>
      </c>
      <c r="J83" s="142">
        <f>BK83</f>
        <v>0</v>
      </c>
      <c r="L83" s="139"/>
      <c r="M83" s="143"/>
      <c r="N83" s="144"/>
      <c r="O83" s="144"/>
      <c r="P83" s="145">
        <f>P84+P141+P166+P195+P213</f>
        <v>281.57173</v>
      </c>
      <c r="Q83" s="144"/>
      <c r="R83" s="145">
        <f>R84+R141+R166+R195+R213</f>
        <v>76.2389913</v>
      </c>
      <c r="S83" s="144"/>
      <c r="T83" s="146">
        <f>T84+T141+T166+T195+T213</f>
        <v>5.9498999999999995</v>
      </c>
      <c r="AR83" s="140" t="s">
        <v>77</v>
      </c>
      <c r="AT83" s="147" t="s">
        <v>68</v>
      </c>
      <c r="AU83" s="147" t="s">
        <v>69</v>
      </c>
      <c r="AY83" s="140" t="s">
        <v>139</v>
      </c>
      <c r="BK83" s="148">
        <f>BK84+BK141+BK166+BK195+BK213</f>
        <v>0</v>
      </c>
    </row>
    <row r="84" spans="2:63" s="10" customFormat="1" ht="19.9" customHeight="1">
      <c r="B84" s="139"/>
      <c r="D84" s="140" t="s">
        <v>68</v>
      </c>
      <c r="E84" s="149" t="s">
        <v>604</v>
      </c>
      <c r="F84" s="149" t="s">
        <v>605</v>
      </c>
      <c r="J84" s="150">
        <f>BK84</f>
        <v>0</v>
      </c>
      <c r="L84" s="139"/>
      <c r="M84" s="143"/>
      <c r="N84" s="144"/>
      <c r="O84" s="144"/>
      <c r="P84" s="145">
        <f>SUM(P85:P140)</f>
        <v>105.96440000000001</v>
      </c>
      <c r="Q84" s="144"/>
      <c r="R84" s="145">
        <f>SUM(R85:R140)</f>
        <v>50.22176399999999</v>
      </c>
      <c r="S84" s="144"/>
      <c r="T84" s="146">
        <f>SUM(T85:T140)</f>
        <v>5.9498999999999995</v>
      </c>
      <c r="AR84" s="140" t="s">
        <v>77</v>
      </c>
      <c r="AT84" s="147" t="s">
        <v>68</v>
      </c>
      <c r="AU84" s="147" t="s">
        <v>77</v>
      </c>
      <c r="AY84" s="140" t="s">
        <v>139</v>
      </c>
      <c r="BK84" s="148">
        <f>SUM(BK85:BK140)</f>
        <v>0</v>
      </c>
    </row>
    <row r="85" spans="2:65" s="1" customFormat="1" ht="16.5" customHeight="1">
      <c r="B85" s="151"/>
      <c r="C85" s="152" t="s">
        <v>77</v>
      </c>
      <c r="D85" s="152" t="s">
        <v>141</v>
      </c>
      <c r="E85" s="153" t="s">
        <v>606</v>
      </c>
      <c r="F85" s="154" t="s">
        <v>607</v>
      </c>
      <c r="G85" s="155" t="s">
        <v>271</v>
      </c>
      <c r="H85" s="156">
        <v>22</v>
      </c>
      <c r="I85" s="157"/>
      <c r="J85" s="157">
        <f>ROUND(I85*H85,2)</f>
        <v>0</v>
      </c>
      <c r="K85" s="154" t="s">
        <v>145</v>
      </c>
      <c r="L85" s="37"/>
      <c r="M85" s="158" t="s">
        <v>5</v>
      </c>
      <c r="N85" s="159" t="s">
        <v>40</v>
      </c>
      <c r="O85" s="160">
        <v>0.444</v>
      </c>
      <c r="P85" s="160">
        <f>O85*H85</f>
        <v>9.768</v>
      </c>
      <c r="Q85" s="160">
        <v>1E-05</v>
      </c>
      <c r="R85" s="160">
        <f>Q85*H85</f>
        <v>0.00022</v>
      </c>
      <c r="S85" s="160">
        <v>0</v>
      </c>
      <c r="T85" s="161">
        <f>S85*H85</f>
        <v>0</v>
      </c>
      <c r="AR85" s="23" t="s">
        <v>146</v>
      </c>
      <c r="AT85" s="23" t="s">
        <v>141</v>
      </c>
      <c r="AU85" s="23" t="s">
        <v>79</v>
      </c>
      <c r="AY85" s="23" t="s">
        <v>139</v>
      </c>
      <c r="BE85" s="162">
        <f>IF(N85="základní",J85,0)</f>
        <v>0</v>
      </c>
      <c r="BF85" s="162">
        <f>IF(N85="snížená",J85,0)</f>
        <v>0</v>
      </c>
      <c r="BG85" s="162">
        <f>IF(N85="zákl. přenesená",J85,0)</f>
        <v>0</v>
      </c>
      <c r="BH85" s="162">
        <f>IF(N85="sníž. přenesená",J85,0)</f>
        <v>0</v>
      </c>
      <c r="BI85" s="162">
        <f>IF(N85="nulová",J85,0)</f>
        <v>0</v>
      </c>
      <c r="BJ85" s="23" t="s">
        <v>77</v>
      </c>
      <c r="BK85" s="162">
        <f>ROUND(I85*H85,2)</f>
        <v>0</v>
      </c>
      <c r="BL85" s="23" t="s">
        <v>146</v>
      </c>
      <c r="BM85" s="23" t="s">
        <v>608</v>
      </c>
    </row>
    <row r="86" spans="2:51" s="11" customFormat="1" ht="13.5">
      <c r="B86" s="163"/>
      <c r="D86" s="164" t="s">
        <v>148</v>
      </c>
      <c r="E86" s="165" t="s">
        <v>5</v>
      </c>
      <c r="F86" s="166" t="s">
        <v>609</v>
      </c>
      <c r="H86" s="167">
        <v>22</v>
      </c>
      <c r="L86" s="163"/>
      <c r="M86" s="168"/>
      <c r="N86" s="169"/>
      <c r="O86" s="169"/>
      <c r="P86" s="169"/>
      <c r="Q86" s="169"/>
      <c r="R86" s="169"/>
      <c r="S86" s="169"/>
      <c r="T86" s="170"/>
      <c r="AT86" s="165" t="s">
        <v>148</v>
      </c>
      <c r="AU86" s="165" t="s">
        <v>79</v>
      </c>
      <c r="AV86" s="11" t="s">
        <v>79</v>
      </c>
      <c r="AW86" s="11" t="s">
        <v>34</v>
      </c>
      <c r="AX86" s="11" t="s">
        <v>77</v>
      </c>
      <c r="AY86" s="165" t="s">
        <v>139</v>
      </c>
    </row>
    <row r="87" spans="2:65" s="1" customFormat="1" ht="16.5" customHeight="1">
      <c r="B87" s="151"/>
      <c r="C87" s="152" t="s">
        <v>79</v>
      </c>
      <c r="D87" s="152" t="s">
        <v>141</v>
      </c>
      <c r="E87" s="153" t="s">
        <v>610</v>
      </c>
      <c r="F87" s="154" t="s">
        <v>611</v>
      </c>
      <c r="G87" s="155" t="s">
        <v>182</v>
      </c>
      <c r="H87" s="156">
        <v>4.95</v>
      </c>
      <c r="I87" s="157"/>
      <c r="J87" s="157">
        <f>ROUND(I87*H87,2)</f>
        <v>0</v>
      </c>
      <c r="K87" s="154" t="s">
        <v>145</v>
      </c>
      <c r="L87" s="37"/>
      <c r="M87" s="158" t="s">
        <v>5</v>
      </c>
      <c r="N87" s="159" t="s">
        <v>40</v>
      </c>
      <c r="O87" s="160">
        <v>2.305</v>
      </c>
      <c r="P87" s="160">
        <f>O87*H87</f>
        <v>11.40975</v>
      </c>
      <c r="Q87" s="160">
        <v>0</v>
      </c>
      <c r="R87" s="160">
        <f>Q87*H87</f>
        <v>0</v>
      </c>
      <c r="S87" s="160">
        <v>0.582</v>
      </c>
      <c r="T87" s="161">
        <f>S87*H87</f>
        <v>2.8809</v>
      </c>
      <c r="AR87" s="23" t="s">
        <v>146</v>
      </c>
      <c r="AT87" s="23" t="s">
        <v>141</v>
      </c>
      <c r="AU87" s="23" t="s">
        <v>79</v>
      </c>
      <c r="AY87" s="23" t="s">
        <v>139</v>
      </c>
      <c r="BE87" s="162">
        <f>IF(N87="základní",J87,0)</f>
        <v>0</v>
      </c>
      <c r="BF87" s="162">
        <f>IF(N87="snížená",J87,0)</f>
        <v>0</v>
      </c>
      <c r="BG87" s="162">
        <f>IF(N87="zákl. přenesená",J87,0)</f>
        <v>0</v>
      </c>
      <c r="BH87" s="162">
        <f>IF(N87="sníž. přenesená",J87,0)</f>
        <v>0</v>
      </c>
      <c r="BI87" s="162">
        <f>IF(N87="nulová",J87,0)</f>
        <v>0</v>
      </c>
      <c r="BJ87" s="23" t="s">
        <v>77</v>
      </c>
      <c r="BK87" s="162">
        <f>ROUND(I87*H87,2)</f>
        <v>0</v>
      </c>
      <c r="BL87" s="23" t="s">
        <v>146</v>
      </c>
      <c r="BM87" s="23" t="s">
        <v>612</v>
      </c>
    </row>
    <row r="88" spans="2:51" s="11" customFormat="1" ht="13.5">
      <c r="B88" s="163"/>
      <c r="D88" s="164" t="s">
        <v>148</v>
      </c>
      <c r="E88" s="165" t="s">
        <v>5</v>
      </c>
      <c r="F88" s="166" t="s">
        <v>613</v>
      </c>
      <c r="H88" s="167">
        <v>4.95</v>
      </c>
      <c r="L88" s="163"/>
      <c r="M88" s="168"/>
      <c r="N88" s="169"/>
      <c r="O88" s="169"/>
      <c r="P88" s="169"/>
      <c r="Q88" s="169"/>
      <c r="R88" s="169"/>
      <c r="S88" s="169"/>
      <c r="T88" s="170"/>
      <c r="AT88" s="165" t="s">
        <v>148</v>
      </c>
      <c r="AU88" s="165" t="s">
        <v>79</v>
      </c>
      <c r="AV88" s="11" t="s">
        <v>79</v>
      </c>
      <c r="AW88" s="11" t="s">
        <v>34</v>
      </c>
      <c r="AX88" s="11" t="s">
        <v>77</v>
      </c>
      <c r="AY88" s="165" t="s">
        <v>139</v>
      </c>
    </row>
    <row r="89" spans="2:65" s="1" customFormat="1" ht="25.5" customHeight="1">
      <c r="B89" s="151"/>
      <c r="C89" s="152" t="s">
        <v>154</v>
      </c>
      <c r="D89" s="152" t="s">
        <v>141</v>
      </c>
      <c r="E89" s="153" t="s">
        <v>614</v>
      </c>
      <c r="F89" s="154" t="s">
        <v>615</v>
      </c>
      <c r="G89" s="155" t="s">
        <v>182</v>
      </c>
      <c r="H89" s="156">
        <v>4.95</v>
      </c>
      <c r="I89" s="157"/>
      <c r="J89" s="157">
        <f>ROUND(I89*H89,2)</f>
        <v>0</v>
      </c>
      <c r="K89" s="154" t="s">
        <v>145</v>
      </c>
      <c r="L89" s="37"/>
      <c r="M89" s="158" t="s">
        <v>5</v>
      </c>
      <c r="N89" s="159" t="s">
        <v>40</v>
      </c>
      <c r="O89" s="160">
        <v>2.579</v>
      </c>
      <c r="P89" s="160">
        <f>O89*H89</f>
        <v>12.766050000000002</v>
      </c>
      <c r="Q89" s="160">
        <v>0</v>
      </c>
      <c r="R89" s="160">
        <f>Q89*H89</f>
        <v>0</v>
      </c>
      <c r="S89" s="160">
        <v>0.62</v>
      </c>
      <c r="T89" s="161">
        <f>S89*H89</f>
        <v>3.069</v>
      </c>
      <c r="AR89" s="23" t="s">
        <v>146</v>
      </c>
      <c r="AT89" s="23" t="s">
        <v>141</v>
      </c>
      <c r="AU89" s="23" t="s">
        <v>79</v>
      </c>
      <c r="AY89" s="23" t="s">
        <v>139</v>
      </c>
      <c r="BE89" s="162">
        <f>IF(N89="základní",J89,0)</f>
        <v>0</v>
      </c>
      <c r="BF89" s="162">
        <f>IF(N89="snížená",J89,0)</f>
        <v>0</v>
      </c>
      <c r="BG89" s="162">
        <f>IF(N89="zákl. přenesená",J89,0)</f>
        <v>0</v>
      </c>
      <c r="BH89" s="162">
        <f>IF(N89="sníž. přenesená",J89,0)</f>
        <v>0</v>
      </c>
      <c r="BI89" s="162">
        <f>IF(N89="nulová",J89,0)</f>
        <v>0</v>
      </c>
      <c r="BJ89" s="23" t="s">
        <v>77</v>
      </c>
      <c r="BK89" s="162">
        <f>ROUND(I89*H89,2)</f>
        <v>0</v>
      </c>
      <c r="BL89" s="23" t="s">
        <v>146</v>
      </c>
      <c r="BM89" s="23" t="s">
        <v>616</v>
      </c>
    </row>
    <row r="90" spans="2:65" s="1" customFormat="1" ht="16.5" customHeight="1">
      <c r="B90" s="151"/>
      <c r="C90" s="152" t="s">
        <v>146</v>
      </c>
      <c r="D90" s="152" t="s">
        <v>141</v>
      </c>
      <c r="E90" s="153" t="s">
        <v>617</v>
      </c>
      <c r="F90" s="154" t="s">
        <v>618</v>
      </c>
      <c r="G90" s="155" t="s">
        <v>271</v>
      </c>
      <c r="H90" s="156">
        <v>6</v>
      </c>
      <c r="I90" s="157"/>
      <c r="J90" s="157">
        <f>ROUND(I90*H90,2)</f>
        <v>0</v>
      </c>
      <c r="K90" s="154" t="s">
        <v>145</v>
      </c>
      <c r="L90" s="37"/>
      <c r="M90" s="158" t="s">
        <v>5</v>
      </c>
      <c r="N90" s="159" t="s">
        <v>40</v>
      </c>
      <c r="O90" s="160">
        <v>0.753</v>
      </c>
      <c r="P90" s="160">
        <f>O90*H90</f>
        <v>4.518</v>
      </c>
      <c r="Q90" s="160">
        <v>0.06053</v>
      </c>
      <c r="R90" s="160">
        <f>Q90*H90</f>
        <v>0.36318</v>
      </c>
      <c r="S90" s="160">
        <v>0</v>
      </c>
      <c r="T90" s="161">
        <f>S90*H90</f>
        <v>0</v>
      </c>
      <c r="AR90" s="23" t="s">
        <v>146</v>
      </c>
      <c r="AT90" s="23" t="s">
        <v>141</v>
      </c>
      <c r="AU90" s="23" t="s">
        <v>79</v>
      </c>
      <c r="AY90" s="23" t="s">
        <v>139</v>
      </c>
      <c r="BE90" s="162">
        <f>IF(N90="základní",J90,0)</f>
        <v>0</v>
      </c>
      <c r="BF90" s="162">
        <f>IF(N90="snížená",J90,0)</f>
        <v>0</v>
      </c>
      <c r="BG90" s="162">
        <f>IF(N90="zákl. přenesená",J90,0)</f>
        <v>0</v>
      </c>
      <c r="BH90" s="162">
        <f>IF(N90="sníž. přenesená",J90,0)</f>
        <v>0</v>
      </c>
      <c r="BI90" s="162">
        <f>IF(N90="nulová",J90,0)</f>
        <v>0</v>
      </c>
      <c r="BJ90" s="23" t="s">
        <v>77</v>
      </c>
      <c r="BK90" s="162">
        <f>ROUND(I90*H90,2)</f>
        <v>0</v>
      </c>
      <c r="BL90" s="23" t="s">
        <v>146</v>
      </c>
      <c r="BM90" s="23" t="s">
        <v>619</v>
      </c>
    </row>
    <row r="91" spans="2:65" s="1" customFormat="1" ht="25.5" customHeight="1">
      <c r="B91" s="151"/>
      <c r="C91" s="152" t="s">
        <v>163</v>
      </c>
      <c r="D91" s="152" t="s">
        <v>141</v>
      </c>
      <c r="E91" s="153" t="s">
        <v>620</v>
      </c>
      <c r="F91" s="154" t="s">
        <v>621</v>
      </c>
      <c r="G91" s="155" t="s">
        <v>144</v>
      </c>
      <c r="H91" s="156">
        <v>10.8</v>
      </c>
      <c r="I91" s="157"/>
      <c r="J91" s="157">
        <f>ROUND(I91*H91,2)</f>
        <v>0</v>
      </c>
      <c r="K91" s="154" t="s">
        <v>145</v>
      </c>
      <c r="L91" s="37"/>
      <c r="M91" s="158" t="s">
        <v>5</v>
      </c>
      <c r="N91" s="159" t="s">
        <v>40</v>
      </c>
      <c r="O91" s="160">
        <v>2.94</v>
      </c>
      <c r="P91" s="160">
        <f>O91*H91</f>
        <v>31.752000000000002</v>
      </c>
      <c r="Q91" s="160">
        <v>0</v>
      </c>
      <c r="R91" s="160">
        <f>Q91*H91</f>
        <v>0</v>
      </c>
      <c r="S91" s="160">
        <v>0</v>
      </c>
      <c r="T91" s="161">
        <f>S91*H91</f>
        <v>0</v>
      </c>
      <c r="AR91" s="23" t="s">
        <v>146</v>
      </c>
      <c r="AT91" s="23" t="s">
        <v>141</v>
      </c>
      <c r="AU91" s="23" t="s">
        <v>79</v>
      </c>
      <c r="AY91" s="23" t="s">
        <v>139</v>
      </c>
      <c r="BE91" s="162">
        <f>IF(N91="základní",J91,0)</f>
        <v>0</v>
      </c>
      <c r="BF91" s="162">
        <f>IF(N91="snížená",J91,0)</f>
        <v>0</v>
      </c>
      <c r="BG91" s="162">
        <f>IF(N91="zákl. přenesená",J91,0)</f>
        <v>0</v>
      </c>
      <c r="BH91" s="162">
        <f>IF(N91="sníž. přenesená",J91,0)</f>
        <v>0</v>
      </c>
      <c r="BI91" s="162">
        <f>IF(N91="nulová",J91,0)</f>
        <v>0</v>
      </c>
      <c r="BJ91" s="23" t="s">
        <v>77</v>
      </c>
      <c r="BK91" s="162">
        <f>ROUND(I91*H91,2)</f>
        <v>0</v>
      </c>
      <c r="BL91" s="23" t="s">
        <v>146</v>
      </c>
      <c r="BM91" s="23" t="s">
        <v>622</v>
      </c>
    </row>
    <row r="92" spans="2:51" s="11" customFormat="1" ht="13.5">
      <c r="B92" s="163"/>
      <c r="D92" s="164" t="s">
        <v>148</v>
      </c>
      <c r="E92" s="165" t="s">
        <v>5</v>
      </c>
      <c r="F92" s="166" t="s">
        <v>623</v>
      </c>
      <c r="H92" s="167">
        <v>10.8</v>
      </c>
      <c r="L92" s="163"/>
      <c r="M92" s="168"/>
      <c r="N92" s="169"/>
      <c r="O92" s="169"/>
      <c r="P92" s="169"/>
      <c r="Q92" s="169"/>
      <c r="R92" s="169"/>
      <c r="S92" s="169"/>
      <c r="T92" s="170"/>
      <c r="AT92" s="165" t="s">
        <v>148</v>
      </c>
      <c r="AU92" s="165" t="s">
        <v>79</v>
      </c>
      <c r="AV92" s="11" t="s">
        <v>79</v>
      </c>
      <c r="AW92" s="11" t="s">
        <v>34</v>
      </c>
      <c r="AX92" s="11" t="s">
        <v>77</v>
      </c>
      <c r="AY92" s="165" t="s">
        <v>139</v>
      </c>
    </row>
    <row r="93" spans="2:65" s="1" customFormat="1" ht="25.5" customHeight="1">
      <c r="B93" s="151"/>
      <c r="C93" s="152" t="s">
        <v>168</v>
      </c>
      <c r="D93" s="152" t="s">
        <v>141</v>
      </c>
      <c r="E93" s="153" t="s">
        <v>624</v>
      </c>
      <c r="F93" s="154" t="s">
        <v>625</v>
      </c>
      <c r="G93" s="155" t="s">
        <v>144</v>
      </c>
      <c r="H93" s="156">
        <v>5.4</v>
      </c>
      <c r="I93" s="157"/>
      <c r="J93" s="157">
        <f>ROUND(I93*H93,2)</f>
        <v>0</v>
      </c>
      <c r="K93" s="154" t="s">
        <v>145</v>
      </c>
      <c r="L93" s="37"/>
      <c r="M93" s="158" t="s">
        <v>5</v>
      </c>
      <c r="N93" s="159" t="s">
        <v>40</v>
      </c>
      <c r="O93" s="160">
        <v>0.8</v>
      </c>
      <c r="P93" s="160">
        <f>O93*H93</f>
        <v>4.32</v>
      </c>
      <c r="Q93" s="160">
        <v>0</v>
      </c>
      <c r="R93" s="160">
        <f>Q93*H93</f>
        <v>0</v>
      </c>
      <c r="S93" s="160">
        <v>0</v>
      </c>
      <c r="T93" s="161">
        <f>S93*H93</f>
        <v>0</v>
      </c>
      <c r="AR93" s="23" t="s">
        <v>146</v>
      </c>
      <c r="AT93" s="23" t="s">
        <v>141</v>
      </c>
      <c r="AU93" s="23" t="s">
        <v>79</v>
      </c>
      <c r="AY93" s="23" t="s">
        <v>139</v>
      </c>
      <c r="BE93" s="162">
        <f>IF(N93="základní",J93,0)</f>
        <v>0</v>
      </c>
      <c r="BF93" s="162">
        <f>IF(N93="snížená",J93,0)</f>
        <v>0</v>
      </c>
      <c r="BG93" s="162">
        <f>IF(N93="zákl. přenesená",J93,0)</f>
        <v>0</v>
      </c>
      <c r="BH93" s="162">
        <f>IF(N93="sníž. přenesená",J93,0)</f>
        <v>0</v>
      </c>
      <c r="BI93" s="162">
        <f>IF(N93="nulová",J93,0)</f>
        <v>0</v>
      </c>
      <c r="BJ93" s="23" t="s">
        <v>77</v>
      </c>
      <c r="BK93" s="162">
        <f>ROUND(I93*H93,2)</f>
        <v>0</v>
      </c>
      <c r="BL93" s="23" t="s">
        <v>146</v>
      </c>
      <c r="BM93" s="23" t="s">
        <v>626</v>
      </c>
    </row>
    <row r="94" spans="2:51" s="11" customFormat="1" ht="13.5">
      <c r="B94" s="163"/>
      <c r="D94" s="164" t="s">
        <v>148</v>
      </c>
      <c r="E94" s="165" t="s">
        <v>5</v>
      </c>
      <c r="F94" s="166" t="s">
        <v>627</v>
      </c>
      <c r="H94" s="167">
        <v>5.4</v>
      </c>
      <c r="L94" s="163"/>
      <c r="M94" s="168"/>
      <c r="N94" s="169"/>
      <c r="O94" s="169"/>
      <c r="P94" s="169"/>
      <c r="Q94" s="169"/>
      <c r="R94" s="169"/>
      <c r="S94" s="169"/>
      <c r="T94" s="170"/>
      <c r="AT94" s="165" t="s">
        <v>148</v>
      </c>
      <c r="AU94" s="165" t="s">
        <v>79</v>
      </c>
      <c r="AV94" s="11" t="s">
        <v>79</v>
      </c>
      <c r="AW94" s="11" t="s">
        <v>34</v>
      </c>
      <c r="AX94" s="11" t="s">
        <v>77</v>
      </c>
      <c r="AY94" s="165" t="s">
        <v>139</v>
      </c>
    </row>
    <row r="95" spans="2:65" s="1" customFormat="1" ht="16.5" customHeight="1">
      <c r="B95" s="151"/>
      <c r="C95" s="152" t="s">
        <v>172</v>
      </c>
      <c r="D95" s="152" t="s">
        <v>141</v>
      </c>
      <c r="E95" s="153" t="s">
        <v>155</v>
      </c>
      <c r="F95" s="154" t="s">
        <v>156</v>
      </c>
      <c r="G95" s="155" t="s">
        <v>144</v>
      </c>
      <c r="H95" s="156">
        <v>0.8</v>
      </c>
      <c r="I95" s="157"/>
      <c r="J95" s="157">
        <f>ROUND(I95*H95,2)</f>
        <v>0</v>
      </c>
      <c r="K95" s="154" t="s">
        <v>5</v>
      </c>
      <c r="L95" s="37"/>
      <c r="M95" s="158" t="s">
        <v>5</v>
      </c>
      <c r="N95" s="159" t="s">
        <v>40</v>
      </c>
      <c r="O95" s="160">
        <v>0.652</v>
      </c>
      <c r="P95" s="160">
        <f>O95*H95</f>
        <v>0.5216000000000001</v>
      </c>
      <c r="Q95" s="160">
        <v>0</v>
      </c>
      <c r="R95" s="160">
        <f>Q95*H95</f>
        <v>0</v>
      </c>
      <c r="S95" s="160">
        <v>0</v>
      </c>
      <c r="T95" s="161">
        <f>S95*H95</f>
        <v>0</v>
      </c>
      <c r="AR95" s="23" t="s">
        <v>146</v>
      </c>
      <c r="AT95" s="23" t="s">
        <v>141</v>
      </c>
      <c r="AU95" s="23" t="s">
        <v>79</v>
      </c>
      <c r="AY95" s="23" t="s">
        <v>139</v>
      </c>
      <c r="BE95" s="162">
        <f>IF(N95="základní",J95,0)</f>
        <v>0</v>
      </c>
      <c r="BF95" s="162">
        <f>IF(N95="snížená",J95,0)</f>
        <v>0</v>
      </c>
      <c r="BG95" s="162">
        <f>IF(N95="zákl. přenesená",J95,0)</f>
        <v>0</v>
      </c>
      <c r="BH95" s="162">
        <f>IF(N95="sníž. přenesená",J95,0)</f>
        <v>0</v>
      </c>
      <c r="BI95" s="162">
        <f>IF(N95="nulová",J95,0)</f>
        <v>0</v>
      </c>
      <c r="BJ95" s="23" t="s">
        <v>77</v>
      </c>
      <c r="BK95" s="162">
        <f>ROUND(I95*H95,2)</f>
        <v>0</v>
      </c>
      <c r="BL95" s="23" t="s">
        <v>146</v>
      </c>
      <c r="BM95" s="23" t="s">
        <v>628</v>
      </c>
    </row>
    <row r="96" spans="2:65" s="1" customFormat="1" ht="16.5" customHeight="1">
      <c r="B96" s="151"/>
      <c r="C96" s="152" t="s">
        <v>179</v>
      </c>
      <c r="D96" s="152" t="s">
        <v>141</v>
      </c>
      <c r="E96" s="153" t="s">
        <v>160</v>
      </c>
      <c r="F96" s="154" t="s">
        <v>161</v>
      </c>
      <c r="G96" s="155" t="s">
        <v>144</v>
      </c>
      <c r="H96" s="156">
        <v>10.8</v>
      </c>
      <c r="I96" s="157"/>
      <c r="J96" s="157">
        <f>ROUND(I96*H96,2)</f>
        <v>0</v>
      </c>
      <c r="K96" s="154" t="s">
        <v>5</v>
      </c>
      <c r="L96" s="37"/>
      <c r="M96" s="158" t="s">
        <v>5</v>
      </c>
      <c r="N96" s="159" t="s">
        <v>40</v>
      </c>
      <c r="O96" s="160">
        <v>0.083</v>
      </c>
      <c r="P96" s="160">
        <f>O96*H96</f>
        <v>0.8964000000000001</v>
      </c>
      <c r="Q96" s="160">
        <v>0</v>
      </c>
      <c r="R96" s="160">
        <f>Q96*H96</f>
        <v>0</v>
      </c>
      <c r="S96" s="160">
        <v>0</v>
      </c>
      <c r="T96" s="161">
        <f>S96*H96</f>
        <v>0</v>
      </c>
      <c r="AR96" s="23" t="s">
        <v>146</v>
      </c>
      <c r="AT96" s="23" t="s">
        <v>141</v>
      </c>
      <c r="AU96" s="23" t="s">
        <v>79</v>
      </c>
      <c r="AY96" s="23" t="s">
        <v>139</v>
      </c>
      <c r="BE96" s="162">
        <f>IF(N96="základní",J96,0)</f>
        <v>0</v>
      </c>
      <c r="BF96" s="162">
        <f>IF(N96="snížená",J96,0)</f>
        <v>0</v>
      </c>
      <c r="BG96" s="162">
        <f>IF(N96="zákl. přenesená",J96,0)</f>
        <v>0</v>
      </c>
      <c r="BH96" s="162">
        <f>IF(N96="sníž. přenesená",J96,0)</f>
        <v>0</v>
      </c>
      <c r="BI96" s="162">
        <f>IF(N96="nulová",J96,0)</f>
        <v>0</v>
      </c>
      <c r="BJ96" s="23" t="s">
        <v>77</v>
      </c>
      <c r="BK96" s="162">
        <f>ROUND(I96*H96,2)</f>
        <v>0</v>
      </c>
      <c r="BL96" s="23" t="s">
        <v>146</v>
      </c>
      <c r="BM96" s="23" t="s">
        <v>629</v>
      </c>
    </row>
    <row r="97" spans="2:65" s="1" customFormat="1" ht="25.5" customHeight="1">
      <c r="B97" s="151"/>
      <c r="C97" s="152" t="s">
        <v>185</v>
      </c>
      <c r="D97" s="152" t="s">
        <v>141</v>
      </c>
      <c r="E97" s="153" t="s">
        <v>164</v>
      </c>
      <c r="F97" s="154" t="s">
        <v>165</v>
      </c>
      <c r="G97" s="155" t="s">
        <v>144</v>
      </c>
      <c r="H97" s="156">
        <v>162</v>
      </c>
      <c r="I97" s="157"/>
      <c r="J97" s="157">
        <f>ROUND(I97*H97,2)</f>
        <v>0</v>
      </c>
      <c r="K97" s="154" t="s">
        <v>145</v>
      </c>
      <c r="L97" s="37"/>
      <c r="M97" s="158" t="s">
        <v>5</v>
      </c>
      <c r="N97" s="159" t="s">
        <v>40</v>
      </c>
      <c r="O97" s="160">
        <v>0.004</v>
      </c>
      <c r="P97" s="160">
        <f>O97*H97</f>
        <v>0.648</v>
      </c>
      <c r="Q97" s="160">
        <v>0</v>
      </c>
      <c r="R97" s="160">
        <f>Q97*H97</f>
        <v>0</v>
      </c>
      <c r="S97" s="160">
        <v>0</v>
      </c>
      <c r="T97" s="161">
        <f>S97*H97</f>
        <v>0</v>
      </c>
      <c r="AR97" s="23" t="s">
        <v>146</v>
      </c>
      <c r="AT97" s="23" t="s">
        <v>141</v>
      </c>
      <c r="AU97" s="23" t="s">
        <v>79</v>
      </c>
      <c r="AY97" s="23" t="s">
        <v>139</v>
      </c>
      <c r="BE97" s="162">
        <f>IF(N97="základní",J97,0)</f>
        <v>0</v>
      </c>
      <c r="BF97" s="162">
        <f>IF(N97="snížená",J97,0)</f>
        <v>0</v>
      </c>
      <c r="BG97" s="162">
        <f>IF(N97="zákl. přenesená",J97,0)</f>
        <v>0</v>
      </c>
      <c r="BH97" s="162">
        <f>IF(N97="sníž. přenesená",J97,0)</f>
        <v>0</v>
      </c>
      <c r="BI97" s="162">
        <f>IF(N97="nulová",J97,0)</f>
        <v>0</v>
      </c>
      <c r="BJ97" s="23" t="s">
        <v>77</v>
      </c>
      <c r="BK97" s="162">
        <f>ROUND(I97*H97,2)</f>
        <v>0</v>
      </c>
      <c r="BL97" s="23" t="s">
        <v>146</v>
      </c>
      <c r="BM97" s="23" t="s">
        <v>630</v>
      </c>
    </row>
    <row r="98" spans="2:51" s="11" customFormat="1" ht="13.5">
      <c r="B98" s="163"/>
      <c r="D98" s="164" t="s">
        <v>148</v>
      </c>
      <c r="E98" s="165" t="s">
        <v>5</v>
      </c>
      <c r="F98" s="166" t="s">
        <v>631</v>
      </c>
      <c r="H98" s="167">
        <v>162</v>
      </c>
      <c r="L98" s="163"/>
      <c r="M98" s="168"/>
      <c r="N98" s="169"/>
      <c r="O98" s="169"/>
      <c r="P98" s="169"/>
      <c r="Q98" s="169"/>
      <c r="R98" s="169"/>
      <c r="S98" s="169"/>
      <c r="T98" s="170"/>
      <c r="AT98" s="165" t="s">
        <v>148</v>
      </c>
      <c r="AU98" s="165" t="s">
        <v>79</v>
      </c>
      <c r="AV98" s="11" t="s">
        <v>79</v>
      </c>
      <c r="AW98" s="11" t="s">
        <v>34</v>
      </c>
      <c r="AX98" s="11" t="s">
        <v>77</v>
      </c>
      <c r="AY98" s="165" t="s">
        <v>139</v>
      </c>
    </row>
    <row r="99" spans="2:65" s="1" customFormat="1" ht="16.5" customHeight="1">
      <c r="B99" s="151"/>
      <c r="C99" s="152" t="s">
        <v>190</v>
      </c>
      <c r="D99" s="152" t="s">
        <v>141</v>
      </c>
      <c r="E99" s="153" t="s">
        <v>169</v>
      </c>
      <c r="F99" s="154" t="s">
        <v>170</v>
      </c>
      <c r="G99" s="155" t="s">
        <v>144</v>
      </c>
      <c r="H99" s="156">
        <v>10.8</v>
      </c>
      <c r="I99" s="157"/>
      <c r="J99" s="157">
        <f>ROUND(I99*H99,2)</f>
        <v>0</v>
      </c>
      <c r="K99" s="154" t="s">
        <v>5</v>
      </c>
      <c r="L99" s="37"/>
      <c r="M99" s="158" t="s">
        <v>5</v>
      </c>
      <c r="N99" s="159" t="s">
        <v>40</v>
      </c>
      <c r="O99" s="160">
        <v>0.009</v>
      </c>
      <c r="P99" s="160">
        <f>O99*H99</f>
        <v>0.0972</v>
      </c>
      <c r="Q99" s="160">
        <v>0</v>
      </c>
      <c r="R99" s="160">
        <f>Q99*H99</f>
        <v>0</v>
      </c>
      <c r="S99" s="160">
        <v>0</v>
      </c>
      <c r="T99" s="161">
        <f>S99*H99</f>
        <v>0</v>
      </c>
      <c r="AR99" s="23" t="s">
        <v>146</v>
      </c>
      <c r="AT99" s="23" t="s">
        <v>141</v>
      </c>
      <c r="AU99" s="23" t="s">
        <v>79</v>
      </c>
      <c r="AY99" s="23" t="s">
        <v>139</v>
      </c>
      <c r="BE99" s="162">
        <f>IF(N99="základní",J99,0)</f>
        <v>0</v>
      </c>
      <c r="BF99" s="162">
        <f>IF(N99="snížená",J99,0)</f>
        <v>0</v>
      </c>
      <c r="BG99" s="162">
        <f>IF(N99="zákl. přenesená",J99,0)</f>
        <v>0</v>
      </c>
      <c r="BH99" s="162">
        <f>IF(N99="sníž. přenesená",J99,0)</f>
        <v>0</v>
      </c>
      <c r="BI99" s="162">
        <f>IF(N99="nulová",J99,0)</f>
        <v>0</v>
      </c>
      <c r="BJ99" s="23" t="s">
        <v>77</v>
      </c>
      <c r="BK99" s="162">
        <f>ROUND(I99*H99,2)</f>
        <v>0</v>
      </c>
      <c r="BL99" s="23" t="s">
        <v>146</v>
      </c>
      <c r="BM99" s="23" t="s">
        <v>632</v>
      </c>
    </row>
    <row r="100" spans="2:65" s="1" customFormat="1" ht="16.5" customHeight="1">
      <c r="B100" s="151"/>
      <c r="C100" s="152" t="s">
        <v>198</v>
      </c>
      <c r="D100" s="152" t="s">
        <v>141</v>
      </c>
      <c r="E100" s="153" t="s">
        <v>173</v>
      </c>
      <c r="F100" s="154" t="s">
        <v>174</v>
      </c>
      <c r="G100" s="155" t="s">
        <v>175</v>
      </c>
      <c r="H100" s="156">
        <v>23.76</v>
      </c>
      <c r="I100" s="157"/>
      <c r="J100" s="157">
        <f>ROUND(I100*H100,2)</f>
        <v>0</v>
      </c>
      <c r="K100" s="154" t="s">
        <v>5</v>
      </c>
      <c r="L100" s="37"/>
      <c r="M100" s="158" t="s">
        <v>5</v>
      </c>
      <c r="N100" s="159" t="s">
        <v>40</v>
      </c>
      <c r="O100" s="160">
        <v>0</v>
      </c>
      <c r="P100" s="160">
        <f>O100*H100</f>
        <v>0</v>
      </c>
      <c r="Q100" s="160">
        <v>0</v>
      </c>
      <c r="R100" s="160">
        <f>Q100*H100</f>
        <v>0</v>
      </c>
      <c r="S100" s="160">
        <v>0</v>
      </c>
      <c r="T100" s="161">
        <f>S100*H100</f>
        <v>0</v>
      </c>
      <c r="AR100" s="23" t="s">
        <v>146</v>
      </c>
      <c r="AT100" s="23" t="s">
        <v>141</v>
      </c>
      <c r="AU100" s="23" t="s">
        <v>79</v>
      </c>
      <c r="AY100" s="23" t="s">
        <v>139</v>
      </c>
      <c r="BE100" s="162">
        <f>IF(N100="základní",J100,0)</f>
        <v>0</v>
      </c>
      <c r="BF100" s="162">
        <f>IF(N100="snížená",J100,0)</f>
        <v>0</v>
      </c>
      <c r="BG100" s="162">
        <f>IF(N100="zákl. přenesená",J100,0)</f>
        <v>0</v>
      </c>
      <c r="BH100" s="162">
        <f>IF(N100="sníž. přenesená",J100,0)</f>
        <v>0</v>
      </c>
      <c r="BI100" s="162">
        <f>IF(N100="nulová",J100,0)</f>
        <v>0</v>
      </c>
      <c r="BJ100" s="23" t="s">
        <v>77</v>
      </c>
      <c r="BK100" s="162">
        <f>ROUND(I100*H100,2)</f>
        <v>0</v>
      </c>
      <c r="BL100" s="23" t="s">
        <v>146</v>
      </c>
      <c r="BM100" s="23" t="s">
        <v>633</v>
      </c>
    </row>
    <row r="101" spans="2:51" s="11" customFormat="1" ht="13.5">
      <c r="B101" s="163"/>
      <c r="D101" s="164" t="s">
        <v>148</v>
      </c>
      <c r="E101" s="165" t="s">
        <v>5</v>
      </c>
      <c r="F101" s="166" t="s">
        <v>634</v>
      </c>
      <c r="H101" s="167">
        <v>23.76</v>
      </c>
      <c r="L101" s="163"/>
      <c r="M101" s="168"/>
      <c r="N101" s="169"/>
      <c r="O101" s="169"/>
      <c r="P101" s="169"/>
      <c r="Q101" s="169"/>
      <c r="R101" s="169"/>
      <c r="S101" s="169"/>
      <c r="T101" s="170"/>
      <c r="AT101" s="165" t="s">
        <v>148</v>
      </c>
      <c r="AU101" s="165" t="s">
        <v>79</v>
      </c>
      <c r="AV101" s="11" t="s">
        <v>79</v>
      </c>
      <c r="AW101" s="11" t="s">
        <v>34</v>
      </c>
      <c r="AX101" s="11" t="s">
        <v>69</v>
      </c>
      <c r="AY101" s="165" t="s">
        <v>139</v>
      </c>
    </row>
    <row r="102" spans="2:65" s="1" customFormat="1" ht="16.5" customHeight="1">
      <c r="B102" s="151"/>
      <c r="C102" s="152" t="s">
        <v>203</v>
      </c>
      <c r="D102" s="152" t="s">
        <v>141</v>
      </c>
      <c r="E102" s="153" t="s">
        <v>635</v>
      </c>
      <c r="F102" s="154" t="s">
        <v>636</v>
      </c>
      <c r="G102" s="155" t="s">
        <v>144</v>
      </c>
      <c r="H102" s="156">
        <v>0.9</v>
      </c>
      <c r="I102" s="157"/>
      <c r="J102" s="157">
        <f>ROUND(I102*H102,2)</f>
        <v>0</v>
      </c>
      <c r="K102" s="154" t="s">
        <v>145</v>
      </c>
      <c r="L102" s="37"/>
      <c r="M102" s="158" t="s">
        <v>5</v>
      </c>
      <c r="N102" s="159" t="s">
        <v>40</v>
      </c>
      <c r="O102" s="160">
        <v>1.317</v>
      </c>
      <c r="P102" s="160">
        <f>O102*H102</f>
        <v>1.1853</v>
      </c>
      <c r="Q102" s="160">
        <v>0</v>
      </c>
      <c r="R102" s="160">
        <f>Q102*H102</f>
        <v>0</v>
      </c>
      <c r="S102" s="160">
        <v>0</v>
      </c>
      <c r="T102" s="161">
        <f>S102*H102</f>
        <v>0</v>
      </c>
      <c r="AR102" s="23" t="s">
        <v>146</v>
      </c>
      <c r="AT102" s="23" t="s">
        <v>141</v>
      </c>
      <c r="AU102" s="23" t="s">
        <v>79</v>
      </c>
      <c r="AY102" s="23" t="s">
        <v>139</v>
      </c>
      <c r="BE102" s="162">
        <f>IF(N102="základní",J102,0)</f>
        <v>0</v>
      </c>
      <c r="BF102" s="162">
        <f>IF(N102="snížená",J102,0)</f>
        <v>0</v>
      </c>
      <c r="BG102" s="162">
        <f>IF(N102="zákl. přenesená",J102,0)</f>
        <v>0</v>
      </c>
      <c r="BH102" s="162">
        <f>IF(N102="sníž. přenesená",J102,0)</f>
        <v>0</v>
      </c>
      <c r="BI102" s="162">
        <f>IF(N102="nulová",J102,0)</f>
        <v>0</v>
      </c>
      <c r="BJ102" s="23" t="s">
        <v>77</v>
      </c>
      <c r="BK102" s="162">
        <f>ROUND(I102*H102,2)</f>
        <v>0</v>
      </c>
      <c r="BL102" s="23" t="s">
        <v>146</v>
      </c>
      <c r="BM102" s="23" t="s">
        <v>637</v>
      </c>
    </row>
    <row r="103" spans="2:51" s="11" customFormat="1" ht="13.5">
      <c r="B103" s="163"/>
      <c r="D103" s="164" t="s">
        <v>148</v>
      </c>
      <c r="E103" s="165" t="s">
        <v>5</v>
      </c>
      <c r="F103" s="166" t="s">
        <v>638</v>
      </c>
      <c r="H103" s="167">
        <v>0.9</v>
      </c>
      <c r="L103" s="163"/>
      <c r="M103" s="168"/>
      <c r="N103" s="169"/>
      <c r="O103" s="169"/>
      <c r="P103" s="169"/>
      <c r="Q103" s="169"/>
      <c r="R103" s="169"/>
      <c r="S103" s="169"/>
      <c r="T103" s="170"/>
      <c r="AT103" s="165" t="s">
        <v>148</v>
      </c>
      <c r="AU103" s="165" t="s">
        <v>79</v>
      </c>
      <c r="AV103" s="11" t="s">
        <v>79</v>
      </c>
      <c r="AW103" s="11" t="s">
        <v>34</v>
      </c>
      <c r="AX103" s="11" t="s">
        <v>69</v>
      </c>
      <c r="AY103" s="165" t="s">
        <v>139</v>
      </c>
    </row>
    <row r="104" spans="2:65" s="1" customFormat="1" ht="16.5" customHeight="1">
      <c r="B104" s="151"/>
      <c r="C104" s="152" t="s">
        <v>208</v>
      </c>
      <c r="D104" s="152" t="s">
        <v>141</v>
      </c>
      <c r="E104" s="153" t="s">
        <v>639</v>
      </c>
      <c r="F104" s="154" t="s">
        <v>640</v>
      </c>
      <c r="G104" s="155" t="s">
        <v>194</v>
      </c>
      <c r="H104" s="156">
        <v>1</v>
      </c>
      <c r="I104" s="157"/>
      <c r="J104" s="157">
        <f aca="true" t="shared" si="0" ref="J104:J115">ROUND(I104*H104,2)</f>
        <v>0</v>
      </c>
      <c r="K104" s="154" t="s">
        <v>145</v>
      </c>
      <c r="L104" s="37"/>
      <c r="M104" s="158" t="s">
        <v>5</v>
      </c>
      <c r="N104" s="159" t="s">
        <v>40</v>
      </c>
      <c r="O104" s="160">
        <v>3.592</v>
      </c>
      <c r="P104" s="160">
        <f aca="true" t="shared" si="1" ref="P104:P115">O104*H104</f>
        <v>3.592</v>
      </c>
      <c r="Q104" s="160">
        <v>0</v>
      </c>
      <c r="R104" s="160">
        <f aca="true" t="shared" si="2" ref="R104:R115">Q104*H104</f>
        <v>0</v>
      </c>
      <c r="S104" s="160">
        <v>0</v>
      </c>
      <c r="T104" s="161">
        <f aca="true" t="shared" si="3" ref="T104:T115">S104*H104</f>
        <v>0</v>
      </c>
      <c r="AR104" s="23" t="s">
        <v>146</v>
      </c>
      <c r="AT104" s="23" t="s">
        <v>141</v>
      </c>
      <c r="AU104" s="23" t="s">
        <v>79</v>
      </c>
      <c r="AY104" s="23" t="s">
        <v>139</v>
      </c>
      <c r="BE104" s="162">
        <f aca="true" t="shared" si="4" ref="BE104:BE115">IF(N104="základní",J104,0)</f>
        <v>0</v>
      </c>
      <c r="BF104" s="162">
        <f aca="true" t="shared" si="5" ref="BF104:BF115">IF(N104="snížená",J104,0)</f>
        <v>0</v>
      </c>
      <c r="BG104" s="162">
        <f aca="true" t="shared" si="6" ref="BG104:BG115">IF(N104="zákl. přenesená",J104,0)</f>
        <v>0</v>
      </c>
      <c r="BH104" s="162">
        <f aca="true" t="shared" si="7" ref="BH104:BH115">IF(N104="sníž. přenesená",J104,0)</f>
        <v>0</v>
      </c>
      <c r="BI104" s="162">
        <f aca="true" t="shared" si="8" ref="BI104:BI115">IF(N104="nulová",J104,0)</f>
        <v>0</v>
      </c>
      <c r="BJ104" s="23" t="s">
        <v>77</v>
      </c>
      <c r="BK104" s="162">
        <f aca="true" t="shared" si="9" ref="BK104:BK115">ROUND(I104*H104,2)</f>
        <v>0</v>
      </c>
      <c r="BL104" s="23" t="s">
        <v>146</v>
      </c>
      <c r="BM104" s="23" t="s">
        <v>641</v>
      </c>
    </row>
    <row r="105" spans="2:65" s="1" customFormat="1" ht="25.5" customHeight="1">
      <c r="B105" s="151"/>
      <c r="C105" s="171" t="s">
        <v>212</v>
      </c>
      <c r="D105" s="171" t="s">
        <v>191</v>
      </c>
      <c r="E105" s="172" t="s">
        <v>642</v>
      </c>
      <c r="F105" s="173" t="s">
        <v>643</v>
      </c>
      <c r="G105" s="174" t="s">
        <v>194</v>
      </c>
      <c r="H105" s="175">
        <v>1</v>
      </c>
      <c r="I105" s="176"/>
      <c r="J105" s="176">
        <f t="shared" si="0"/>
        <v>0</v>
      </c>
      <c r="K105" s="173" t="s">
        <v>145</v>
      </c>
      <c r="L105" s="177"/>
      <c r="M105" s="178" t="s">
        <v>5</v>
      </c>
      <c r="N105" s="179" t="s">
        <v>40</v>
      </c>
      <c r="O105" s="160">
        <v>0</v>
      </c>
      <c r="P105" s="160">
        <f t="shared" si="1"/>
        <v>0</v>
      </c>
      <c r="Q105" s="160">
        <v>0.0021</v>
      </c>
      <c r="R105" s="160">
        <f t="shared" si="2"/>
        <v>0.0021</v>
      </c>
      <c r="S105" s="160">
        <v>0</v>
      </c>
      <c r="T105" s="161">
        <f t="shared" si="3"/>
        <v>0</v>
      </c>
      <c r="AR105" s="23" t="s">
        <v>179</v>
      </c>
      <c r="AT105" s="23" t="s">
        <v>191</v>
      </c>
      <c r="AU105" s="23" t="s">
        <v>79</v>
      </c>
      <c r="AY105" s="23" t="s">
        <v>139</v>
      </c>
      <c r="BE105" s="162">
        <f t="shared" si="4"/>
        <v>0</v>
      </c>
      <c r="BF105" s="162">
        <f t="shared" si="5"/>
        <v>0</v>
      </c>
      <c r="BG105" s="162">
        <f t="shared" si="6"/>
        <v>0</v>
      </c>
      <c r="BH105" s="162">
        <f t="shared" si="7"/>
        <v>0</v>
      </c>
      <c r="BI105" s="162">
        <f t="shared" si="8"/>
        <v>0</v>
      </c>
      <c r="BJ105" s="23" t="s">
        <v>77</v>
      </c>
      <c r="BK105" s="162">
        <f t="shared" si="9"/>
        <v>0</v>
      </c>
      <c r="BL105" s="23" t="s">
        <v>146</v>
      </c>
      <c r="BM105" s="23" t="s">
        <v>644</v>
      </c>
    </row>
    <row r="106" spans="2:65" s="1" customFormat="1" ht="16.5" customHeight="1">
      <c r="B106" s="151"/>
      <c r="C106" s="152" t="s">
        <v>11</v>
      </c>
      <c r="D106" s="152" t="s">
        <v>141</v>
      </c>
      <c r="E106" s="153" t="s">
        <v>645</v>
      </c>
      <c r="F106" s="154" t="s">
        <v>646</v>
      </c>
      <c r="G106" s="155" t="s">
        <v>194</v>
      </c>
      <c r="H106" s="156">
        <v>1</v>
      </c>
      <c r="I106" s="157"/>
      <c r="J106" s="157">
        <f t="shared" si="0"/>
        <v>0</v>
      </c>
      <c r="K106" s="154" t="s">
        <v>145</v>
      </c>
      <c r="L106" s="37"/>
      <c r="M106" s="158" t="s">
        <v>5</v>
      </c>
      <c r="N106" s="159" t="s">
        <v>40</v>
      </c>
      <c r="O106" s="160">
        <v>0.101</v>
      </c>
      <c r="P106" s="160">
        <f t="shared" si="1"/>
        <v>0.101</v>
      </c>
      <c r="Q106" s="160">
        <v>0</v>
      </c>
      <c r="R106" s="160">
        <f t="shared" si="2"/>
        <v>0</v>
      </c>
      <c r="S106" s="160">
        <v>0</v>
      </c>
      <c r="T106" s="161">
        <f t="shared" si="3"/>
        <v>0</v>
      </c>
      <c r="AR106" s="23" t="s">
        <v>220</v>
      </c>
      <c r="AT106" s="23" t="s">
        <v>141</v>
      </c>
      <c r="AU106" s="23" t="s">
        <v>79</v>
      </c>
      <c r="AY106" s="23" t="s">
        <v>139</v>
      </c>
      <c r="BE106" s="162">
        <f t="shared" si="4"/>
        <v>0</v>
      </c>
      <c r="BF106" s="162">
        <f t="shared" si="5"/>
        <v>0</v>
      </c>
      <c r="BG106" s="162">
        <f t="shared" si="6"/>
        <v>0</v>
      </c>
      <c r="BH106" s="162">
        <f t="shared" si="7"/>
        <v>0</v>
      </c>
      <c r="BI106" s="162">
        <f t="shared" si="8"/>
        <v>0</v>
      </c>
      <c r="BJ106" s="23" t="s">
        <v>77</v>
      </c>
      <c r="BK106" s="162">
        <f t="shared" si="9"/>
        <v>0</v>
      </c>
      <c r="BL106" s="23" t="s">
        <v>220</v>
      </c>
      <c r="BM106" s="23" t="s">
        <v>647</v>
      </c>
    </row>
    <row r="107" spans="2:65" s="1" customFormat="1" ht="16.5" customHeight="1">
      <c r="B107" s="151"/>
      <c r="C107" s="171" t="s">
        <v>220</v>
      </c>
      <c r="D107" s="171" t="s">
        <v>191</v>
      </c>
      <c r="E107" s="172" t="s">
        <v>648</v>
      </c>
      <c r="F107" s="173" t="s">
        <v>649</v>
      </c>
      <c r="G107" s="174" t="s">
        <v>194</v>
      </c>
      <c r="H107" s="175">
        <v>1</v>
      </c>
      <c r="I107" s="176"/>
      <c r="J107" s="176">
        <f t="shared" si="0"/>
        <v>0</v>
      </c>
      <c r="K107" s="173" t="s">
        <v>145</v>
      </c>
      <c r="L107" s="177"/>
      <c r="M107" s="178" t="s">
        <v>5</v>
      </c>
      <c r="N107" s="179" t="s">
        <v>40</v>
      </c>
      <c r="O107" s="160">
        <v>0</v>
      </c>
      <c r="P107" s="160">
        <f t="shared" si="1"/>
        <v>0</v>
      </c>
      <c r="Q107" s="160">
        <v>0.0035</v>
      </c>
      <c r="R107" s="160">
        <f t="shared" si="2"/>
        <v>0.0035</v>
      </c>
      <c r="S107" s="160">
        <v>0</v>
      </c>
      <c r="T107" s="161">
        <f t="shared" si="3"/>
        <v>0</v>
      </c>
      <c r="AR107" s="23" t="s">
        <v>264</v>
      </c>
      <c r="AT107" s="23" t="s">
        <v>191</v>
      </c>
      <c r="AU107" s="23" t="s">
        <v>79</v>
      </c>
      <c r="AY107" s="23" t="s">
        <v>139</v>
      </c>
      <c r="BE107" s="162">
        <f t="shared" si="4"/>
        <v>0</v>
      </c>
      <c r="BF107" s="162">
        <f t="shared" si="5"/>
        <v>0</v>
      </c>
      <c r="BG107" s="162">
        <f t="shared" si="6"/>
        <v>0</v>
      </c>
      <c r="BH107" s="162">
        <f t="shared" si="7"/>
        <v>0</v>
      </c>
      <c r="BI107" s="162">
        <f t="shared" si="8"/>
        <v>0</v>
      </c>
      <c r="BJ107" s="23" t="s">
        <v>77</v>
      </c>
      <c r="BK107" s="162">
        <f t="shared" si="9"/>
        <v>0</v>
      </c>
      <c r="BL107" s="23" t="s">
        <v>220</v>
      </c>
      <c r="BM107" s="23" t="s">
        <v>650</v>
      </c>
    </row>
    <row r="108" spans="2:65" s="1" customFormat="1" ht="16.5" customHeight="1">
      <c r="B108" s="151"/>
      <c r="C108" s="152" t="s">
        <v>227</v>
      </c>
      <c r="D108" s="152" t="s">
        <v>141</v>
      </c>
      <c r="E108" s="153" t="s">
        <v>651</v>
      </c>
      <c r="F108" s="154" t="s">
        <v>652</v>
      </c>
      <c r="G108" s="155" t="s">
        <v>194</v>
      </c>
      <c r="H108" s="156">
        <v>1</v>
      </c>
      <c r="I108" s="157"/>
      <c r="J108" s="157">
        <f t="shared" si="0"/>
        <v>0</v>
      </c>
      <c r="K108" s="154" t="s">
        <v>145</v>
      </c>
      <c r="L108" s="37"/>
      <c r="M108" s="158" t="s">
        <v>5</v>
      </c>
      <c r="N108" s="159" t="s">
        <v>40</v>
      </c>
      <c r="O108" s="160">
        <v>1.182</v>
      </c>
      <c r="P108" s="160">
        <f t="shared" si="1"/>
        <v>1.182</v>
      </c>
      <c r="Q108" s="160">
        <v>0.00072</v>
      </c>
      <c r="R108" s="160">
        <f t="shared" si="2"/>
        <v>0.00072</v>
      </c>
      <c r="S108" s="160">
        <v>0</v>
      </c>
      <c r="T108" s="161">
        <f t="shared" si="3"/>
        <v>0</v>
      </c>
      <c r="AR108" s="23" t="s">
        <v>146</v>
      </c>
      <c r="AT108" s="23" t="s">
        <v>141</v>
      </c>
      <c r="AU108" s="23" t="s">
        <v>79</v>
      </c>
      <c r="AY108" s="23" t="s">
        <v>139</v>
      </c>
      <c r="BE108" s="162">
        <f t="shared" si="4"/>
        <v>0</v>
      </c>
      <c r="BF108" s="162">
        <f t="shared" si="5"/>
        <v>0</v>
      </c>
      <c r="BG108" s="162">
        <f t="shared" si="6"/>
        <v>0</v>
      </c>
      <c r="BH108" s="162">
        <f t="shared" si="7"/>
        <v>0</v>
      </c>
      <c r="BI108" s="162">
        <f t="shared" si="8"/>
        <v>0</v>
      </c>
      <c r="BJ108" s="23" t="s">
        <v>77</v>
      </c>
      <c r="BK108" s="162">
        <f t="shared" si="9"/>
        <v>0</v>
      </c>
      <c r="BL108" s="23" t="s">
        <v>146</v>
      </c>
      <c r="BM108" s="23" t="s">
        <v>653</v>
      </c>
    </row>
    <row r="109" spans="2:65" s="1" customFormat="1" ht="25.5" customHeight="1">
      <c r="B109" s="151"/>
      <c r="C109" s="171" t="s">
        <v>236</v>
      </c>
      <c r="D109" s="171" t="s">
        <v>191</v>
      </c>
      <c r="E109" s="172" t="s">
        <v>654</v>
      </c>
      <c r="F109" s="173" t="s">
        <v>655</v>
      </c>
      <c r="G109" s="174" t="s">
        <v>194</v>
      </c>
      <c r="H109" s="175">
        <v>1</v>
      </c>
      <c r="I109" s="176"/>
      <c r="J109" s="176">
        <f t="shared" si="0"/>
        <v>0</v>
      </c>
      <c r="K109" s="173" t="s">
        <v>145</v>
      </c>
      <c r="L109" s="177"/>
      <c r="M109" s="178" t="s">
        <v>5</v>
      </c>
      <c r="N109" s="179" t="s">
        <v>40</v>
      </c>
      <c r="O109" s="160">
        <v>0</v>
      </c>
      <c r="P109" s="160">
        <f t="shared" si="1"/>
        <v>0</v>
      </c>
      <c r="Q109" s="160">
        <v>0.011</v>
      </c>
      <c r="R109" s="160">
        <f t="shared" si="2"/>
        <v>0.011</v>
      </c>
      <c r="S109" s="160">
        <v>0</v>
      </c>
      <c r="T109" s="161">
        <f t="shared" si="3"/>
        <v>0</v>
      </c>
      <c r="AR109" s="23" t="s">
        <v>179</v>
      </c>
      <c r="AT109" s="23" t="s">
        <v>191</v>
      </c>
      <c r="AU109" s="23" t="s">
        <v>79</v>
      </c>
      <c r="AY109" s="23" t="s">
        <v>139</v>
      </c>
      <c r="BE109" s="162">
        <f t="shared" si="4"/>
        <v>0</v>
      </c>
      <c r="BF109" s="162">
        <f t="shared" si="5"/>
        <v>0</v>
      </c>
      <c r="BG109" s="162">
        <f t="shared" si="6"/>
        <v>0</v>
      </c>
      <c r="BH109" s="162">
        <f t="shared" si="7"/>
        <v>0</v>
      </c>
      <c r="BI109" s="162">
        <f t="shared" si="8"/>
        <v>0</v>
      </c>
      <c r="BJ109" s="23" t="s">
        <v>77</v>
      </c>
      <c r="BK109" s="162">
        <f t="shared" si="9"/>
        <v>0</v>
      </c>
      <c r="BL109" s="23" t="s">
        <v>146</v>
      </c>
      <c r="BM109" s="23" t="s">
        <v>656</v>
      </c>
    </row>
    <row r="110" spans="2:65" s="1" customFormat="1" ht="16.5" customHeight="1">
      <c r="B110" s="151"/>
      <c r="C110" s="152" t="s">
        <v>241</v>
      </c>
      <c r="D110" s="152" t="s">
        <v>141</v>
      </c>
      <c r="E110" s="153" t="s">
        <v>657</v>
      </c>
      <c r="F110" s="154" t="s">
        <v>658</v>
      </c>
      <c r="G110" s="155" t="s">
        <v>194</v>
      </c>
      <c r="H110" s="156">
        <v>1</v>
      </c>
      <c r="I110" s="157"/>
      <c r="J110" s="157">
        <f t="shared" si="0"/>
        <v>0</v>
      </c>
      <c r="K110" s="154" t="s">
        <v>145</v>
      </c>
      <c r="L110" s="37"/>
      <c r="M110" s="158" t="s">
        <v>5</v>
      </c>
      <c r="N110" s="159" t="s">
        <v>40</v>
      </c>
      <c r="O110" s="160">
        <v>0.863</v>
      </c>
      <c r="P110" s="160">
        <f t="shared" si="1"/>
        <v>0.863</v>
      </c>
      <c r="Q110" s="160">
        <v>0.12303</v>
      </c>
      <c r="R110" s="160">
        <f t="shared" si="2"/>
        <v>0.12303</v>
      </c>
      <c r="S110" s="160">
        <v>0</v>
      </c>
      <c r="T110" s="161">
        <f t="shared" si="3"/>
        <v>0</v>
      </c>
      <c r="AR110" s="23" t="s">
        <v>146</v>
      </c>
      <c r="AT110" s="23" t="s">
        <v>141</v>
      </c>
      <c r="AU110" s="23" t="s">
        <v>79</v>
      </c>
      <c r="AY110" s="23" t="s">
        <v>139</v>
      </c>
      <c r="BE110" s="162">
        <f t="shared" si="4"/>
        <v>0</v>
      </c>
      <c r="BF110" s="162">
        <f t="shared" si="5"/>
        <v>0</v>
      </c>
      <c r="BG110" s="162">
        <f t="shared" si="6"/>
        <v>0</v>
      </c>
      <c r="BH110" s="162">
        <f t="shared" si="7"/>
        <v>0</v>
      </c>
      <c r="BI110" s="162">
        <f t="shared" si="8"/>
        <v>0</v>
      </c>
      <c r="BJ110" s="23" t="s">
        <v>77</v>
      </c>
      <c r="BK110" s="162">
        <f t="shared" si="9"/>
        <v>0</v>
      </c>
      <c r="BL110" s="23" t="s">
        <v>146</v>
      </c>
      <c r="BM110" s="23" t="s">
        <v>659</v>
      </c>
    </row>
    <row r="111" spans="2:65" s="1" customFormat="1" ht="25.5" customHeight="1">
      <c r="B111" s="151"/>
      <c r="C111" s="171" t="s">
        <v>245</v>
      </c>
      <c r="D111" s="171" t="s">
        <v>191</v>
      </c>
      <c r="E111" s="172" t="s">
        <v>660</v>
      </c>
      <c r="F111" s="173" t="s">
        <v>661</v>
      </c>
      <c r="G111" s="174" t="s">
        <v>194</v>
      </c>
      <c r="H111" s="175">
        <v>1</v>
      </c>
      <c r="I111" s="176"/>
      <c r="J111" s="176">
        <f t="shared" si="0"/>
        <v>0</v>
      </c>
      <c r="K111" s="173" t="s">
        <v>145</v>
      </c>
      <c r="L111" s="177"/>
      <c r="M111" s="178" t="s">
        <v>5</v>
      </c>
      <c r="N111" s="179" t="s">
        <v>40</v>
      </c>
      <c r="O111" s="160">
        <v>0</v>
      </c>
      <c r="P111" s="160">
        <f t="shared" si="1"/>
        <v>0</v>
      </c>
      <c r="Q111" s="160">
        <v>0.0133</v>
      </c>
      <c r="R111" s="160">
        <f t="shared" si="2"/>
        <v>0.0133</v>
      </c>
      <c r="S111" s="160">
        <v>0</v>
      </c>
      <c r="T111" s="161">
        <f t="shared" si="3"/>
        <v>0</v>
      </c>
      <c r="AR111" s="23" t="s">
        <v>179</v>
      </c>
      <c r="AT111" s="23" t="s">
        <v>191</v>
      </c>
      <c r="AU111" s="23" t="s">
        <v>79</v>
      </c>
      <c r="AY111" s="23" t="s">
        <v>139</v>
      </c>
      <c r="BE111" s="162">
        <f t="shared" si="4"/>
        <v>0</v>
      </c>
      <c r="BF111" s="162">
        <f t="shared" si="5"/>
        <v>0</v>
      </c>
      <c r="BG111" s="162">
        <f t="shared" si="6"/>
        <v>0</v>
      </c>
      <c r="BH111" s="162">
        <f t="shared" si="7"/>
        <v>0</v>
      </c>
      <c r="BI111" s="162">
        <f t="shared" si="8"/>
        <v>0</v>
      </c>
      <c r="BJ111" s="23" t="s">
        <v>77</v>
      </c>
      <c r="BK111" s="162">
        <f t="shared" si="9"/>
        <v>0</v>
      </c>
      <c r="BL111" s="23" t="s">
        <v>146</v>
      </c>
      <c r="BM111" s="23" t="s">
        <v>662</v>
      </c>
    </row>
    <row r="112" spans="2:65" s="1" customFormat="1" ht="16.5" customHeight="1">
      <c r="B112" s="151"/>
      <c r="C112" s="152" t="s">
        <v>10</v>
      </c>
      <c r="D112" s="152" t="s">
        <v>141</v>
      </c>
      <c r="E112" s="153" t="s">
        <v>663</v>
      </c>
      <c r="F112" s="154" t="s">
        <v>664</v>
      </c>
      <c r="G112" s="155" t="s">
        <v>194</v>
      </c>
      <c r="H112" s="156">
        <v>1</v>
      </c>
      <c r="I112" s="157"/>
      <c r="J112" s="157">
        <f t="shared" si="0"/>
        <v>0</v>
      </c>
      <c r="K112" s="154" t="s">
        <v>145</v>
      </c>
      <c r="L112" s="37"/>
      <c r="M112" s="158" t="s">
        <v>5</v>
      </c>
      <c r="N112" s="159" t="s">
        <v>40</v>
      </c>
      <c r="O112" s="160">
        <v>0.28</v>
      </c>
      <c r="P112" s="160">
        <f t="shared" si="1"/>
        <v>0.28</v>
      </c>
      <c r="Q112" s="160">
        <v>0.0066</v>
      </c>
      <c r="R112" s="160">
        <f t="shared" si="2"/>
        <v>0.0066</v>
      </c>
      <c r="S112" s="160">
        <v>0</v>
      </c>
      <c r="T112" s="161">
        <f t="shared" si="3"/>
        <v>0</v>
      </c>
      <c r="AR112" s="23" t="s">
        <v>146</v>
      </c>
      <c r="AT112" s="23" t="s">
        <v>141</v>
      </c>
      <c r="AU112" s="23" t="s">
        <v>79</v>
      </c>
      <c r="AY112" s="23" t="s">
        <v>139</v>
      </c>
      <c r="BE112" s="162">
        <f t="shared" si="4"/>
        <v>0</v>
      </c>
      <c r="BF112" s="162">
        <f t="shared" si="5"/>
        <v>0</v>
      </c>
      <c r="BG112" s="162">
        <f t="shared" si="6"/>
        <v>0</v>
      </c>
      <c r="BH112" s="162">
        <f t="shared" si="7"/>
        <v>0</v>
      </c>
      <c r="BI112" s="162">
        <f t="shared" si="8"/>
        <v>0</v>
      </c>
      <c r="BJ112" s="23" t="s">
        <v>77</v>
      </c>
      <c r="BK112" s="162">
        <f t="shared" si="9"/>
        <v>0</v>
      </c>
      <c r="BL112" s="23" t="s">
        <v>146</v>
      </c>
      <c r="BM112" s="23" t="s">
        <v>665</v>
      </c>
    </row>
    <row r="113" spans="2:65" s="1" customFormat="1" ht="16.5" customHeight="1">
      <c r="B113" s="151"/>
      <c r="C113" s="171" t="s">
        <v>257</v>
      </c>
      <c r="D113" s="171" t="s">
        <v>191</v>
      </c>
      <c r="E113" s="172" t="s">
        <v>666</v>
      </c>
      <c r="F113" s="173" t="s">
        <v>667</v>
      </c>
      <c r="G113" s="174" t="s">
        <v>194</v>
      </c>
      <c r="H113" s="175">
        <v>1</v>
      </c>
      <c r="I113" s="176"/>
      <c r="J113" s="176">
        <f t="shared" si="0"/>
        <v>0</v>
      </c>
      <c r="K113" s="173" t="s">
        <v>145</v>
      </c>
      <c r="L113" s="177"/>
      <c r="M113" s="178" t="s">
        <v>5</v>
      </c>
      <c r="N113" s="179" t="s">
        <v>40</v>
      </c>
      <c r="O113" s="160">
        <v>0</v>
      </c>
      <c r="P113" s="160">
        <f t="shared" si="1"/>
        <v>0</v>
      </c>
      <c r="Q113" s="160">
        <v>0.033</v>
      </c>
      <c r="R113" s="160">
        <f t="shared" si="2"/>
        <v>0.033</v>
      </c>
      <c r="S113" s="160">
        <v>0</v>
      </c>
      <c r="T113" s="161">
        <f t="shared" si="3"/>
        <v>0</v>
      </c>
      <c r="AR113" s="23" t="s">
        <v>179</v>
      </c>
      <c r="AT113" s="23" t="s">
        <v>191</v>
      </c>
      <c r="AU113" s="23" t="s">
        <v>79</v>
      </c>
      <c r="AY113" s="23" t="s">
        <v>139</v>
      </c>
      <c r="BE113" s="162">
        <f t="shared" si="4"/>
        <v>0</v>
      </c>
      <c r="BF113" s="162">
        <f t="shared" si="5"/>
        <v>0</v>
      </c>
      <c r="BG113" s="162">
        <f t="shared" si="6"/>
        <v>0</v>
      </c>
      <c r="BH113" s="162">
        <f t="shared" si="7"/>
        <v>0</v>
      </c>
      <c r="BI113" s="162">
        <f t="shared" si="8"/>
        <v>0</v>
      </c>
      <c r="BJ113" s="23" t="s">
        <v>77</v>
      </c>
      <c r="BK113" s="162">
        <f t="shared" si="9"/>
        <v>0</v>
      </c>
      <c r="BL113" s="23" t="s">
        <v>146</v>
      </c>
      <c r="BM113" s="23" t="s">
        <v>668</v>
      </c>
    </row>
    <row r="114" spans="2:65" s="1" customFormat="1" ht="25.5" customHeight="1">
      <c r="B114" s="151"/>
      <c r="C114" s="152" t="s">
        <v>261</v>
      </c>
      <c r="D114" s="152" t="s">
        <v>141</v>
      </c>
      <c r="E114" s="153" t="s">
        <v>669</v>
      </c>
      <c r="F114" s="154" t="s">
        <v>670</v>
      </c>
      <c r="G114" s="155" t="s">
        <v>271</v>
      </c>
      <c r="H114" s="156">
        <v>20</v>
      </c>
      <c r="I114" s="157"/>
      <c r="J114" s="157">
        <f t="shared" si="0"/>
        <v>0</v>
      </c>
      <c r="K114" s="154" t="s">
        <v>145</v>
      </c>
      <c r="L114" s="37"/>
      <c r="M114" s="158" t="s">
        <v>5</v>
      </c>
      <c r="N114" s="159" t="s">
        <v>40</v>
      </c>
      <c r="O114" s="160">
        <v>0.124</v>
      </c>
      <c r="P114" s="160">
        <f t="shared" si="1"/>
        <v>2.48</v>
      </c>
      <c r="Q114" s="160">
        <v>0</v>
      </c>
      <c r="R114" s="160">
        <f t="shared" si="2"/>
        <v>0</v>
      </c>
      <c r="S114" s="160">
        <v>0</v>
      </c>
      <c r="T114" s="161">
        <f t="shared" si="3"/>
        <v>0</v>
      </c>
      <c r="AR114" s="23" t="s">
        <v>146</v>
      </c>
      <c r="AT114" s="23" t="s">
        <v>141</v>
      </c>
      <c r="AU114" s="23" t="s">
        <v>79</v>
      </c>
      <c r="AY114" s="23" t="s">
        <v>139</v>
      </c>
      <c r="BE114" s="162">
        <f t="shared" si="4"/>
        <v>0</v>
      </c>
      <c r="BF114" s="162">
        <f t="shared" si="5"/>
        <v>0</v>
      </c>
      <c r="BG114" s="162">
        <f t="shared" si="6"/>
        <v>0</v>
      </c>
      <c r="BH114" s="162">
        <f t="shared" si="7"/>
        <v>0</v>
      </c>
      <c r="BI114" s="162">
        <f t="shared" si="8"/>
        <v>0</v>
      </c>
      <c r="BJ114" s="23" t="s">
        <v>77</v>
      </c>
      <c r="BK114" s="162">
        <f t="shared" si="9"/>
        <v>0</v>
      </c>
      <c r="BL114" s="23" t="s">
        <v>146</v>
      </c>
      <c r="BM114" s="23" t="s">
        <v>671</v>
      </c>
    </row>
    <row r="115" spans="2:65" s="1" customFormat="1" ht="16.5" customHeight="1">
      <c r="B115" s="151"/>
      <c r="C115" s="171" t="s">
        <v>268</v>
      </c>
      <c r="D115" s="171" t="s">
        <v>191</v>
      </c>
      <c r="E115" s="172" t="s">
        <v>672</v>
      </c>
      <c r="F115" s="173" t="s">
        <v>673</v>
      </c>
      <c r="G115" s="174" t="s">
        <v>271</v>
      </c>
      <c r="H115" s="175">
        <v>21</v>
      </c>
      <c r="I115" s="176"/>
      <c r="J115" s="176">
        <f t="shared" si="0"/>
        <v>0</v>
      </c>
      <c r="K115" s="173" t="s">
        <v>145</v>
      </c>
      <c r="L115" s="177"/>
      <c r="M115" s="178" t="s">
        <v>5</v>
      </c>
      <c r="N115" s="179" t="s">
        <v>40</v>
      </c>
      <c r="O115" s="160">
        <v>0</v>
      </c>
      <c r="P115" s="160">
        <f t="shared" si="1"/>
        <v>0</v>
      </c>
      <c r="Q115" s="160">
        <v>0.00028</v>
      </c>
      <c r="R115" s="160">
        <f t="shared" si="2"/>
        <v>0.00588</v>
      </c>
      <c r="S115" s="160">
        <v>0</v>
      </c>
      <c r="T115" s="161">
        <f t="shared" si="3"/>
        <v>0</v>
      </c>
      <c r="AR115" s="23" t="s">
        <v>179</v>
      </c>
      <c r="AT115" s="23" t="s">
        <v>191</v>
      </c>
      <c r="AU115" s="23" t="s">
        <v>79</v>
      </c>
      <c r="AY115" s="23" t="s">
        <v>139</v>
      </c>
      <c r="BE115" s="162">
        <f t="shared" si="4"/>
        <v>0</v>
      </c>
      <c r="BF115" s="162">
        <f t="shared" si="5"/>
        <v>0</v>
      </c>
      <c r="BG115" s="162">
        <f t="shared" si="6"/>
        <v>0</v>
      </c>
      <c r="BH115" s="162">
        <f t="shared" si="7"/>
        <v>0</v>
      </c>
      <c r="BI115" s="162">
        <f t="shared" si="8"/>
        <v>0</v>
      </c>
      <c r="BJ115" s="23" t="s">
        <v>77</v>
      </c>
      <c r="BK115" s="162">
        <f t="shared" si="9"/>
        <v>0</v>
      </c>
      <c r="BL115" s="23" t="s">
        <v>146</v>
      </c>
      <c r="BM115" s="23" t="s">
        <v>674</v>
      </c>
    </row>
    <row r="116" spans="2:51" s="11" customFormat="1" ht="13.5">
      <c r="B116" s="163"/>
      <c r="D116" s="164" t="s">
        <v>148</v>
      </c>
      <c r="F116" s="166" t="s">
        <v>675</v>
      </c>
      <c r="H116" s="167">
        <v>21</v>
      </c>
      <c r="L116" s="163"/>
      <c r="M116" s="168"/>
      <c r="N116" s="169"/>
      <c r="O116" s="169"/>
      <c r="P116" s="169"/>
      <c r="Q116" s="169"/>
      <c r="R116" s="169"/>
      <c r="S116" s="169"/>
      <c r="T116" s="170"/>
      <c r="AT116" s="165" t="s">
        <v>148</v>
      </c>
      <c r="AU116" s="165" t="s">
        <v>79</v>
      </c>
      <c r="AV116" s="11" t="s">
        <v>79</v>
      </c>
      <c r="AW116" s="11" t="s">
        <v>6</v>
      </c>
      <c r="AX116" s="11" t="s">
        <v>77</v>
      </c>
      <c r="AY116" s="165" t="s">
        <v>139</v>
      </c>
    </row>
    <row r="117" spans="2:65" s="1" customFormat="1" ht="16.5" customHeight="1">
      <c r="B117" s="151"/>
      <c r="C117" s="152" t="s">
        <v>277</v>
      </c>
      <c r="D117" s="152" t="s">
        <v>141</v>
      </c>
      <c r="E117" s="153" t="s">
        <v>676</v>
      </c>
      <c r="F117" s="154" t="s">
        <v>677</v>
      </c>
      <c r="G117" s="155" t="s">
        <v>271</v>
      </c>
      <c r="H117" s="156">
        <v>20</v>
      </c>
      <c r="I117" s="157"/>
      <c r="J117" s="157">
        <f>ROUND(I117*H117,2)</f>
        <v>0</v>
      </c>
      <c r="K117" s="154" t="s">
        <v>145</v>
      </c>
      <c r="L117" s="37"/>
      <c r="M117" s="158" t="s">
        <v>5</v>
      </c>
      <c r="N117" s="159" t="s">
        <v>40</v>
      </c>
      <c r="O117" s="160">
        <v>0.062</v>
      </c>
      <c r="P117" s="160">
        <f>O117*H117</f>
        <v>1.24</v>
      </c>
      <c r="Q117" s="160">
        <v>0</v>
      </c>
      <c r="R117" s="160">
        <f>Q117*H117</f>
        <v>0</v>
      </c>
      <c r="S117" s="160">
        <v>0</v>
      </c>
      <c r="T117" s="161">
        <f>S117*H117</f>
        <v>0</v>
      </c>
      <c r="AR117" s="23" t="s">
        <v>146</v>
      </c>
      <c r="AT117" s="23" t="s">
        <v>141</v>
      </c>
      <c r="AU117" s="23" t="s">
        <v>79</v>
      </c>
      <c r="AY117" s="23" t="s">
        <v>139</v>
      </c>
      <c r="BE117" s="162">
        <f>IF(N117="základní",J117,0)</f>
        <v>0</v>
      </c>
      <c r="BF117" s="162">
        <f>IF(N117="snížená",J117,0)</f>
        <v>0</v>
      </c>
      <c r="BG117" s="162">
        <f>IF(N117="zákl. přenesená",J117,0)</f>
        <v>0</v>
      </c>
      <c r="BH117" s="162">
        <f>IF(N117="sníž. přenesená",J117,0)</f>
        <v>0</v>
      </c>
      <c r="BI117" s="162">
        <f>IF(N117="nulová",J117,0)</f>
        <v>0</v>
      </c>
      <c r="BJ117" s="23" t="s">
        <v>77</v>
      </c>
      <c r="BK117" s="162">
        <f>ROUND(I117*H117,2)</f>
        <v>0</v>
      </c>
      <c r="BL117" s="23" t="s">
        <v>146</v>
      </c>
      <c r="BM117" s="23" t="s">
        <v>678</v>
      </c>
    </row>
    <row r="118" spans="2:65" s="1" customFormat="1" ht="16.5" customHeight="1">
      <c r="B118" s="151"/>
      <c r="C118" s="152" t="s">
        <v>285</v>
      </c>
      <c r="D118" s="152" t="s">
        <v>141</v>
      </c>
      <c r="E118" s="153" t="s">
        <v>679</v>
      </c>
      <c r="F118" s="154" t="s">
        <v>680</v>
      </c>
      <c r="G118" s="155" t="s">
        <v>271</v>
      </c>
      <c r="H118" s="156">
        <v>20</v>
      </c>
      <c r="I118" s="157"/>
      <c r="J118" s="157">
        <f>ROUND(I118*H118,2)</f>
        <v>0</v>
      </c>
      <c r="K118" s="154" t="s">
        <v>145</v>
      </c>
      <c r="L118" s="37"/>
      <c r="M118" s="158" t="s">
        <v>5</v>
      </c>
      <c r="N118" s="159" t="s">
        <v>40</v>
      </c>
      <c r="O118" s="160">
        <v>0.044</v>
      </c>
      <c r="P118" s="160">
        <f>O118*H118</f>
        <v>0.8799999999999999</v>
      </c>
      <c r="Q118" s="160">
        <v>0</v>
      </c>
      <c r="R118" s="160">
        <f>Q118*H118</f>
        <v>0</v>
      </c>
      <c r="S118" s="160">
        <v>0</v>
      </c>
      <c r="T118" s="161">
        <f>S118*H118</f>
        <v>0</v>
      </c>
      <c r="AR118" s="23" t="s">
        <v>146</v>
      </c>
      <c r="AT118" s="23" t="s">
        <v>141</v>
      </c>
      <c r="AU118" s="23" t="s">
        <v>79</v>
      </c>
      <c r="AY118" s="23" t="s">
        <v>139</v>
      </c>
      <c r="BE118" s="162">
        <f>IF(N118="základní",J118,0)</f>
        <v>0</v>
      </c>
      <c r="BF118" s="162">
        <f>IF(N118="snížená",J118,0)</f>
        <v>0</v>
      </c>
      <c r="BG118" s="162">
        <f>IF(N118="zákl. přenesená",J118,0)</f>
        <v>0</v>
      </c>
      <c r="BH118" s="162">
        <f>IF(N118="sníž. přenesená",J118,0)</f>
        <v>0</v>
      </c>
      <c r="BI118" s="162">
        <f>IF(N118="nulová",J118,0)</f>
        <v>0</v>
      </c>
      <c r="BJ118" s="23" t="s">
        <v>77</v>
      </c>
      <c r="BK118" s="162">
        <f>ROUND(I118*H118,2)</f>
        <v>0</v>
      </c>
      <c r="BL118" s="23" t="s">
        <v>146</v>
      </c>
      <c r="BM118" s="23" t="s">
        <v>681</v>
      </c>
    </row>
    <row r="119" spans="2:65" s="1" customFormat="1" ht="16.5" customHeight="1">
      <c r="B119" s="151"/>
      <c r="C119" s="152" t="s">
        <v>293</v>
      </c>
      <c r="D119" s="152" t="s">
        <v>141</v>
      </c>
      <c r="E119" s="153" t="s">
        <v>682</v>
      </c>
      <c r="F119" s="154" t="s">
        <v>683</v>
      </c>
      <c r="G119" s="155" t="s">
        <v>271</v>
      </c>
      <c r="H119" s="156">
        <v>20</v>
      </c>
      <c r="I119" s="157"/>
      <c r="J119" s="157">
        <f>ROUND(I119*H119,2)</f>
        <v>0</v>
      </c>
      <c r="K119" s="154" t="s">
        <v>145</v>
      </c>
      <c r="L119" s="37"/>
      <c r="M119" s="158" t="s">
        <v>5</v>
      </c>
      <c r="N119" s="159" t="s">
        <v>40</v>
      </c>
      <c r="O119" s="160">
        <v>0.025</v>
      </c>
      <c r="P119" s="160">
        <f>O119*H119</f>
        <v>0.5</v>
      </c>
      <c r="Q119" s="160">
        <v>9E-05</v>
      </c>
      <c r="R119" s="160">
        <f>Q119*H119</f>
        <v>0.0018000000000000002</v>
      </c>
      <c r="S119" s="160">
        <v>0</v>
      </c>
      <c r="T119" s="161">
        <f>S119*H119</f>
        <v>0</v>
      </c>
      <c r="AR119" s="23" t="s">
        <v>146</v>
      </c>
      <c r="AT119" s="23" t="s">
        <v>141</v>
      </c>
      <c r="AU119" s="23" t="s">
        <v>79</v>
      </c>
      <c r="AY119" s="23" t="s">
        <v>139</v>
      </c>
      <c r="BE119" s="162">
        <f>IF(N119="základní",J119,0)</f>
        <v>0</v>
      </c>
      <c r="BF119" s="162">
        <f>IF(N119="snížená",J119,0)</f>
        <v>0</v>
      </c>
      <c r="BG119" s="162">
        <f>IF(N119="zákl. přenesená",J119,0)</f>
        <v>0</v>
      </c>
      <c r="BH119" s="162">
        <f>IF(N119="sníž. přenesená",J119,0)</f>
        <v>0</v>
      </c>
      <c r="BI119" s="162">
        <f>IF(N119="nulová",J119,0)</f>
        <v>0</v>
      </c>
      <c r="BJ119" s="23" t="s">
        <v>77</v>
      </c>
      <c r="BK119" s="162">
        <f>ROUND(I119*H119,2)</f>
        <v>0</v>
      </c>
      <c r="BL119" s="23" t="s">
        <v>146</v>
      </c>
      <c r="BM119" s="23" t="s">
        <v>684</v>
      </c>
    </row>
    <row r="120" spans="2:65" s="1" customFormat="1" ht="16.5" customHeight="1">
      <c r="B120" s="151"/>
      <c r="C120" s="171" t="s">
        <v>299</v>
      </c>
      <c r="D120" s="171" t="s">
        <v>191</v>
      </c>
      <c r="E120" s="172" t="s">
        <v>685</v>
      </c>
      <c r="F120" s="173" t="s">
        <v>686</v>
      </c>
      <c r="G120" s="174" t="s">
        <v>271</v>
      </c>
      <c r="H120" s="175">
        <v>21</v>
      </c>
      <c r="I120" s="176"/>
      <c r="J120" s="176">
        <f>ROUND(I120*H120,2)</f>
        <v>0</v>
      </c>
      <c r="K120" s="173" t="s">
        <v>145</v>
      </c>
      <c r="L120" s="177"/>
      <c r="M120" s="178" t="s">
        <v>5</v>
      </c>
      <c r="N120" s="179" t="s">
        <v>40</v>
      </c>
      <c r="O120" s="160">
        <v>0</v>
      </c>
      <c r="P120" s="160">
        <f>O120*H120</f>
        <v>0</v>
      </c>
      <c r="Q120" s="160">
        <v>2E-05</v>
      </c>
      <c r="R120" s="160">
        <f>Q120*H120</f>
        <v>0.00042</v>
      </c>
      <c r="S120" s="160">
        <v>0</v>
      </c>
      <c r="T120" s="161">
        <f>S120*H120</f>
        <v>0</v>
      </c>
      <c r="AR120" s="23" t="s">
        <v>179</v>
      </c>
      <c r="AT120" s="23" t="s">
        <v>191</v>
      </c>
      <c r="AU120" s="23" t="s">
        <v>79</v>
      </c>
      <c r="AY120" s="23" t="s">
        <v>139</v>
      </c>
      <c r="BE120" s="162">
        <f>IF(N120="základní",J120,0)</f>
        <v>0</v>
      </c>
      <c r="BF120" s="162">
        <f>IF(N120="snížená",J120,0)</f>
        <v>0</v>
      </c>
      <c r="BG120" s="162">
        <f>IF(N120="zákl. přenesená",J120,0)</f>
        <v>0</v>
      </c>
      <c r="BH120" s="162">
        <f>IF(N120="sníž. přenesená",J120,0)</f>
        <v>0</v>
      </c>
      <c r="BI120" s="162">
        <f>IF(N120="nulová",J120,0)</f>
        <v>0</v>
      </c>
      <c r="BJ120" s="23" t="s">
        <v>77</v>
      </c>
      <c r="BK120" s="162">
        <f>ROUND(I120*H120,2)</f>
        <v>0</v>
      </c>
      <c r="BL120" s="23" t="s">
        <v>146</v>
      </c>
      <c r="BM120" s="23" t="s">
        <v>687</v>
      </c>
    </row>
    <row r="121" spans="2:51" s="11" customFormat="1" ht="13.5">
      <c r="B121" s="163"/>
      <c r="D121" s="164" t="s">
        <v>148</v>
      </c>
      <c r="F121" s="166" t="s">
        <v>675</v>
      </c>
      <c r="H121" s="167">
        <v>21</v>
      </c>
      <c r="L121" s="163"/>
      <c r="M121" s="168"/>
      <c r="N121" s="169"/>
      <c r="O121" s="169"/>
      <c r="P121" s="169"/>
      <c r="Q121" s="169"/>
      <c r="R121" s="169"/>
      <c r="S121" s="169"/>
      <c r="T121" s="170"/>
      <c r="AT121" s="165" t="s">
        <v>148</v>
      </c>
      <c r="AU121" s="165" t="s">
        <v>79</v>
      </c>
      <c r="AV121" s="11" t="s">
        <v>79</v>
      </c>
      <c r="AW121" s="11" t="s">
        <v>6</v>
      </c>
      <c r="AX121" s="11" t="s">
        <v>77</v>
      </c>
      <c r="AY121" s="165" t="s">
        <v>139</v>
      </c>
    </row>
    <row r="122" spans="2:65" s="1" customFormat="1" ht="16.5" customHeight="1">
      <c r="B122" s="151"/>
      <c r="C122" s="152" t="s">
        <v>304</v>
      </c>
      <c r="D122" s="152" t="s">
        <v>141</v>
      </c>
      <c r="E122" s="153" t="s">
        <v>688</v>
      </c>
      <c r="F122" s="154" t="s">
        <v>689</v>
      </c>
      <c r="G122" s="155" t="s">
        <v>144</v>
      </c>
      <c r="H122" s="156">
        <v>2.7</v>
      </c>
      <c r="I122" s="157"/>
      <c r="J122" s="157">
        <f>ROUND(I122*H122,2)</f>
        <v>0</v>
      </c>
      <c r="K122" s="154" t="s">
        <v>145</v>
      </c>
      <c r="L122" s="37"/>
      <c r="M122" s="158" t="s">
        <v>5</v>
      </c>
      <c r="N122" s="159" t="s">
        <v>40</v>
      </c>
      <c r="O122" s="160">
        <v>1.5</v>
      </c>
      <c r="P122" s="160">
        <f>O122*H122</f>
        <v>4.050000000000001</v>
      </c>
      <c r="Q122" s="160">
        <v>0</v>
      </c>
      <c r="R122" s="160">
        <f>Q122*H122</f>
        <v>0</v>
      </c>
      <c r="S122" s="160">
        <v>0</v>
      </c>
      <c r="T122" s="161">
        <f>S122*H122</f>
        <v>0</v>
      </c>
      <c r="AR122" s="23" t="s">
        <v>146</v>
      </c>
      <c r="AT122" s="23" t="s">
        <v>141</v>
      </c>
      <c r="AU122" s="23" t="s">
        <v>79</v>
      </c>
      <c r="AY122" s="23" t="s">
        <v>139</v>
      </c>
      <c r="BE122" s="162">
        <f>IF(N122="základní",J122,0)</f>
        <v>0</v>
      </c>
      <c r="BF122" s="162">
        <f>IF(N122="snížená",J122,0)</f>
        <v>0</v>
      </c>
      <c r="BG122" s="162">
        <f>IF(N122="zákl. přenesená",J122,0)</f>
        <v>0</v>
      </c>
      <c r="BH122" s="162">
        <f>IF(N122="sníž. přenesená",J122,0)</f>
        <v>0</v>
      </c>
      <c r="BI122" s="162">
        <f>IF(N122="nulová",J122,0)</f>
        <v>0</v>
      </c>
      <c r="BJ122" s="23" t="s">
        <v>77</v>
      </c>
      <c r="BK122" s="162">
        <f>ROUND(I122*H122,2)</f>
        <v>0</v>
      </c>
      <c r="BL122" s="23" t="s">
        <v>146</v>
      </c>
      <c r="BM122" s="23" t="s">
        <v>690</v>
      </c>
    </row>
    <row r="123" spans="2:51" s="11" customFormat="1" ht="13.5">
      <c r="B123" s="163"/>
      <c r="D123" s="164" t="s">
        <v>148</v>
      </c>
      <c r="E123" s="165" t="s">
        <v>5</v>
      </c>
      <c r="F123" s="166" t="s">
        <v>691</v>
      </c>
      <c r="H123" s="167">
        <v>2.7</v>
      </c>
      <c r="L123" s="163"/>
      <c r="M123" s="168"/>
      <c r="N123" s="169"/>
      <c r="O123" s="169"/>
      <c r="P123" s="169"/>
      <c r="Q123" s="169"/>
      <c r="R123" s="169"/>
      <c r="S123" s="169"/>
      <c r="T123" s="170"/>
      <c r="AT123" s="165" t="s">
        <v>148</v>
      </c>
      <c r="AU123" s="165" t="s">
        <v>79</v>
      </c>
      <c r="AV123" s="11" t="s">
        <v>79</v>
      </c>
      <c r="AW123" s="11" t="s">
        <v>34</v>
      </c>
      <c r="AX123" s="11" t="s">
        <v>69</v>
      </c>
      <c r="AY123" s="165" t="s">
        <v>139</v>
      </c>
    </row>
    <row r="124" spans="2:65" s="1" customFormat="1" ht="16.5" customHeight="1">
      <c r="B124" s="151"/>
      <c r="C124" s="171" t="s">
        <v>310</v>
      </c>
      <c r="D124" s="171" t="s">
        <v>191</v>
      </c>
      <c r="E124" s="172" t="s">
        <v>692</v>
      </c>
      <c r="F124" s="173" t="s">
        <v>693</v>
      </c>
      <c r="G124" s="174" t="s">
        <v>175</v>
      </c>
      <c r="H124" s="175">
        <v>11.88</v>
      </c>
      <c r="I124" s="176"/>
      <c r="J124" s="176">
        <f>ROUND(I124*H124,2)</f>
        <v>0</v>
      </c>
      <c r="K124" s="173" t="s">
        <v>145</v>
      </c>
      <c r="L124" s="177"/>
      <c r="M124" s="178" t="s">
        <v>5</v>
      </c>
      <c r="N124" s="179" t="s">
        <v>40</v>
      </c>
      <c r="O124" s="160">
        <v>0</v>
      </c>
      <c r="P124" s="160">
        <f>O124*H124</f>
        <v>0</v>
      </c>
      <c r="Q124" s="160">
        <v>1</v>
      </c>
      <c r="R124" s="160">
        <f>Q124*H124</f>
        <v>11.88</v>
      </c>
      <c r="S124" s="160">
        <v>0</v>
      </c>
      <c r="T124" s="161">
        <f>S124*H124</f>
        <v>0</v>
      </c>
      <c r="AR124" s="23" t="s">
        <v>179</v>
      </c>
      <c r="AT124" s="23" t="s">
        <v>191</v>
      </c>
      <c r="AU124" s="23" t="s">
        <v>79</v>
      </c>
      <c r="AY124" s="23" t="s">
        <v>139</v>
      </c>
      <c r="BE124" s="162">
        <f>IF(N124="základní",J124,0)</f>
        <v>0</v>
      </c>
      <c r="BF124" s="162">
        <f>IF(N124="snížená",J124,0)</f>
        <v>0</v>
      </c>
      <c r="BG124" s="162">
        <f>IF(N124="zákl. přenesená",J124,0)</f>
        <v>0</v>
      </c>
      <c r="BH124" s="162">
        <f>IF(N124="sníž. přenesená",J124,0)</f>
        <v>0</v>
      </c>
      <c r="BI124" s="162">
        <f>IF(N124="nulová",J124,0)</f>
        <v>0</v>
      </c>
      <c r="BJ124" s="23" t="s">
        <v>77</v>
      </c>
      <c r="BK124" s="162">
        <f>ROUND(I124*H124,2)</f>
        <v>0</v>
      </c>
      <c r="BL124" s="23" t="s">
        <v>146</v>
      </c>
      <c r="BM124" s="23" t="s">
        <v>694</v>
      </c>
    </row>
    <row r="125" spans="2:51" s="11" customFormat="1" ht="13.5">
      <c r="B125" s="163"/>
      <c r="D125" s="164" t="s">
        <v>148</v>
      </c>
      <c r="E125" s="165" t="s">
        <v>5</v>
      </c>
      <c r="F125" s="166" t="s">
        <v>695</v>
      </c>
      <c r="H125" s="167">
        <v>5.94</v>
      </c>
      <c r="L125" s="163"/>
      <c r="M125" s="168"/>
      <c r="N125" s="169"/>
      <c r="O125" s="169"/>
      <c r="P125" s="169"/>
      <c r="Q125" s="169"/>
      <c r="R125" s="169"/>
      <c r="S125" s="169"/>
      <c r="T125" s="170"/>
      <c r="AT125" s="165" t="s">
        <v>148</v>
      </c>
      <c r="AU125" s="165" t="s">
        <v>79</v>
      </c>
      <c r="AV125" s="11" t="s">
        <v>79</v>
      </c>
      <c r="AW125" s="11" t="s">
        <v>34</v>
      </c>
      <c r="AX125" s="11" t="s">
        <v>69</v>
      </c>
      <c r="AY125" s="165" t="s">
        <v>139</v>
      </c>
    </row>
    <row r="126" spans="2:51" s="11" customFormat="1" ht="13.5">
      <c r="B126" s="163"/>
      <c r="D126" s="164" t="s">
        <v>148</v>
      </c>
      <c r="F126" s="166" t="s">
        <v>696</v>
      </c>
      <c r="H126" s="167">
        <v>11.88</v>
      </c>
      <c r="L126" s="163"/>
      <c r="M126" s="168"/>
      <c r="N126" s="169"/>
      <c r="O126" s="169"/>
      <c r="P126" s="169"/>
      <c r="Q126" s="169"/>
      <c r="R126" s="169"/>
      <c r="S126" s="169"/>
      <c r="T126" s="170"/>
      <c r="AT126" s="165" t="s">
        <v>148</v>
      </c>
      <c r="AU126" s="165" t="s">
        <v>79</v>
      </c>
      <c r="AV126" s="11" t="s">
        <v>79</v>
      </c>
      <c r="AW126" s="11" t="s">
        <v>6</v>
      </c>
      <c r="AX126" s="11" t="s">
        <v>77</v>
      </c>
      <c r="AY126" s="165" t="s">
        <v>139</v>
      </c>
    </row>
    <row r="127" spans="2:65" s="1" customFormat="1" ht="16.5" customHeight="1">
      <c r="B127" s="151"/>
      <c r="C127" s="152" t="s">
        <v>314</v>
      </c>
      <c r="D127" s="152" t="s">
        <v>141</v>
      </c>
      <c r="E127" s="153" t="s">
        <v>697</v>
      </c>
      <c r="F127" s="154" t="s">
        <v>698</v>
      </c>
      <c r="G127" s="155" t="s">
        <v>144</v>
      </c>
      <c r="H127" s="156">
        <v>7.2</v>
      </c>
      <c r="I127" s="157"/>
      <c r="J127" s="157">
        <f>ROUND(I127*H127,2)</f>
        <v>0</v>
      </c>
      <c r="K127" s="154" t="s">
        <v>5</v>
      </c>
      <c r="L127" s="37"/>
      <c r="M127" s="158" t="s">
        <v>5</v>
      </c>
      <c r="N127" s="159" t="s">
        <v>40</v>
      </c>
      <c r="O127" s="160">
        <v>0.299</v>
      </c>
      <c r="P127" s="160">
        <f>O127*H127</f>
        <v>2.1528</v>
      </c>
      <c r="Q127" s="160">
        <v>0</v>
      </c>
      <c r="R127" s="160">
        <f>Q127*H127</f>
        <v>0</v>
      </c>
      <c r="S127" s="160">
        <v>0</v>
      </c>
      <c r="T127" s="161">
        <f>S127*H127</f>
        <v>0</v>
      </c>
      <c r="AR127" s="23" t="s">
        <v>146</v>
      </c>
      <c r="AT127" s="23" t="s">
        <v>141</v>
      </c>
      <c r="AU127" s="23" t="s">
        <v>79</v>
      </c>
      <c r="AY127" s="23" t="s">
        <v>139</v>
      </c>
      <c r="BE127" s="162">
        <f>IF(N127="základní",J127,0)</f>
        <v>0</v>
      </c>
      <c r="BF127" s="162">
        <f>IF(N127="snížená",J127,0)</f>
        <v>0</v>
      </c>
      <c r="BG127" s="162">
        <f>IF(N127="zákl. přenesená",J127,0)</f>
        <v>0</v>
      </c>
      <c r="BH127" s="162">
        <f>IF(N127="sníž. přenesená",J127,0)</f>
        <v>0</v>
      </c>
      <c r="BI127" s="162">
        <f>IF(N127="nulová",J127,0)</f>
        <v>0</v>
      </c>
      <c r="BJ127" s="23" t="s">
        <v>77</v>
      </c>
      <c r="BK127" s="162">
        <f>ROUND(I127*H127,2)</f>
        <v>0</v>
      </c>
      <c r="BL127" s="23" t="s">
        <v>146</v>
      </c>
      <c r="BM127" s="23" t="s">
        <v>699</v>
      </c>
    </row>
    <row r="128" spans="2:51" s="11" customFormat="1" ht="13.5">
      <c r="B128" s="163"/>
      <c r="D128" s="164" t="s">
        <v>148</v>
      </c>
      <c r="E128" s="165" t="s">
        <v>5</v>
      </c>
      <c r="F128" s="166" t="s">
        <v>700</v>
      </c>
      <c r="H128" s="167">
        <v>7.2</v>
      </c>
      <c r="L128" s="163"/>
      <c r="M128" s="168"/>
      <c r="N128" s="169"/>
      <c r="O128" s="169"/>
      <c r="P128" s="169"/>
      <c r="Q128" s="169"/>
      <c r="R128" s="169"/>
      <c r="S128" s="169"/>
      <c r="T128" s="170"/>
      <c r="AT128" s="165" t="s">
        <v>148</v>
      </c>
      <c r="AU128" s="165" t="s">
        <v>79</v>
      </c>
      <c r="AV128" s="11" t="s">
        <v>79</v>
      </c>
      <c r="AW128" s="11" t="s">
        <v>34</v>
      </c>
      <c r="AX128" s="11" t="s">
        <v>69</v>
      </c>
      <c r="AY128" s="165" t="s">
        <v>139</v>
      </c>
    </row>
    <row r="129" spans="2:65" s="1" customFormat="1" ht="16.5" customHeight="1">
      <c r="B129" s="151"/>
      <c r="C129" s="171" t="s">
        <v>264</v>
      </c>
      <c r="D129" s="171" t="s">
        <v>191</v>
      </c>
      <c r="E129" s="172" t="s">
        <v>701</v>
      </c>
      <c r="F129" s="173" t="s">
        <v>702</v>
      </c>
      <c r="G129" s="174" t="s">
        <v>175</v>
      </c>
      <c r="H129" s="175">
        <v>31.68</v>
      </c>
      <c r="I129" s="176"/>
      <c r="J129" s="176">
        <f>ROUND(I129*H129,2)</f>
        <v>0</v>
      </c>
      <c r="K129" s="173" t="s">
        <v>5</v>
      </c>
      <c r="L129" s="177"/>
      <c r="M129" s="178" t="s">
        <v>5</v>
      </c>
      <c r="N129" s="179" t="s">
        <v>40</v>
      </c>
      <c r="O129" s="160">
        <v>0</v>
      </c>
      <c r="P129" s="160">
        <f>O129*H129</f>
        <v>0</v>
      </c>
      <c r="Q129" s="160">
        <v>1</v>
      </c>
      <c r="R129" s="160">
        <f>Q129*H129</f>
        <v>31.68</v>
      </c>
      <c r="S129" s="160">
        <v>0</v>
      </c>
      <c r="T129" s="161">
        <f>S129*H129</f>
        <v>0</v>
      </c>
      <c r="AR129" s="23" t="s">
        <v>179</v>
      </c>
      <c r="AT129" s="23" t="s">
        <v>191</v>
      </c>
      <c r="AU129" s="23" t="s">
        <v>79</v>
      </c>
      <c r="AY129" s="23" t="s">
        <v>139</v>
      </c>
      <c r="BE129" s="162">
        <f>IF(N129="základní",J129,0)</f>
        <v>0</v>
      </c>
      <c r="BF129" s="162">
        <f>IF(N129="snížená",J129,0)</f>
        <v>0</v>
      </c>
      <c r="BG129" s="162">
        <f>IF(N129="zákl. přenesená",J129,0)</f>
        <v>0</v>
      </c>
      <c r="BH129" s="162">
        <f>IF(N129="sníž. přenesená",J129,0)</f>
        <v>0</v>
      </c>
      <c r="BI129" s="162">
        <f>IF(N129="nulová",J129,0)</f>
        <v>0</v>
      </c>
      <c r="BJ129" s="23" t="s">
        <v>77</v>
      </c>
      <c r="BK129" s="162">
        <f>ROUND(I129*H129,2)</f>
        <v>0</v>
      </c>
      <c r="BL129" s="23" t="s">
        <v>146</v>
      </c>
      <c r="BM129" s="23" t="s">
        <v>703</v>
      </c>
    </row>
    <row r="130" spans="2:51" s="11" customFormat="1" ht="13.5">
      <c r="B130" s="163"/>
      <c r="D130" s="164" t="s">
        <v>148</v>
      </c>
      <c r="E130" s="165" t="s">
        <v>5</v>
      </c>
      <c r="F130" s="166" t="s">
        <v>704</v>
      </c>
      <c r="H130" s="167">
        <v>15.84</v>
      </c>
      <c r="L130" s="163"/>
      <c r="M130" s="168"/>
      <c r="N130" s="169"/>
      <c r="O130" s="169"/>
      <c r="P130" s="169"/>
      <c r="Q130" s="169"/>
      <c r="R130" s="169"/>
      <c r="S130" s="169"/>
      <c r="T130" s="170"/>
      <c r="AT130" s="165" t="s">
        <v>148</v>
      </c>
      <c r="AU130" s="165" t="s">
        <v>79</v>
      </c>
      <c r="AV130" s="11" t="s">
        <v>79</v>
      </c>
      <c r="AW130" s="11" t="s">
        <v>34</v>
      </c>
      <c r="AX130" s="11" t="s">
        <v>69</v>
      </c>
      <c r="AY130" s="165" t="s">
        <v>139</v>
      </c>
    </row>
    <row r="131" spans="2:51" s="11" customFormat="1" ht="13.5">
      <c r="B131" s="163"/>
      <c r="D131" s="164" t="s">
        <v>148</v>
      </c>
      <c r="F131" s="166" t="s">
        <v>705</v>
      </c>
      <c r="H131" s="167">
        <v>31.68</v>
      </c>
      <c r="L131" s="163"/>
      <c r="M131" s="168"/>
      <c r="N131" s="169"/>
      <c r="O131" s="169"/>
      <c r="P131" s="169"/>
      <c r="Q131" s="169"/>
      <c r="R131" s="169"/>
      <c r="S131" s="169"/>
      <c r="T131" s="170"/>
      <c r="AT131" s="165" t="s">
        <v>148</v>
      </c>
      <c r="AU131" s="165" t="s">
        <v>79</v>
      </c>
      <c r="AV131" s="11" t="s">
        <v>79</v>
      </c>
      <c r="AW131" s="11" t="s">
        <v>6</v>
      </c>
      <c r="AX131" s="11" t="s">
        <v>77</v>
      </c>
      <c r="AY131" s="165" t="s">
        <v>139</v>
      </c>
    </row>
    <row r="132" spans="2:65" s="1" customFormat="1" ht="16.5" customHeight="1">
      <c r="B132" s="151"/>
      <c r="C132" s="152" t="s">
        <v>321</v>
      </c>
      <c r="D132" s="152" t="s">
        <v>141</v>
      </c>
      <c r="E132" s="153" t="s">
        <v>706</v>
      </c>
      <c r="F132" s="154" t="s">
        <v>707</v>
      </c>
      <c r="G132" s="155" t="s">
        <v>182</v>
      </c>
      <c r="H132" s="156">
        <v>4.95</v>
      </c>
      <c r="I132" s="157"/>
      <c r="J132" s="157">
        <f aca="true" t="shared" si="10" ref="J132:J140">ROUND(I132*H132,2)</f>
        <v>0</v>
      </c>
      <c r="K132" s="154" t="s">
        <v>145</v>
      </c>
      <c r="L132" s="37"/>
      <c r="M132" s="158" t="s">
        <v>5</v>
      </c>
      <c r="N132" s="159" t="s">
        <v>40</v>
      </c>
      <c r="O132" s="160">
        <v>0.009</v>
      </c>
      <c r="P132" s="160">
        <f aca="true" t="shared" si="11" ref="P132:P140">O132*H132</f>
        <v>0.04455</v>
      </c>
      <c r="Q132" s="160">
        <v>0.00501</v>
      </c>
      <c r="R132" s="160">
        <f aca="true" t="shared" si="12" ref="R132:R140">Q132*H132</f>
        <v>0.0247995</v>
      </c>
      <c r="S132" s="160">
        <v>0</v>
      </c>
      <c r="T132" s="161">
        <f aca="true" t="shared" si="13" ref="T132:T140">S132*H132</f>
        <v>0</v>
      </c>
      <c r="AR132" s="23" t="s">
        <v>146</v>
      </c>
      <c r="AT132" s="23" t="s">
        <v>141</v>
      </c>
      <c r="AU132" s="23" t="s">
        <v>79</v>
      </c>
      <c r="AY132" s="23" t="s">
        <v>139</v>
      </c>
      <c r="BE132" s="162">
        <f aca="true" t="shared" si="14" ref="BE132:BE140">IF(N132="základní",J132,0)</f>
        <v>0</v>
      </c>
      <c r="BF132" s="162">
        <f aca="true" t="shared" si="15" ref="BF132:BF140">IF(N132="snížená",J132,0)</f>
        <v>0</v>
      </c>
      <c r="BG132" s="162">
        <f aca="true" t="shared" si="16" ref="BG132:BG140">IF(N132="zákl. přenesená",J132,0)</f>
        <v>0</v>
      </c>
      <c r="BH132" s="162">
        <f aca="true" t="shared" si="17" ref="BH132:BH140">IF(N132="sníž. přenesená",J132,0)</f>
        <v>0</v>
      </c>
      <c r="BI132" s="162">
        <f aca="true" t="shared" si="18" ref="BI132:BI140">IF(N132="nulová",J132,0)</f>
        <v>0</v>
      </c>
      <c r="BJ132" s="23" t="s">
        <v>77</v>
      </c>
      <c r="BK132" s="162">
        <f aca="true" t="shared" si="19" ref="BK132:BK140">ROUND(I132*H132,2)</f>
        <v>0</v>
      </c>
      <c r="BL132" s="23" t="s">
        <v>146</v>
      </c>
      <c r="BM132" s="23" t="s">
        <v>708</v>
      </c>
    </row>
    <row r="133" spans="2:65" s="1" customFormat="1" ht="25.5" customHeight="1">
      <c r="B133" s="151"/>
      <c r="C133" s="152" t="s">
        <v>326</v>
      </c>
      <c r="D133" s="152" t="s">
        <v>141</v>
      </c>
      <c r="E133" s="153" t="s">
        <v>709</v>
      </c>
      <c r="F133" s="154" t="s">
        <v>710</v>
      </c>
      <c r="G133" s="155" t="s">
        <v>182</v>
      </c>
      <c r="H133" s="156">
        <v>4.95</v>
      </c>
      <c r="I133" s="157"/>
      <c r="J133" s="157">
        <f t="shared" si="10"/>
        <v>0</v>
      </c>
      <c r="K133" s="154" t="s">
        <v>145</v>
      </c>
      <c r="L133" s="37"/>
      <c r="M133" s="158" t="s">
        <v>5</v>
      </c>
      <c r="N133" s="159" t="s">
        <v>40</v>
      </c>
      <c r="O133" s="160">
        <v>1.062</v>
      </c>
      <c r="P133" s="160">
        <f t="shared" si="11"/>
        <v>5.256900000000001</v>
      </c>
      <c r="Q133" s="160">
        <v>0.14688</v>
      </c>
      <c r="R133" s="160">
        <f t="shared" si="12"/>
        <v>0.727056</v>
      </c>
      <c r="S133" s="160">
        <v>0</v>
      </c>
      <c r="T133" s="161">
        <f t="shared" si="13"/>
        <v>0</v>
      </c>
      <c r="AR133" s="23" t="s">
        <v>146</v>
      </c>
      <c r="AT133" s="23" t="s">
        <v>141</v>
      </c>
      <c r="AU133" s="23" t="s">
        <v>79</v>
      </c>
      <c r="AY133" s="23" t="s">
        <v>139</v>
      </c>
      <c r="BE133" s="162">
        <f t="shared" si="14"/>
        <v>0</v>
      </c>
      <c r="BF133" s="162">
        <f t="shared" si="15"/>
        <v>0</v>
      </c>
      <c r="BG133" s="162">
        <f t="shared" si="16"/>
        <v>0</v>
      </c>
      <c r="BH133" s="162">
        <f t="shared" si="17"/>
        <v>0</v>
      </c>
      <c r="BI133" s="162">
        <f t="shared" si="18"/>
        <v>0</v>
      </c>
      <c r="BJ133" s="23" t="s">
        <v>77</v>
      </c>
      <c r="BK133" s="162">
        <f t="shared" si="19"/>
        <v>0</v>
      </c>
      <c r="BL133" s="23" t="s">
        <v>146</v>
      </c>
      <c r="BM133" s="23" t="s">
        <v>711</v>
      </c>
    </row>
    <row r="134" spans="2:65" s="1" customFormat="1" ht="16.5" customHeight="1">
      <c r="B134" s="151"/>
      <c r="C134" s="152" t="s">
        <v>341</v>
      </c>
      <c r="D134" s="152" t="s">
        <v>141</v>
      </c>
      <c r="E134" s="153" t="s">
        <v>712</v>
      </c>
      <c r="F134" s="154" t="s">
        <v>713</v>
      </c>
      <c r="G134" s="155" t="s">
        <v>182</v>
      </c>
      <c r="H134" s="156">
        <v>4.95</v>
      </c>
      <c r="I134" s="157"/>
      <c r="J134" s="157">
        <f t="shared" si="10"/>
        <v>0</v>
      </c>
      <c r="K134" s="154" t="s">
        <v>145</v>
      </c>
      <c r="L134" s="37"/>
      <c r="M134" s="158" t="s">
        <v>5</v>
      </c>
      <c r="N134" s="159" t="s">
        <v>40</v>
      </c>
      <c r="O134" s="160">
        <v>0.002</v>
      </c>
      <c r="P134" s="160">
        <f t="shared" si="11"/>
        <v>0.0099</v>
      </c>
      <c r="Q134" s="160">
        <v>0</v>
      </c>
      <c r="R134" s="160">
        <f t="shared" si="12"/>
        <v>0</v>
      </c>
      <c r="S134" s="160">
        <v>0</v>
      </c>
      <c r="T134" s="161">
        <f t="shared" si="13"/>
        <v>0</v>
      </c>
      <c r="AR134" s="23" t="s">
        <v>146</v>
      </c>
      <c r="AT134" s="23" t="s">
        <v>141</v>
      </c>
      <c r="AU134" s="23" t="s">
        <v>79</v>
      </c>
      <c r="AY134" s="23" t="s">
        <v>139</v>
      </c>
      <c r="BE134" s="162">
        <f t="shared" si="14"/>
        <v>0</v>
      </c>
      <c r="BF134" s="162">
        <f t="shared" si="15"/>
        <v>0</v>
      </c>
      <c r="BG134" s="162">
        <f t="shared" si="16"/>
        <v>0</v>
      </c>
      <c r="BH134" s="162">
        <f t="shared" si="17"/>
        <v>0</v>
      </c>
      <c r="BI134" s="162">
        <f t="shared" si="18"/>
        <v>0</v>
      </c>
      <c r="BJ134" s="23" t="s">
        <v>77</v>
      </c>
      <c r="BK134" s="162">
        <f t="shared" si="19"/>
        <v>0</v>
      </c>
      <c r="BL134" s="23" t="s">
        <v>146</v>
      </c>
      <c r="BM134" s="23" t="s">
        <v>714</v>
      </c>
    </row>
    <row r="135" spans="2:65" s="1" customFormat="1" ht="25.5" customHeight="1">
      <c r="B135" s="151"/>
      <c r="C135" s="152" t="s">
        <v>346</v>
      </c>
      <c r="D135" s="152" t="s">
        <v>141</v>
      </c>
      <c r="E135" s="153" t="s">
        <v>715</v>
      </c>
      <c r="F135" s="154" t="s">
        <v>716</v>
      </c>
      <c r="G135" s="155" t="s">
        <v>182</v>
      </c>
      <c r="H135" s="156">
        <v>4.95</v>
      </c>
      <c r="I135" s="157"/>
      <c r="J135" s="157">
        <f t="shared" si="10"/>
        <v>0</v>
      </c>
      <c r="K135" s="154" t="s">
        <v>145</v>
      </c>
      <c r="L135" s="37"/>
      <c r="M135" s="158" t="s">
        <v>5</v>
      </c>
      <c r="N135" s="159" t="s">
        <v>40</v>
      </c>
      <c r="O135" s="160">
        <v>0.089</v>
      </c>
      <c r="P135" s="160">
        <f t="shared" si="11"/>
        <v>0.44055</v>
      </c>
      <c r="Q135" s="160">
        <v>0</v>
      </c>
      <c r="R135" s="160">
        <f t="shared" si="12"/>
        <v>0</v>
      </c>
      <c r="S135" s="160">
        <v>0</v>
      </c>
      <c r="T135" s="161">
        <f t="shared" si="13"/>
        <v>0</v>
      </c>
      <c r="AR135" s="23" t="s">
        <v>146</v>
      </c>
      <c r="AT135" s="23" t="s">
        <v>141</v>
      </c>
      <c r="AU135" s="23" t="s">
        <v>79</v>
      </c>
      <c r="AY135" s="23" t="s">
        <v>139</v>
      </c>
      <c r="BE135" s="162">
        <f t="shared" si="14"/>
        <v>0</v>
      </c>
      <c r="BF135" s="162">
        <f t="shared" si="15"/>
        <v>0</v>
      </c>
      <c r="BG135" s="162">
        <f t="shared" si="16"/>
        <v>0</v>
      </c>
      <c r="BH135" s="162">
        <f t="shared" si="17"/>
        <v>0</v>
      </c>
      <c r="BI135" s="162">
        <f t="shared" si="18"/>
        <v>0</v>
      </c>
      <c r="BJ135" s="23" t="s">
        <v>77</v>
      </c>
      <c r="BK135" s="162">
        <f t="shared" si="19"/>
        <v>0</v>
      </c>
      <c r="BL135" s="23" t="s">
        <v>146</v>
      </c>
      <c r="BM135" s="23" t="s">
        <v>717</v>
      </c>
    </row>
    <row r="136" spans="2:65" s="1" customFormat="1" ht="16.5" customHeight="1">
      <c r="B136" s="151"/>
      <c r="C136" s="152" t="s">
        <v>353</v>
      </c>
      <c r="D136" s="152" t="s">
        <v>141</v>
      </c>
      <c r="E136" s="153" t="s">
        <v>718</v>
      </c>
      <c r="F136" s="154" t="s">
        <v>719</v>
      </c>
      <c r="G136" s="155" t="s">
        <v>182</v>
      </c>
      <c r="H136" s="156">
        <v>4.95</v>
      </c>
      <c r="I136" s="157"/>
      <c r="J136" s="157">
        <f t="shared" si="10"/>
        <v>0</v>
      </c>
      <c r="K136" s="154" t="s">
        <v>145</v>
      </c>
      <c r="L136" s="37"/>
      <c r="M136" s="158" t="s">
        <v>5</v>
      </c>
      <c r="N136" s="159" t="s">
        <v>40</v>
      </c>
      <c r="O136" s="160">
        <v>0.024</v>
      </c>
      <c r="P136" s="160">
        <f t="shared" si="11"/>
        <v>0.1188</v>
      </c>
      <c r="Q136" s="160">
        <v>0</v>
      </c>
      <c r="R136" s="160">
        <f t="shared" si="12"/>
        <v>0</v>
      </c>
      <c r="S136" s="160">
        <v>0</v>
      </c>
      <c r="T136" s="161">
        <f t="shared" si="13"/>
        <v>0</v>
      </c>
      <c r="AR136" s="23" t="s">
        <v>146</v>
      </c>
      <c r="AT136" s="23" t="s">
        <v>141</v>
      </c>
      <c r="AU136" s="23" t="s">
        <v>79</v>
      </c>
      <c r="AY136" s="23" t="s">
        <v>139</v>
      </c>
      <c r="BE136" s="162">
        <f t="shared" si="14"/>
        <v>0</v>
      </c>
      <c r="BF136" s="162">
        <f t="shared" si="15"/>
        <v>0</v>
      </c>
      <c r="BG136" s="162">
        <f t="shared" si="16"/>
        <v>0</v>
      </c>
      <c r="BH136" s="162">
        <f t="shared" si="17"/>
        <v>0</v>
      </c>
      <c r="BI136" s="162">
        <f t="shared" si="18"/>
        <v>0</v>
      </c>
      <c r="BJ136" s="23" t="s">
        <v>77</v>
      </c>
      <c r="BK136" s="162">
        <f t="shared" si="19"/>
        <v>0</v>
      </c>
      <c r="BL136" s="23" t="s">
        <v>146</v>
      </c>
      <c r="BM136" s="23" t="s">
        <v>720</v>
      </c>
    </row>
    <row r="137" spans="2:65" s="1" customFormat="1" ht="25.5" customHeight="1">
      <c r="B137" s="151"/>
      <c r="C137" s="152" t="s">
        <v>357</v>
      </c>
      <c r="D137" s="152" t="s">
        <v>141</v>
      </c>
      <c r="E137" s="153" t="s">
        <v>721</v>
      </c>
      <c r="F137" s="154" t="s">
        <v>722</v>
      </c>
      <c r="G137" s="155" t="s">
        <v>182</v>
      </c>
      <c r="H137" s="156">
        <v>4.95</v>
      </c>
      <c r="I137" s="157"/>
      <c r="J137" s="157">
        <f t="shared" si="10"/>
        <v>0</v>
      </c>
      <c r="K137" s="154" t="s">
        <v>145</v>
      </c>
      <c r="L137" s="37"/>
      <c r="M137" s="158" t="s">
        <v>5</v>
      </c>
      <c r="N137" s="159" t="s">
        <v>40</v>
      </c>
      <c r="O137" s="160">
        <v>0.096</v>
      </c>
      <c r="P137" s="160">
        <f t="shared" si="11"/>
        <v>0.4752</v>
      </c>
      <c r="Q137" s="160">
        <v>0.20746</v>
      </c>
      <c r="R137" s="160">
        <f t="shared" si="12"/>
        <v>1.0269270000000001</v>
      </c>
      <c r="S137" s="160">
        <v>0</v>
      </c>
      <c r="T137" s="161">
        <f t="shared" si="13"/>
        <v>0</v>
      </c>
      <c r="AR137" s="23" t="s">
        <v>146</v>
      </c>
      <c r="AT137" s="23" t="s">
        <v>141</v>
      </c>
      <c r="AU137" s="23" t="s">
        <v>79</v>
      </c>
      <c r="AY137" s="23" t="s">
        <v>139</v>
      </c>
      <c r="BE137" s="162">
        <f t="shared" si="14"/>
        <v>0</v>
      </c>
      <c r="BF137" s="162">
        <f t="shared" si="15"/>
        <v>0</v>
      </c>
      <c r="BG137" s="162">
        <f t="shared" si="16"/>
        <v>0</v>
      </c>
      <c r="BH137" s="162">
        <f t="shared" si="17"/>
        <v>0</v>
      </c>
      <c r="BI137" s="162">
        <f t="shared" si="18"/>
        <v>0</v>
      </c>
      <c r="BJ137" s="23" t="s">
        <v>77</v>
      </c>
      <c r="BK137" s="162">
        <f t="shared" si="19"/>
        <v>0</v>
      </c>
      <c r="BL137" s="23" t="s">
        <v>146</v>
      </c>
      <c r="BM137" s="23" t="s">
        <v>723</v>
      </c>
    </row>
    <row r="138" spans="2:65" s="1" customFormat="1" ht="25.5" customHeight="1">
      <c r="B138" s="151"/>
      <c r="C138" s="152" t="s">
        <v>362</v>
      </c>
      <c r="D138" s="152" t="s">
        <v>141</v>
      </c>
      <c r="E138" s="153" t="s">
        <v>724</v>
      </c>
      <c r="F138" s="154" t="s">
        <v>725</v>
      </c>
      <c r="G138" s="155" t="s">
        <v>182</v>
      </c>
      <c r="H138" s="156">
        <v>4.95</v>
      </c>
      <c r="I138" s="157"/>
      <c r="J138" s="157">
        <f t="shared" si="10"/>
        <v>0</v>
      </c>
      <c r="K138" s="154" t="s">
        <v>145</v>
      </c>
      <c r="L138" s="37"/>
      <c r="M138" s="158" t="s">
        <v>5</v>
      </c>
      <c r="N138" s="159" t="s">
        <v>40</v>
      </c>
      <c r="O138" s="160">
        <v>0.113</v>
      </c>
      <c r="P138" s="160">
        <f t="shared" si="11"/>
        <v>0.55935</v>
      </c>
      <c r="Q138" s="160">
        <v>0.2024</v>
      </c>
      <c r="R138" s="160">
        <f t="shared" si="12"/>
        <v>1.00188</v>
      </c>
      <c r="S138" s="160">
        <v>0</v>
      </c>
      <c r="T138" s="161">
        <f t="shared" si="13"/>
        <v>0</v>
      </c>
      <c r="AR138" s="23" t="s">
        <v>146</v>
      </c>
      <c r="AT138" s="23" t="s">
        <v>141</v>
      </c>
      <c r="AU138" s="23" t="s">
        <v>79</v>
      </c>
      <c r="AY138" s="23" t="s">
        <v>139</v>
      </c>
      <c r="BE138" s="162">
        <f t="shared" si="14"/>
        <v>0</v>
      </c>
      <c r="BF138" s="162">
        <f t="shared" si="15"/>
        <v>0</v>
      </c>
      <c r="BG138" s="162">
        <f t="shared" si="16"/>
        <v>0</v>
      </c>
      <c r="BH138" s="162">
        <f t="shared" si="17"/>
        <v>0</v>
      </c>
      <c r="BI138" s="162">
        <f t="shared" si="18"/>
        <v>0</v>
      </c>
      <c r="BJ138" s="23" t="s">
        <v>77</v>
      </c>
      <c r="BK138" s="162">
        <f t="shared" si="19"/>
        <v>0</v>
      </c>
      <c r="BL138" s="23" t="s">
        <v>146</v>
      </c>
      <c r="BM138" s="23" t="s">
        <v>726</v>
      </c>
    </row>
    <row r="139" spans="2:65" s="1" customFormat="1" ht="25.5" customHeight="1">
      <c r="B139" s="151"/>
      <c r="C139" s="152" t="s">
        <v>366</v>
      </c>
      <c r="D139" s="152" t="s">
        <v>141</v>
      </c>
      <c r="E139" s="153" t="s">
        <v>727</v>
      </c>
      <c r="F139" s="154" t="s">
        <v>728</v>
      </c>
      <c r="G139" s="155" t="s">
        <v>182</v>
      </c>
      <c r="H139" s="156">
        <v>4.95</v>
      </c>
      <c r="I139" s="157"/>
      <c r="J139" s="157">
        <f t="shared" si="10"/>
        <v>0</v>
      </c>
      <c r="K139" s="154" t="s">
        <v>145</v>
      </c>
      <c r="L139" s="37"/>
      <c r="M139" s="158" t="s">
        <v>5</v>
      </c>
      <c r="N139" s="159" t="s">
        <v>40</v>
      </c>
      <c r="O139" s="160">
        <v>0.21</v>
      </c>
      <c r="P139" s="160">
        <f t="shared" si="11"/>
        <v>1.0395</v>
      </c>
      <c r="Q139" s="160">
        <v>0.18907</v>
      </c>
      <c r="R139" s="160">
        <f t="shared" si="12"/>
        <v>0.9358965</v>
      </c>
      <c r="S139" s="160">
        <v>0</v>
      </c>
      <c r="T139" s="161">
        <f t="shared" si="13"/>
        <v>0</v>
      </c>
      <c r="AR139" s="23" t="s">
        <v>146</v>
      </c>
      <c r="AT139" s="23" t="s">
        <v>141</v>
      </c>
      <c r="AU139" s="23" t="s">
        <v>79</v>
      </c>
      <c r="AY139" s="23" t="s">
        <v>139</v>
      </c>
      <c r="BE139" s="162">
        <f t="shared" si="14"/>
        <v>0</v>
      </c>
      <c r="BF139" s="162">
        <f t="shared" si="15"/>
        <v>0</v>
      </c>
      <c r="BG139" s="162">
        <f t="shared" si="16"/>
        <v>0</v>
      </c>
      <c r="BH139" s="162">
        <f t="shared" si="17"/>
        <v>0</v>
      </c>
      <c r="BI139" s="162">
        <f t="shared" si="18"/>
        <v>0</v>
      </c>
      <c r="BJ139" s="23" t="s">
        <v>77</v>
      </c>
      <c r="BK139" s="162">
        <f t="shared" si="19"/>
        <v>0</v>
      </c>
      <c r="BL139" s="23" t="s">
        <v>146</v>
      </c>
      <c r="BM139" s="23" t="s">
        <v>729</v>
      </c>
    </row>
    <row r="140" spans="2:65" s="1" customFormat="1" ht="25.5" customHeight="1">
      <c r="B140" s="151"/>
      <c r="C140" s="152" t="s">
        <v>372</v>
      </c>
      <c r="D140" s="152" t="s">
        <v>141</v>
      </c>
      <c r="E140" s="153" t="s">
        <v>730</v>
      </c>
      <c r="F140" s="154" t="s">
        <v>731</v>
      </c>
      <c r="G140" s="155" t="s">
        <v>182</v>
      </c>
      <c r="H140" s="156">
        <v>4.95</v>
      </c>
      <c r="I140" s="157"/>
      <c r="J140" s="157">
        <f t="shared" si="10"/>
        <v>0</v>
      </c>
      <c r="K140" s="154" t="s">
        <v>145</v>
      </c>
      <c r="L140" s="37"/>
      <c r="M140" s="158" t="s">
        <v>5</v>
      </c>
      <c r="N140" s="159" t="s">
        <v>40</v>
      </c>
      <c r="O140" s="160">
        <v>0.569</v>
      </c>
      <c r="P140" s="160">
        <f t="shared" si="11"/>
        <v>2.81655</v>
      </c>
      <c r="Q140" s="160">
        <v>0.4809</v>
      </c>
      <c r="R140" s="160">
        <f t="shared" si="12"/>
        <v>2.380455</v>
      </c>
      <c r="S140" s="160">
        <v>0</v>
      </c>
      <c r="T140" s="161">
        <f t="shared" si="13"/>
        <v>0</v>
      </c>
      <c r="AR140" s="23" t="s">
        <v>146</v>
      </c>
      <c r="AT140" s="23" t="s">
        <v>141</v>
      </c>
      <c r="AU140" s="23" t="s">
        <v>79</v>
      </c>
      <c r="AY140" s="23" t="s">
        <v>139</v>
      </c>
      <c r="BE140" s="162">
        <f t="shared" si="14"/>
        <v>0</v>
      </c>
      <c r="BF140" s="162">
        <f t="shared" si="15"/>
        <v>0</v>
      </c>
      <c r="BG140" s="162">
        <f t="shared" si="16"/>
        <v>0</v>
      </c>
      <c r="BH140" s="162">
        <f t="shared" si="17"/>
        <v>0</v>
      </c>
      <c r="BI140" s="162">
        <f t="shared" si="18"/>
        <v>0</v>
      </c>
      <c r="BJ140" s="23" t="s">
        <v>77</v>
      </c>
      <c r="BK140" s="162">
        <f t="shared" si="19"/>
        <v>0</v>
      </c>
      <c r="BL140" s="23" t="s">
        <v>146</v>
      </c>
      <c r="BM140" s="23" t="s">
        <v>732</v>
      </c>
    </row>
    <row r="141" spans="2:63" s="10" customFormat="1" ht="29.85" customHeight="1">
      <c r="B141" s="139"/>
      <c r="D141" s="140" t="s">
        <v>68</v>
      </c>
      <c r="E141" s="149" t="s">
        <v>733</v>
      </c>
      <c r="F141" s="149" t="s">
        <v>734</v>
      </c>
      <c r="J141" s="150">
        <f>BK141</f>
        <v>0</v>
      </c>
      <c r="L141" s="139"/>
      <c r="M141" s="143"/>
      <c r="N141" s="144"/>
      <c r="O141" s="144"/>
      <c r="P141" s="145">
        <f>SUM(P142:P165)</f>
        <v>28.131610000000002</v>
      </c>
      <c r="Q141" s="144"/>
      <c r="R141" s="145">
        <f>SUM(R142:R165)</f>
        <v>1.3889373</v>
      </c>
      <c r="S141" s="144"/>
      <c r="T141" s="146">
        <f>SUM(T142:T165)</f>
        <v>0</v>
      </c>
      <c r="AR141" s="140" t="s">
        <v>77</v>
      </c>
      <c r="AT141" s="147" t="s">
        <v>68</v>
      </c>
      <c r="AU141" s="147" t="s">
        <v>77</v>
      </c>
      <c r="AY141" s="140" t="s">
        <v>139</v>
      </c>
      <c r="BK141" s="148">
        <f>SUM(BK142:BK165)</f>
        <v>0</v>
      </c>
    </row>
    <row r="142" spans="2:65" s="1" customFormat="1" ht="16.5" customHeight="1">
      <c r="B142" s="151"/>
      <c r="C142" s="152" t="s">
        <v>377</v>
      </c>
      <c r="D142" s="152" t="s">
        <v>141</v>
      </c>
      <c r="E142" s="153" t="s">
        <v>735</v>
      </c>
      <c r="F142" s="154" t="s">
        <v>736</v>
      </c>
      <c r="G142" s="155" t="s">
        <v>144</v>
      </c>
      <c r="H142" s="156">
        <v>4.58</v>
      </c>
      <c r="I142" s="157"/>
      <c r="J142" s="157">
        <f>ROUND(I142*H142,2)</f>
        <v>0</v>
      </c>
      <c r="K142" s="154" t="s">
        <v>5</v>
      </c>
      <c r="L142" s="37"/>
      <c r="M142" s="158" t="s">
        <v>5</v>
      </c>
      <c r="N142" s="159" t="s">
        <v>40</v>
      </c>
      <c r="O142" s="160">
        <v>3.14</v>
      </c>
      <c r="P142" s="160">
        <f>O142*H142</f>
        <v>14.381200000000002</v>
      </c>
      <c r="Q142" s="160">
        <v>0</v>
      </c>
      <c r="R142" s="160">
        <f>Q142*H142</f>
        <v>0</v>
      </c>
      <c r="S142" s="160">
        <v>0</v>
      </c>
      <c r="T142" s="161">
        <f>S142*H142</f>
        <v>0</v>
      </c>
      <c r="AR142" s="23" t="s">
        <v>146</v>
      </c>
      <c r="AT142" s="23" t="s">
        <v>141</v>
      </c>
      <c r="AU142" s="23" t="s">
        <v>79</v>
      </c>
      <c r="AY142" s="23" t="s">
        <v>139</v>
      </c>
      <c r="BE142" s="162">
        <f>IF(N142="základní",J142,0)</f>
        <v>0</v>
      </c>
      <c r="BF142" s="162">
        <f>IF(N142="snížená",J142,0)</f>
        <v>0</v>
      </c>
      <c r="BG142" s="162">
        <f>IF(N142="zákl. přenesená",J142,0)</f>
        <v>0</v>
      </c>
      <c r="BH142" s="162">
        <f>IF(N142="sníž. přenesená",J142,0)</f>
        <v>0</v>
      </c>
      <c r="BI142" s="162">
        <f>IF(N142="nulová",J142,0)</f>
        <v>0</v>
      </c>
      <c r="BJ142" s="23" t="s">
        <v>77</v>
      </c>
      <c r="BK142" s="162">
        <f>ROUND(I142*H142,2)</f>
        <v>0</v>
      </c>
      <c r="BL142" s="23" t="s">
        <v>146</v>
      </c>
      <c r="BM142" s="23" t="s">
        <v>737</v>
      </c>
    </row>
    <row r="143" spans="2:51" s="11" customFormat="1" ht="13.5">
      <c r="B143" s="163"/>
      <c r="D143" s="164" t="s">
        <v>148</v>
      </c>
      <c r="E143" s="165" t="s">
        <v>5</v>
      </c>
      <c r="F143" s="166" t="s">
        <v>738</v>
      </c>
      <c r="H143" s="167">
        <v>4.57812</v>
      </c>
      <c r="L143" s="163"/>
      <c r="M143" s="168"/>
      <c r="N143" s="169"/>
      <c r="O143" s="169"/>
      <c r="P143" s="169"/>
      <c r="Q143" s="169"/>
      <c r="R143" s="169"/>
      <c r="S143" s="169"/>
      <c r="T143" s="170"/>
      <c r="AT143" s="165" t="s">
        <v>148</v>
      </c>
      <c r="AU143" s="165" t="s">
        <v>79</v>
      </c>
      <c r="AV143" s="11" t="s">
        <v>79</v>
      </c>
      <c r="AW143" s="11" t="s">
        <v>34</v>
      </c>
      <c r="AX143" s="11" t="s">
        <v>69</v>
      </c>
      <c r="AY143" s="165" t="s">
        <v>139</v>
      </c>
    </row>
    <row r="144" spans="2:65" s="1" customFormat="1" ht="16.5" customHeight="1">
      <c r="B144" s="151"/>
      <c r="C144" s="152" t="s">
        <v>382</v>
      </c>
      <c r="D144" s="152" t="s">
        <v>141</v>
      </c>
      <c r="E144" s="153" t="s">
        <v>739</v>
      </c>
      <c r="F144" s="154" t="s">
        <v>740</v>
      </c>
      <c r="G144" s="155" t="s">
        <v>144</v>
      </c>
      <c r="H144" s="156">
        <v>2.29</v>
      </c>
      <c r="I144" s="157"/>
      <c r="J144" s="157">
        <f>ROUND(I144*H144,2)</f>
        <v>0</v>
      </c>
      <c r="K144" s="154" t="s">
        <v>5</v>
      </c>
      <c r="L144" s="37"/>
      <c r="M144" s="158" t="s">
        <v>5</v>
      </c>
      <c r="N144" s="159" t="s">
        <v>40</v>
      </c>
      <c r="O144" s="160">
        <v>0.474</v>
      </c>
      <c r="P144" s="160">
        <f>O144*H144</f>
        <v>1.0854599999999999</v>
      </c>
      <c r="Q144" s="160">
        <v>0</v>
      </c>
      <c r="R144" s="160">
        <f>Q144*H144</f>
        <v>0</v>
      </c>
      <c r="S144" s="160">
        <v>0</v>
      </c>
      <c r="T144" s="161">
        <f>S144*H144</f>
        <v>0</v>
      </c>
      <c r="AR144" s="23" t="s">
        <v>146</v>
      </c>
      <c r="AT144" s="23" t="s">
        <v>141</v>
      </c>
      <c r="AU144" s="23" t="s">
        <v>79</v>
      </c>
      <c r="AY144" s="23" t="s">
        <v>139</v>
      </c>
      <c r="BE144" s="162">
        <f>IF(N144="základní",J144,0)</f>
        <v>0</v>
      </c>
      <c r="BF144" s="162">
        <f>IF(N144="snížená",J144,0)</f>
        <v>0</v>
      </c>
      <c r="BG144" s="162">
        <f>IF(N144="zákl. přenesená",J144,0)</f>
        <v>0</v>
      </c>
      <c r="BH144" s="162">
        <f>IF(N144="sníž. přenesená",J144,0)</f>
        <v>0</v>
      </c>
      <c r="BI144" s="162">
        <f>IF(N144="nulová",J144,0)</f>
        <v>0</v>
      </c>
      <c r="BJ144" s="23" t="s">
        <v>77</v>
      </c>
      <c r="BK144" s="162">
        <f>ROUND(I144*H144,2)</f>
        <v>0</v>
      </c>
      <c r="BL144" s="23" t="s">
        <v>146</v>
      </c>
      <c r="BM144" s="23" t="s">
        <v>741</v>
      </c>
    </row>
    <row r="145" spans="2:51" s="11" customFormat="1" ht="13.5">
      <c r="B145" s="163"/>
      <c r="D145" s="164" t="s">
        <v>148</v>
      </c>
      <c r="E145" s="165" t="s">
        <v>5</v>
      </c>
      <c r="F145" s="166" t="s">
        <v>742</v>
      </c>
      <c r="H145" s="167">
        <v>2.29</v>
      </c>
      <c r="L145" s="163"/>
      <c r="M145" s="168"/>
      <c r="N145" s="169"/>
      <c r="O145" s="169"/>
      <c r="P145" s="169"/>
      <c r="Q145" s="169"/>
      <c r="R145" s="169"/>
      <c r="S145" s="169"/>
      <c r="T145" s="170"/>
      <c r="AT145" s="165" t="s">
        <v>148</v>
      </c>
      <c r="AU145" s="165" t="s">
        <v>79</v>
      </c>
      <c r="AV145" s="11" t="s">
        <v>79</v>
      </c>
      <c r="AW145" s="11" t="s">
        <v>34</v>
      </c>
      <c r="AX145" s="11" t="s">
        <v>69</v>
      </c>
      <c r="AY145" s="165" t="s">
        <v>139</v>
      </c>
    </row>
    <row r="146" spans="2:65" s="1" customFormat="1" ht="16.5" customHeight="1">
      <c r="B146" s="151"/>
      <c r="C146" s="152" t="s">
        <v>515</v>
      </c>
      <c r="D146" s="152" t="s">
        <v>141</v>
      </c>
      <c r="E146" s="153" t="s">
        <v>155</v>
      </c>
      <c r="F146" s="154" t="s">
        <v>156</v>
      </c>
      <c r="G146" s="155" t="s">
        <v>144</v>
      </c>
      <c r="H146" s="156">
        <v>4.58</v>
      </c>
      <c r="I146" s="157"/>
      <c r="J146" s="157">
        <f>ROUND(I146*H146,2)</f>
        <v>0</v>
      </c>
      <c r="K146" s="154" t="s">
        <v>5</v>
      </c>
      <c r="L146" s="37"/>
      <c r="M146" s="158" t="s">
        <v>5</v>
      </c>
      <c r="N146" s="159" t="s">
        <v>40</v>
      </c>
      <c r="O146" s="160">
        <v>0.652</v>
      </c>
      <c r="P146" s="160">
        <f>O146*H146</f>
        <v>2.9861600000000004</v>
      </c>
      <c r="Q146" s="160">
        <v>0</v>
      </c>
      <c r="R146" s="160">
        <f>Q146*H146</f>
        <v>0</v>
      </c>
      <c r="S146" s="160">
        <v>0</v>
      </c>
      <c r="T146" s="161">
        <f>S146*H146</f>
        <v>0</v>
      </c>
      <c r="AR146" s="23" t="s">
        <v>146</v>
      </c>
      <c r="AT146" s="23" t="s">
        <v>141</v>
      </c>
      <c r="AU146" s="23" t="s">
        <v>79</v>
      </c>
      <c r="AY146" s="23" t="s">
        <v>139</v>
      </c>
      <c r="BE146" s="162">
        <f>IF(N146="základní",J146,0)</f>
        <v>0</v>
      </c>
      <c r="BF146" s="162">
        <f>IF(N146="snížená",J146,0)</f>
        <v>0</v>
      </c>
      <c r="BG146" s="162">
        <f>IF(N146="zákl. přenesená",J146,0)</f>
        <v>0</v>
      </c>
      <c r="BH146" s="162">
        <f>IF(N146="sníž. přenesená",J146,0)</f>
        <v>0</v>
      </c>
      <c r="BI146" s="162">
        <f>IF(N146="nulová",J146,0)</f>
        <v>0</v>
      </c>
      <c r="BJ146" s="23" t="s">
        <v>77</v>
      </c>
      <c r="BK146" s="162">
        <f>ROUND(I146*H146,2)</f>
        <v>0</v>
      </c>
      <c r="BL146" s="23" t="s">
        <v>146</v>
      </c>
      <c r="BM146" s="23" t="s">
        <v>743</v>
      </c>
    </row>
    <row r="147" spans="2:65" s="1" customFormat="1" ht="16.5" customHeight="1">
      <c r="B147" s="151"/>
      <c r="C147" s="152" t="s">
        <v>519</v>
      </c>
      <c r="D147" s="152" t="s">
        <v>141</v>
      </c>
      <c r="E147" s="153" t="s">
        <v>160</v>
      </c>
      <c r="F147" s="154" t="s">
        <v>161</v>
      </c>
      <c r="G147" s="155" t="s">
        <v>144</v>
      </c>
      <c r="H147" s="156">
        <v>4.58</v>
      </c>
      <c r="I147" s="157"/>
      <c r="J147" s="157">
        <f>ROUND(I147*H147,2)</f>
        <v>0</v>
      </c>
      <c r="K147" s="154" t="s">
        <v>5</v>
      </c>
      <c r="L147" s="37"/>
      <c r="M147" s="158" t="s">
        <v>5</v>
      </c>
      <c r="N147" s="159" t="s">
        <v>40</v>
      </c>
      <c r="O147" s="160">
        <v>0.083</v>
      </c>
      <c r="P147" s="160">
        <f>O147*H147</f>
        <v>0.38014000000000003</v>
      </c>
      <c r="Q147" s="160">
        <v>0</v>
      </c>
      <c r="R147" s="160">
        <f>Q147*H147</f>
        <v>0</v>
      </c>
      <c r="S147" s="160">
        <v>0</v>
      </c>
      <c r="T147" s="161">
        <f>S147*H147</f>
        <v>0</v>
      </c>
      <c r="AR147" s="23" t="s">
        <v>146</v>
      </c>
      <c r="AT147" s="23" t="s">
        <v>141</v>
      </c>
      <c r="AU147" s="23" t="s">
        <v>79</v>
      </c>
      <c r="AY147" s="23" t="s">
        <v>139</v>
      </c>
      <c r="BE147" s="162">
        <f>IF(N147="základní",J147,0)</f>
        <v>0</v>
      </c>
      <c r="BF147" s="162">
        <f>IF(N147="snížená",J147,0)</f>
        <v>0</v>
      </c>
      <c r="BG147" s="162">
        <f>IF(N147="zákl. přenesená",J147,0)</f>
        <v>0</v>
      </c>
      <c r="BH147" s="162">
        <f>IF(N147="sníž. přenesená",J147,0)</f>
        <v>0</v>
      </c>
      <c r="BI147" s="162">
        <f>IF(N147="nulová",J147,0)</f>
        <v>0</v>
      </c>
      <c r="BJ147" s="23" t="s">
        <v>77</v>
      </c>
      <c r="BK147" s="162">
        <f>ROUND(I147*H147,2)</f>
        <v>0</v>
      </c>
      <c r="BL147" s="23" t="s">
        <v>146</v>
      </c>
      <c r="BM147" s="23" t="s">
        <v>744</v>
      </c>
    </row>
    <row r="148" spans="2:65" s="1" customFormat="1" ht="25.5" customHeight="1">
      <c r="B148" s="151"/>
      <c r="C148" s="152" t="s">
        <v>523</v>
      </c>
      <c r="D148" s="152" t="s">
        <v>141</v>
      </c>
      <c r="E148" s="153" t="s">
        <v>164</v>
      </c>
      <c r="F148" s="154" t="s">
        <v>165</v>
      </c>
      <c r="G148" s="155" t="s">
        <v>144</v>
      </c>
      <c r="H148" s="156">
        <v>68.7</v>
      </c>
      <c r="I148" s="157"/>
      <c r="J148" s="157">
        <f>ROUND(I148*H148,2)</f>
        <v>0</v>
      </c>
      <c r="K148" s="154" t="s">
        <v>145</v>
      </c>
      <c r="L148" s="37"/>
      <c r="M148" s="158" t="s">
        <v>5</v>
      </c>
      <c r="N148" s="159" t="s">
        <v>40</v>
      </c>
      <c r="O148" s="160">
        <v>0.004</v>
      </c>
      <c r="P148" s="160">
        <f>O148*H148</f>
        <v>0.27480000000000004</v>
      </c>
      <c r="Q148" s="160">
        <v>0</v>
      </c>
      <c r="R148" s="160">
        <f>Q148*H148</f>
        <v>0</v>
      </c>
      <c r="S148" s="160">
        <v>0</v>
      </c>
      <c r="T148" s="161">
        <f>S148*H148</f>
        <v>0</v>
      </c>
      <c r="AR148" s="23" t="s">
        <v>146</v>
      </c>
      <c r="AT148" s="23" t="s">
        <v>141</v>
      </c>
      <c r="AU148" s="23" t="s">
        <v>79</v>
      </c>
      <c r="AY148" s="23" t="s">
        <v>139</v>
      </c>
      <c r="BE148" s="162">
        <f>IF(N148="základní",J148,0)</f>
        <v>0</v>
      </c>
      <c r="BF148" s="162">
        <f>IF(N148="snížená",J148,0)</f>
        <v>0</v>
      </c>
      <c r="BG148" s="162">
        <f>IF(N148="zákl. přenesená",J148,0)</f>
        <v>0</v>
      </c>
      <c r="BH148" s="162">
        <f>IF(N148="sníž. přenesená",J148,0)</f>
        <v>0</v>
      </c>
      <c r="BI148" s="162">
        <f>IF(N148="nulová",J148,0)</f>
        <v>0</v>
      </c>
      <c r="BJ148" s="23" t="s">
        <v>77</v>
      </c>
      <c r="BK148" s="162">
        <f>ROUND(I148*H148,2)</f>
        <v>0</v>
      </c>
      <c r="BL148" s="23" t="s">
        <v>146</v>
      </c>
      <c r="BM148" s="23" t="s">
        <v>745</v>
      </c>
    </row>
    <row r="149" spans="2:51" s="11" customFormat="1" ht="13.5">
      <c r="B149" s="163"/>
      <c r="D149" s="164" t="s">
        <v>148</v>
      </c>
      <c r="E149" s="165" t="s">
        <v>5</v>
      </c>
      <c r="F149" s="166" t="s">
        <v>746</v>
      </c>
      <c r="H149" s="167">
        <v>68.7</v>
      </c>
      <c r="L149" s="163"/>
      <c r="M149" s="168"/>
      <c r="N149" s="169"/>
      <c r="O149" s="169"/>
      <c r="P149" s="169"/>
      <c r="Q149" s="169"/>
      <c r="R149" s="169"/>
      <c r="S149" s="169"/>
      <c r="T149" s="170"/>
      <c r="AT149" s="165" t="s">
        <v>148</v>
      </c>
      <c r="AU149" s="165" t="s">
        <v>79</v>
      </c>
      <c r="AV149" s="11" t="s">
        <v>79</v>
      </c>
      <c r="AW149" s="11" t="s">
        <v>34</v>
      </c>
      <c r="AX149" s="11" t="s">
        <v>77</v>
      </c>
      <c r="AY149" s="165" t="s">
        <v>139</v>
      </c>
    </row>
    <row r="150" spans="2:65" s="1" customFormat="1" ht="16.5" customHeight="1">
      <c r="B150" s="151"/>
      <c r="C150" s="152" t="s">
        <v>527</v>
      </c>
      <c r="D150" s="152" t="s">
        <v>141</v>
      </c>
      <c r="E150" s="153" t="s">
        <v>169</v>
      </c>
      <c r="F150" s="154" t="s">
        <v>170</v>
      </c>
      <c r="G150" s="155" t="s">
        <v>144</v>
      </c>
      <c r="H150" s="156">
        <v>4.58</v>
      </c>
      <c r="I150" s="157"/>
      <c r="J150" s="157">
        <f>ROUND(I150*H150,2)</f>
        <v>0</v>
      </c>
      <c r="K150" s="154" t="s">
        <v>5</v>
      </c>
      <c r="L150" s="37"/>
      <c r="M150" s="158" t="s">
        <v>5</v>
      </c>
      <c r="N150" s="159" t="s">
        <v>40</v>
      </c>
      <c r="O150" s="160">
        <v>0.009</v>
      </c>
      <c r="P150" s="160">
        <f>O150*H150</f>
        <v>0.04122</v>
      </c>
      <c r="Q150" s="160">
        <v>0</v>
      </c>
      <c r="R150" s="160">
        <f>Q150*H150</f>
        <v>0</v>
      </c>
      <c r="S150" s="160">
        <v>0</v>
      </c>
      <c r="T150" s="161">
        <f>S150*H150</f>
        <v>0</v>
      </c>
      <c r="AR150" s="23" t="s">
        <v>146</v>
      </c>
      <c r="AT150" s="23" t="s">
        <v>141</v>
      </c>
      <c r="AU150" s="23" t="s">
        <v>79</v>
      </c>
      <c r="AY150" s="23" t="s">
        <v>139</v>
      </c>
      <c r="BE150" s="162">
        <f>IF(N150="základní",J150,0)</f>
        <v>0</v>
      </c>
      <c r="BF150" s="162">
        <f>IF(N150="snížená",J150,0)</f>
        <v>0</v>
      </c>
      <c r="BG150" s="162">
        <f>IF(N150="zákl. přenesená",J150,0)</f>
        <v>0</v>
      </c>
      <c r="BH150" s="162">
        <f>IF(N150="sníž. přenesená",J150,0)</f>
        <v>0</v>
      </c>
      <c r="BI150" s="162">
        <f>IF(N150="nulová",J150,0)</f>
        <v>0</v>
      </c>
      <c r="BJ150" s="23" t="s">
        <v>77</v>
      </c>
      <c r="BK150" s="162">
        <f>ROUND(I150*H150,2)</f>
        <v>0</v>
      </c>
      <c r="BL150" s="23" t="s">
        <v>146</v>
      </c>
      <c r="BM150" s="23" t="s">
        <v>747</v>
      </c>
    </row>
    <row r="151" spans="2:65" s="1" customFormat="1" ht="16.5" customHeight="1">
      <c r="B151" s="151"/>
      <c r="C151" s="152" t="s">
        <v>531</v>
      </c>
      <c r="D151" s="152" t="s">
        <v>141</v>
      </c>
      <c r="E151" s="153" t="s">
        <v>173</v>
      </c>
      <c r="F151" s="154" t="s">
        <v>174</v>
      </c>
      <c r="G151" s="155" t="s">
        <v>175</v>
      </c>
      <c r="H151" s="156">
        <v>10.08</v>
      </c>
      <c r="I151" s="157"/>
      <c r="J151" s="157">
        <f>ROUND(I151*H151,2)</f>
        <v>0</v>
      </c>
      <c r="K151" s="154" t="s">
        <v>5</v>
      </c>
      <c r="L151" s="37"/>
      <c r="M151" s="158" t="s">
        <v>5</v>
      </c>
      <c r="N151" s="159" t="s">
        <v>40</v>
      </c>
      <c r="O151" s="160">
        <v>0</v>
      </c>
      <c r="P151" s="160">
        <f>O151*H151</f>
        <v>0</v>
      </c>
      <c r="Q151" s="160">
        <v>0</v>
      </c>
      <c r="R151" s="160">
        <f>Q151*H151</f>
        <v>0</v>
      </c>
      <c r="S151" s="160">
        <v>0</v>
      </c>
      <c r="T151" s="161">
        <f>S151*H151</f>
        <v>0</v>
      </c>
      <c r="AR151" s="23" t="s">
        <v>146</v>
      </c>
      <c r="AT151" s="23" t="s">
        <v>141</v>
      </c>
      <c r="AU151" s="23" t="s">
        <v>79</v>
      </c>
      <c r="AY151" s="23" t="s">
        <v>139</v>
      </c>
      <c r="BE151" s="162">
        <f>IF(N151="základní",J151,0)</f>
        <v>0</v>
      </c>
      <c r="BF151" s="162">
        <f>IF(N151="snížená",J151,0)</f>
        <v>0</v>
      </c>
      <c r="BG151" s="162">
        <f>IF(N151="zákl. přenesená",J151,0)</f>
        <v>0</v>
      </c>
      <c r="BH151" s="162">
        <f>IF(N151="sníž. přenesená",J151,0)</f>
        <v>0</v>
      </c>
      <c r="BI151" s="162">
        <f>IF(N151="nulová",J151,0)</f>
        <v>0</v>
      </c>
      <c r="BJ151" s="23" t="s">
        <v>77</v>
      </c>
      <c r="BK151" s="162">
        <f>ROUND(I151*H151,2)</f>
        <v>0</v>
      </c>
      <c r="BL151" s="23" t="s">
        <v>146</v>
      </c>
      <c r="BM151" s="23" t="s">
        <v>748</v>
      </c>
    </row>
    <row r="152" spans="2:51" s="11" customFormat="1" ht="13.5">
      <c r="B152" s="163"/>
      <c r="D152" s="164" t="s">
        <v>148</v>
      </c>
      <c r="E152" s="165" t="s">
        <v>5</v>
      </c>
      <c r="F152" s="166" t="s">
        <v>749</v>
      </c>
      <c r="H152" s="167">
        <v>10.076</v>
      </c>
      <c r="L152" s="163"/>
      <c r="M152" s="168"/>
      <c r="N152" s="169"/>
      <c r="O152" s="169"/>
      <c r="P152" s="169"/>
      <c r="Q152" s="169"/>
      <c r="R152" s="169"/>
      <c r="S152" s="169"/>
      <c r="T152" s="170"/>
      <c r="AT152" s="165" t="s">
        <v>148</v>
      </c>
      <c r="AU152" s="165" t="s">
        <v>79</v>
      </c>
      <c r="AV152" s="11" t="s">
        <v>79</v>
      </c>
      <c r="AW152" s="11" t="s">
        <v>34</v>
      </c>
      <c r="AX152" s="11" t="s">
        <v>69</v>
      </c>
      <c r="AY152" s="165" t="s">
        <v>139</v>
      </c>
    </row>
    <row r="153" spans="2:65" s="1" customFormat="1" ht="25.5" customHeight="1">
      <c r="B153" s="151"/>
      <c r="C153" s="152" t="s">
        <v>535</v>
      </c>
      <c r="D153" s="152" t="s">
        <v>141</v>
      </c>
      <c r="E153" s="153" t="s">
        <v>750</v>
      </c>
      <c r="F153" s="154" t="s">
        <v>751</v>
      </c>
      <c r="G153" s="155" t="s">
        <v>194</v>
      </c>
      <c r="H153" s="156">
        <v>1</v>
      </c>
      <c r="I153" s="157"/>
      <c r="J153" s="157">
        <f>ROUND(I153*H153,2)</f>
        <v>0</v>
      </c>
      <c r="K153" s="154" t="s">
        <v>145</v>
      </c>
      <c r="L153" s="37"/>
      <c r="M153" s="158" t="s">
        <v>5</v>
      </c>
      <c r="N153" s="159" t="s">
        <v>40</v>
      </c>
      <c r="O153" s="160">
        <v>1.5</v>
      </c>
      <c r="P153" s="160">
        <f>O153*H153</f>
        <v>1.5</v>
      </c>
      <c r="Q153" s="160">
        <v>0.43786</v>
      </c>
      <c r="R153" s="160">
        <f>Q153*H153</f>
        <v>0.43786</v>
      </c>
      <c r="S153" s="160">
        <v>0</v>
      </c>
      <c r="T153" s="161">
        <f>S153*H153</f>
        <v>0</v>
      </c>
      <c r="AR153" s="23" t="s">
        <v>146</v>
      </c>
      <c r="AT153" s="23" t="s">
        <v>141</v>
      </c>
      <c r="AU153" s="23" t="s">
        <v>79</v>
      </c>
      <c r="AY153" s="23" t="s">
        <v>139</v>
      </c>
      <c r="BE153" s="162">
        <f>IF(N153="základní",J153,0)</f>
        <v>0</v>
      </c>
      <c r="BF153" s="162">
        <f>IF(N153="snížená",J153,0)</f>
        <v>0</v>
      </c>
      <c r="BG153" s="162">
        <f>IF(N153="zákl. přenesená",J153,0)</f>
        <v>0</v>
      </c>
      <c r="BH153" s="162">
        <f>IF(N153="sníž. přenesená",J153,0)</f>
        <v>0</v>
      </c>
      <c r="BI153" s="162">
        <f>IF(N153="nulová",J153,0)</f>
        <v>0</v>
      </c>
      <c r="BJ153" s="23" t="s">
        <v>77</v>
      </c>
      <c r="BK153" s="162">
        <f>ROUND(I153*H153,2)</f>
        <v>0</v>
      </c>
      <c r="BL153" s="23" t="s">
        <v>146</v>
      </c>
      <c r="BM153" s="23" t="s">
        <v>752</v>
      </c>
    </row>
    <row r="154" spans="2:65" s="1" customFormat="1" ht="16.5" customHeight="1">
      <c r="B154" s="151"/>
      <c r="C154" s="171" t="s">
        <v>539</v>
      </c>
      <c r="D154" s="171" t="s">
        <v>191</v>
      </c>
      <c r="E154" s="172" t="s">
        <v>753</v>
      </c>
      <c r="F154" s="173" t="s">
        <v>754</v>
      </c>
      <c r="G154" s="174" t="s">
        <v>194</v>
      </c>
      <c r="H154" s="175">
        <v>1</v>
      </c>
      <c r="I154" s="176"/>
      <c r="J154" s="176">
        <f>ROUND(I154*H154,2)</f>
        <v>0</v>
      </c>
      <c r="K154" s="173" t="s">
        <v>145</v>
      </c>
      <c r="L154" s="177"/>
      <c r="M154" s="178" t="s">
        <v>5</v>
      </c>
      <c r="N154" s="179" t="s">
        <v>40</v>
      </c>
      <c r="O154" s="160">
        <v>0</v>
      </c>
      <c r="P154" s="160">
        <f>O154*H154</f>
        <v>0</v>
      </c>
      <c r="Q154" s="160">
        <v>0.07</v>
      </c>
      <c r="R154" s="160">
        <f>Q154*H154</f>
        <v>0.07</v>
      </c>
      <c r="S154" s="160">
        <v>0</v>
      </c>
      <c r="T154" s="161">
        <f>S154*H154</f>
        <v>0</v>
      </c>
      <c r="AR154" s="23" t="s">
        <v>179</v>
      </c>
      <c r="AT154" s="23" t="s">
        <v>191</v>
      </c>
      <c r="AU154" s="23" t="s">
        <v>79</v>
      </c>
      <c r="AY154" s="23" t="s">
        <v>139</v>
      </c>
      <c r="BE154" s="162">
        <f>IF(N154="základní",J154,0)</f>
        <v>0</v>
      </c>
      <c r="BF154" s="162">
        <f>IF(N154="snížená",J154,0)</f>
        <v>0</v>
      </c>
      <c r="BG154" s="162">
        <f>IF(N154="zákl. přenesená",J154,0)</f>
        <v>0</v>
      </c>
      <c r="BH154" s="162">
        <f>IF(N154="sníž. přenesená",J154,0)</f>
        <v>0</v>
      </c>
      <c r="BI154" s="162">
        <f>IF(N154="nulová",J154,0)</f>
        <v>0</v>
      </c>
      <c r="BJ154" s="23" t="s">
        <v>77</v>
      </c>
      <c r="BK154" s="162">
        <f>ROUND(I154*H154,2)</f>
        <v>0</v>
      </c>
      <c r="BL154" s="23" t="s">
        <v>146</v>
      </c>
      <c r="BM154" s="23" t="s">
        <v>755</v>
      </c>
    </row>
    <row r="155" spans="2:65" s="1" customFormat="1" ht="25.5" customHeight="1">
      <c r="B155" s="151"/>
      <c r="C155" s="152" t="s">
        <v>543</v>
      </c>
      <c r="D155" s="152" t="s">
        <v>141</v>
      </c>
      <c r="E155" s="153" t="s">
        <v>756</v>
      </c>
      <c r="F155" s="154" t="s">
        <v>757</v>
      </c>
      <c r="G155" s="155" t="s">
        <v>194</v>
      </c>
      <c r="H155" s="156">
        <v>1</v>
      </c>
      <c r="I155" s="157"/>
      <c r="J155" s="157">
        <f>ROUND(I155*H155,2)</f>
        <v>0</v>
      </c>
      <c r="K155" s="154" t="s">
        <v>145</v>
      </c>
      <c r="L155" s="37"/>
      <c r="M155" s="158" t="s">
        <v>5</v>
      </c>
      <c r="N155" s="159" t="s">
        <v>40</v>
      </c>
      <c r="O155" s="160">
        <v>1.314</v>
      </c>
      <c r="P155" s="160">
        <f>O155*H155</f>
        <v>1.314</v>
      </c>
      <c r="Q155" s="160">
        <v>0.21734</v>
      </c>
      <c r="R155" s="160">
        <f>Q155*H155</f>
        <v>0.21734</v>
      </c>
      <c r="S155" s="160">
        <v>0</v>
      </c>
      <c r="T155" s="161">
        <f>S155*H155</f>
        <v>0</v>
      </c>
      <c r="AR155" s="23" t="s">
        <v>146</v>
      </c>
      <c r="AT155" s="23" t="s">
        <v>141</v>
      </c>
      <c r="AU155" s="23" t="s">
        <v>79</v>
      </c>
      <c r="AY155" s="23" t="s">
        <v>139</v>
      </c>
      <c r="BE155" s="162">
        <f>IF(N155="základní",J155,0)</f>
        <v>0</v>
      </c>
      <c r="BF155" s="162">
        <f>IF(N155="snížená",J155,0)</f>
        <v>0</v>
      </c>
      <c r="BG155" s="162">
        <f>IF(N155="zákl. přenesená",J155,0)</f>
        <v>0</v>
      </c>
      <c r="BH155" s="162">
        <f>IF(N155="sníž. přenesená",J155,0)</f>
        <v>0</v>
      </c>
      <c r="BI155" s="162">
        <f>IF(N155="nulová",J155,0)</f>
        <v>0</v>
      </c>
      <c r="BJ155" s="23" t="s">
        <v>77</v>
      </c>
      <c r="BK155" s="162">
        <f>ROUND(I155*H155,2)</f>
        <v>0</v>
      </c>
      <c r="BL155" s="23" t="s">
        <v>146</v>
      </c>
      <c r="BM155" s="23" t="s">
        <v>758</v>
      </c>
    </row>
    <row r="156" spans="2:65" s="1" customFormat="1" ht="25.5" customHeight="1">
      <c r="B156" s="151"/>
      <c r="C156" s="171" t="s">
        <v>548</v>
      </c>
      <c r="D156" s="171" t="s">
        <v>191</v>
      </c>
      <c r="E156" s="172" t="s">
        <v>759</v>
      </c>
      <c r="F156" s="173" t="s">
        <v>760</v>
      </c>
      <c r="G156" s="174" t="s">
        <v>194</v>
      </c>
      <c r="H156" s="175">
        <v>1</v>
      </c>
      <c r="I156" s="176"/>
      <c r="J156" s="176">
        <f>ROUND(I156*H156,2)</f>
        <v>0</v>
      </c>
      <c r="K156" s="173" t="s">
        <v>145</v>
      </c>
      <c r="L156" s="177"/>
      <c r="M156" s="178" t="s">
        <v>5</v>
      </c>
      <c r="N156" s="179" t="s">
        <v>40</v>
      </c>
      <c r="O156" s="160">
        <v>0</v>
      </c>
      <c r="P156" s="160">
        <f>O156*H156</f>
        <v>0</v>
      </c>
      <c r="Q156" s="160">
        <v>0.0563</v>
      </c>
      <c r="R156" s="160">
        <f>Q156*H156</f>
        <v>0.0563</v>
      </c>
      <c r="S156" s="160">
        <v>0</v>
      </c>
      <c r="T156" s="161">
        <f>S156*H156</f>
        <v>0</v>
      </c>
      <c r="AR156" s="23" t="s">
        <v>179</v>
      </c>
      <c r="AT156" s="23" t="s">
        <v>191</v>
      </c>
      <c r="AU156" s="23" t="s">
        <v>79</v>
      </c>
      <c r="AY156" s="23" t="s">
        <v>139</v>
      </c>
      <c r="BE156" s="162">
        <f>IF(N156="základní",J156,0)</f>
        <v>0</v>
      </c>
      <c r="BF156" s="162">
        <f>IF(N156="snížená",J156,0)</f>
        <v>0</v>
      </c>
      <c r="BG156" s="162">
        <f>IF(N156="zákl. přenesená",J156,0)</f>
        <v>0</v>
      </c>
      <c r="BH156" s="162">
        <f>IF(N156="sníž. přenesená",J156,0)</f>
        <v>0</v>
      </c>
      <c r="BI156" s="162">
        <f>IF(N156="nulová",J156,0)</f>
        <v>0</v>
      </c>
      <c r="BJ156" s="23" t="s">
        <v>77</v>
      </c>
      <c r="BK156" s="162">
        <f>ROUND(I156*H156,2)</f>
        <v>0</v>
      </c>
      <c r="BL156" s="23" t="s">
        <v>146</v>
      </c>
      <c r="BM156" s="23" t="s">
        <v>761</v>
      </c>
    </row>
    <row r="157" spans="2:65" s="1" customFormat="1" ht="16.5" customHeight="1">
      <c r="B157" s="151"/>
      <c r="C157" s="152" t="s">
        <v>552</v>
      </c>
      <c r="D157" s="152" t="s">
        <v>141</v>
      </c>
      <c r="E157" s="153" t="s">
        <v>762</v>
      </c>
      <c r="F157" s="154" t="s">
        <v>763</v>
      </c>
      <c r="G157" s="155" t="s">
        <v>144</v>
      </c>
      <c r="H157" s="156">
        <v>2.88</v>
      </c>
      <c r="I157" s="157"/>
      <c r="J157" s="157">
        <f>ROUND(I157*H157,2)</f>
        <v>0</v>
      </c>
      <c r="K157" s="154" t="s">
        <v>145</v>
      </c>
      <c r="L157" s="37"/>
      <c r="M157" s="158" t="s">
        <v>5</v>
      </c>
      <c r="N157" s="159" t="s">
        <v>40</v>
      </c>
      <c r="O157" s="160">
        <v>1.319</v>
      </c>
      <c r="P157" s="160">
        <f>O157*H157</f>
        <v>3.79872</v>
      </c>
      <c r="Q157" s="160">
        <v>0</v>
      </c>
      <c r="R157" s="160">
        <f>Q157*H157</f>
        <v>0</v>
      </c>
      <c r="S157" s="160">
        <v>0</v>
      </c>
      <c r="T157" s="161">
        <f>S157*H157</f>
        <v>0</v>
      </c>
      <c r="AR157" s="23" t="s">
        <v>146</v>
      </c>
      <c r="AT157" s="23" t="s">
        <v>141</v>
      </c>
      <c r="AU157" s="23" t="s">
        <v>79</v>
      </c>
      <c r="AY157" s="23" t="s">
        <v>139</v>
      </c>
      <c r="BE157" s="162">
        <f>IF(N157="základní",J157,0)</f>
        <v>0</v>
      </c>
      <c r="BF157" s="162">
        <f>IF(N157="snížená",J157,0)</f>
        <v>0</v>
      </c>
      <c r="BG157" s="162">
        <f>IF(N157="zákl. přenesená",J157,0)</f>
        <v>0</v>
      </c>
      <c r="BH157" s="162">
        <f>IF(N157="sníž. přenesená",J157,0)</f>
        <v>0</v>
      </c>
      <c r="BI157" s="162">
        <f>IF(N157="nulová",J157,0)</f>
        <v>0</v>
      </c>
      <c r="BJ157" s="23" t="s">
        <v>77</v>
      </c>
      <c r="BK157" s="162">
        <f>ROUND(I157*H157,2)</f>
        <v>0</v>
      </c>
      <c r="BL157" s="23" t="s">
        <v>146</v>
      </c>
      <c r="BM157" s="23" t="s">
        <v>764</v>
      </c>
    </row>
    <row r="158" spans="2:51" s="11" customFormat="1" ht="13.5">
      <c r="B158" s="163"/>
      <c r="D158" s="164" t="s">
        <v>148</v>
      </c>
      <c r="E158" s="165" t="s">
        <v>5</v>
      </c>
      <c r="F158" s="166" t="s">
        <v>765</v>
      </c>
      <c r="H158" s="167">
        <v>2.8844</v>
      </c>
      <c r="L158" s="163"/>
      <c r="M158" s="168"/>
      <c r="N158" s="169"/>
      <c r="O158" s="169"/>
      <c r="P158" s="169"/>
      <c r="Q158" s="169"/>
      <c r="R158" s="169"/>
      <c r="S158" s="169"/>
      <c r="T158" s="170"/>
      <c r="AT158" s="165" t="s">
        <v>148</v>
      </c>
      <c r="AU158" s="165" t="s">
        <v>79</v>
      </c>
      <c r="AV158" s="11" t="s">
        <v>79</v>
      </c>
      <c r="AW158" s="11" t="s">
        <v>34</v>
      </c>
      <c r="AX158" s="11" t="s">
        <v>77</v>
      </c>
      <c r="AY158" s="165" t="s">
        <v>139</v>
      </c>
    </row>
    <row r="159" spans="2:65" s="1" customFormat="1" ht="16.5" customHeight="1">
      <c r="B159" s="151"/>
      <c r="C159" s="152" t="s">
        <v>558</v>
      </c>
      <c r="D159" s="152" t="s">
        <v>141</v>
      </c>
      <c r="E159" s="153" t="s">
        <v>766</v>
      </c>
      <c r="F159" s="154" t="s">
        <v>767</v>
      </c>
      <c r="G159" s="155" t="s">
        <v>380</v>
      </c>
      <c r="H159" s="156">
        <v>1</v>
      </c>
      <c r="I159" s="157"/>
      <c r="J159" s="157">
        <f>ROUND(I159*H159,2)</f>
        <v>0</v>
      </c>
      <c r="K159" s="154" t="s">
        <v>145</v>
      </c>
      <c r="L159" s="37"/>
      <c r="M159" s="158" t="s">
        <v>5</v>
      </c>
      <c r="N159" s="159" t="s">
        <v>40</v>
      </c>
      <c r="O159" s="160">
        <v>1.5</v>
      </c>
      <c r="P159" s="160">
        <f>O159*H159</f>
        <v>1.5</v>
      </c>
      <c r="Q159" s="160">
        <v>0.00617</v>
      </c>
      <c r="R159" s="160">
        <f>Q159*H159</f>
        <v>0.00617</v>
      </c>
      <c r="S159" s="160">
        <v>0</v>
      </c>
      <c r="T159" s="161">
        <f>S159*H159</f>
        <v>0</v>
      </c>
      <c r="AR159" s="23" t="s">
        <v>220</v>
      </c>
      <c r="AT159" s="23" t="s">
        <v>141</v>
      </c>
      <c r="AU159" s="23" t="s">
        <v>79</v>
      </c>
      <c r="AY159" s="23" t="s">
        <v>139</v>
      </c>
      <c r="BE159" s="162">
        <f>IF(N159="základní",J159,0)</f>
        <v>0</v>
      </c>
      <c r="BF159" s="162">
        <f>IF(N159="snížená",J159,0)</f>
        <v>0</v>
      </c>
      <c r="BG159" s="162">
        <f>IF(N159="zákl. přenesená",J159,0)</f>
        <v>0</v>
      </c>
      <c r="BH159" s="162">
        <f>IF(N159="sníž. přenesená",J159,0)</f>
        <v>0</v>
      </c>
      <c r="BI159" s="162">
        <f>IF(N159="nulová",J159,0)</f>
        <v>0</v>
      </c>
      <c r="BJ159" s="23" t="s">
        <v>77</v>
      </c>
      <c r="BK159" s="162">
        <f>ROUND(I159*H159,2)</f>
        <v>0</v>
      </c>
      <c r="BL159" s="23" t="s">
        <v>220</v>
      </c>
      <c r="BM159" s="23" t="s">
        <v>768</v>
      </c>
    </row>
    <row r="160" spans="2:65" s="1" customFormat="1" ht="25.5" customHeight="1">
      <c r="B160" s="151"/>
      <c r="C160" s="152" t="s">
        <v>562</v>
      </c>
      <c r="D160" s="152" t="s">
        <v>141</v>
      </c>
      <c r="E160" s="153" t="s">
        <v>769</v>
      </c>
      <c r="F160" s="154" t="s">
        <v>770</v>
      </c>
      <c r="G160" s="155" t="s">
        <v>194</v>
      </c>
      <c r="H160" s="156">
        <v>1</v>
      </c>
      <c r="I160" s="157"/>
      <c r="J160" s="157">
        <f>ROUND(I160*H160,2)</f>
        <v>0</v>
      </c>
      <c r="K160" s="154" t="s">
        <v>145</v>
      </c>
      <c r="L160" s="37"/>
      <c r="M160" s="158" t="s">
        <v>5</v>
      </c>
      <c r="N160" s="159" t="s">
        <v>40</v>
      </c>
      <c r="O160" s="160">
        <v>0</v>
      </c>
      <c r="P160" s="160">
        <f>O160*H160</f>
        <v>0</v>
      </c>
      <c r="Q160" s="160">
        <v>0.00185</v>
      </c>
      <c r="R160" s="160">
        <f>Q160*H160</f>
        <v>0.00185</v>
      </c>
      <c r="S160" s="160">
        <v>0</v>
      </c>
      <c r="T160" s="161">
        <f>S160*H160</f>
        <v>0</v>
      </c>
      <c r="AR160" s="23" t="s">
        <v>220</v>
      </c>
      <c r="AT160" s="23" t="s">
        <v>141</v>
      </c>
      <c r="AU160" s="23" t="s">
        <v>79</v>
      </c>
      <c r="AY160" s="23" t="s">
        <v>139</v>
      </c>
      <c r="BE160" s="162">
        <f>IF(N160="základní",J160,0)</f>
        <v>0</v>
      </c>
      <c r="BF160" s="162">
        <f>IF(N160="snížená",J160,0)</f>
        <v>0</v>
      </c>
      <c r="BG160" s="162">
        <f>IF(N160="zákl. přenesená",J160,0)</f>
        <v>0</v>
      </c>
      <c r="BH160" s="162">
        <f>IF(N160="sníž. přenesená",J160,0)</f>
        <v>0</v>
      </c>
      <c r="BI160" s="162">
        <f>IF(N160="nulová",J160,0)</f>
        <v>0</v>
      </c>
      <c r="BJ160" s="23" t="s">
        <v>77</v>
      </c>
      <c r="BK160" s="162">
        <f>ROUND(I160*H160,2)</f>
        <v>0</v>
      </c>
      <c r="BL160" s="23" t="s">
        <v>220</v>
      </c>
      <c r="BM160" s="23" t="s">
        <v>771</v>
      </c>
    </row>
    <row r="161" spans="2:65" s="1" customFormat="1" ht="25.5" customHeight="1">
      <c r="B161" s="151"/>
      <c r="C161" s="152" t="s">
        <v>564</v>
      </c>
      <c r="D161" s="152" t="s">
        <v>141</v>
      </c>
      <c r="E161" s="153" t="s">
        <v>772</v>
      </c>
      <c r="F161" s="154" t="s">
        <v>773</v>
      </c>
      <c r="G161" s="155" t="s">
        <v>144</v>
      </c>
      <c r="H161" s="156">
        <v>0.24</v>
      </c>
      <c r="I161" s="157"/>
      <c r="J161" s="157">
        <f>ROUND(I161*H161,2)</f>
        <v>0</v>
      </c>
      <c r="K161" s="154" t="s">
        <v>5</v>
      </c>
      <c r="L161" s="37"/>
      <c r="M161" s="158" t="s">
        <v>5</v>
      </c>
      <c r="N161" s="159" t="s">
        <v>40</v>
      </c>
      <c r="O161" s="160">
        <v>2.58</v>
      </c>
      <c r="P161" s="160">
        <f>O161*H161</f>
        <v>0.6192</v>
      </c>
      <c r="Q161" s="160">
        <v>2.45329</v>
      </c>
      <c r="R161" s="160">
        <f>Q161*H161</f>
        <v>0.5887896</v>
      </c>
      <c r="S161" s="160">
        <v>0</v>
      </c>
      <c r="T161" s="161">
        <f>S161*H161</f>
        <v>0</v>
      </c>
      <c r="AR161" s="23" t="s">
        <v>146</v>
      </c>
      <c r="AT161" s="23" t="s">
        <v>141</v>
      </c>
      <c r="AU161" s="23" t="s">
        <v>79</v>
      </c>
      <c r="AY161" s="23" t="s">
        <v>139</v>
      </c>
      <c r="BE161" s="162">
        <f>IF(N161="základní",J161,0)</f>
        <v>0</v>
      </c>
      <c r="BF161" s="162">
        <f>IF(N161="snížená",J161,0)</f>
        <v>0</v>
      </c>
      <c r="BG161" s="162">
        <f>IF(N161="zákl. přenesená",J161,0)</f>
        <v>0</v>
      </c>
      <c r="BH161" s="162">
        <f>IF(N161="sníž. přenesená",J161,0)</f>
        <v>0</v>
      </c>
      <c r="BI161" s="162">
        <f>IF(N161="nulová",J161,0)</f>
        <v>0</v>
      </c>
      <c r="BJ161" s="23" t="s">
        <v>77</v>
      </c>
      <c r="BK161" s="162">
        <f>ROUND(I161*H161,2)</f>
        <v>0</v>
      </c>
      <c r="BL161" s="23" t="s">
        <v>146</v>
      </c>
      <c r="BM161" s="23" t="s">
        <v>774</v>
      </c>
    </row>
    <row r="162" spans="2:51" s="11" customFormat="1" ht="13.5">
      <c r="B162" s="163"/>
      <c r="D162" s="164" t="s">
        <v>148</v>
      </c>
      <c r="E162" s="165" t="s">
        <v>5</v>
      </c>
      <c r="F162" s="166" t="s">
        <v>775</v>
      </c>
      <c r="H162" s="167">
        <v>0.241152</v>
      </c>
      <c r="L162" s="163"/>
      <c r="M162" s="168"/>
      <c r="N162" s="169"/>
      <c r="O162" s="169"/>
      <c r="P162" s="169"/>
      <c r="Q162" s="169"/>
      <c r="R162" s="169"/>
      <c r="S162" s="169"/>
      <c r="T162" s="170"/>
      <c r="AT162" s="165" t="s">
        <v>148</v>
      </c>
      <c r="AU162" s="165" t="s">
        <v>79</v>
      </c>
      <c r="AV162" s="11" t="s">
        <v>79</v>
      </c>
      <c r="AW162" s="11" t="s">
        <v>34</v>
      </c>
      <c r="AX162" s="11" t="s">
        <v>69</v>
      </c>
      <c r="AY162" s="165" t="s">
        <v>139</v>
      </c>
    </row>
    <row r="163" spans="2:65" s="1" customFormat="1" ht="25.5" customHeight="1">
      <c r="B163" s="151"/>
      <c r="C163" s="152" t="s">
        <v>567</v>
      </c>
      <c r="D163" s="152" t="s">
        <v>141</v>
      </c>
      <c r="E163" s="153" t="s">
        <v>776</v>
      </c>
      <c r="F163" s="154" t="s">
        <v>777</v>
      </c>
      <c r="G163" s="155" t="s">
        <v>144</v>
      </c>
      <c r="H163" s="156">
        <v>0.24</v>
      </c>
      <c r="I163" s="157"/>
      <c r="J163" s="157">
        <f>ROUND(I163*H163,2)</f>
        <v>0</v>
      </c>
      <c r="K163" s="154" t="s">
        <v>5</v>
      </c>
      <c r="L163" s="37"/>
      <c r="M163" s="158" t="s">
        <v>5</v>
      </c>
      <c r="N163" s="159" t="s">
        <v>40</v>
      </c>
      <c r="O163" s="160">
        <v>0.41</v>
      </c>
      <c r="P163" s="160">
        <f>O163*H163</f>
        <v>0.09839999999999999</v>
      </c>
      <c r="Q163" s="160">
        <v>0</v>
      </c>
      <c r="R163" s="160">
        <f>Q163*H163</f>
        <v>0</v>
      </c>
      <c r="S163" s="160">
        <v>0</v>
      </c>
      <c r="T163" s="161">
        <f>S163*H163</f>
        <v>0</v>
      </c>
      <c r="AR163" s="23" t="s">
        <v>146</v>
      </c>
      <c r="AT163" s="23" t="s">
        <v>141</v>
      </c>
      <c r="AU163" s="23" t="s">
        <v>79</v>
      </c>
      <c r="AY163" s="23" t="s">
        <v>139</v>
      </c>
      <c r="BE163" s="162">
        <f>IF(N163="základní",J163,0)</f>
        <v>0</v>
      </c>
      <c r="BF163" s="162">
        <f>IF(N163="snížená",J163,0)</f>
        <v>0</v>
      </c>
      <c r="BG163" s="162">
        <f>IF(N163="zákl. přenesená",J163,0)</f>
        <v>0</v>
      </c>
      <c r="BH163" s="162">
        <f>IF(N163="sníž. přenesená",J163,0)</f>
        <v>0</v>
      </c>
      <c r="BI163" s="162">
        <f>IF(N163="nulová",J163,0)</f>
        <v>0</v>
      </c>
      <c r="BJ163" s="23" t="s">
        <v>77</v>
      </c>
      <c r="BK163" s="162">
        <f>ROUND(I163*H163,2)</f>
        <v>0</v>
      </c>
      <c r="BL163" s="23" t="s">
        <v>146</v>
      </c>
      <c r="BM163" s="23" t="s">
        <v>778</v>
      </c>
    </row>
    <row r="164" spans="2:65" s="1" customFormat="1" ht="16.5" customHeight="1">
      <c r="B164" s="151"/>
      <c r="C164" s="152" t="s">
        <v>569</v>
      </c>
      <c r="D164" s="152" t="s">
        <v>141</v>
      </c>
      <c r="E164" s="153" t="s">
        <v>779</v>
      </c>
      <c r="F164" s="154" t="s">
        <v>780</v>
      </c>
      <c r="G164" s="155" t="s">
        <v>175</v>
      </c>
      <c r="H164" s="156">
        <v>0.01</v>
      </c>
      <c r="I164" s="157"/>
      <c r="J164" s="157">
        <f>ROUND(I164*H164,2)</f>
        <v>0</v>
      </c>
      <c r="K164" s="154" t="s">
        <v>5</v>
      </c>
      <c r="L164" s="37"/>
      <c r="M164" s="158" t="s">
        <v>5</v>
      </c>
      <c r="N164" s="159" t="s">
        <v>40</v>
      </c>
      <c r="O164" s="160">
        <v>15.231</v>
      </c>
      <c r="P164" s="160">
        <f>O164*H164</f>
        <v>0.15231</v>
      </c>
      <c r="Q164" s="160">
        <v>1.06277</v>
      </c>
      <c r="R164" s="160">
        <f>Q164*H164</f>
        <v>0.0106277</v>
      </c>
      <c r="S164" s="160">
        <v>0</v>
      </c>
      <c r="T164" s="161">
        <f>S164*H164</f>
        <v>0</v>
      </c>
      <c r="AR164" s="23" t="s">
        <v>146</v>
      </c>
      <c r="AT164" s="23" t="s">
        <v>141</v>
      </c>
      <c r="AU164" s="23" t="s">
        <v>79</v>
      </c>
      <c r="AY164" s="23" t="s">
        <v>139</v>
      </c>
      <c r="BE164" s="162">
        <f>IF(N164="základní",J164,0)</f>
        <v>0</v>
      </c>
      <c r="BF164" s="162">
        <f>IF(N164="snížená",J164,0)</f>
        <v>0</v>
      </c>
      <c r="BG164" s="162">
        <f>IF(N164="zákl. přenesená",J164,0)</f>
        <v>0</v>
      </c>
      <c r="BH164" s="162">
        <f>IF(N164="sníž. přenesená",J164,0)</f>
        <v>0</v>
      </c>
      <c r="BI164" s="162">
        <f>IF(N164="nulová",J164,0)</f>
        <v>0</v>
      </c>
      <c r="BJ164" s="23" t="s">
        <v>77</v>
      </c>
      <c r="BK164" s="162">
        <f>ROUND(I164*H164,2)</f>
        <v>0</v>
      </c>
      <c r="BL164" s="23" t="s">
        <v>146</v>
      </c>
      <c r="BM164" s="23" t="s">
        <v>781</v>
      </c>
    </row>
    <row r="165" spans="2:51" s="11" customFormat="1" ht="13.5">
      <c r="B165" s="163"/>
      <c r="D165" s="164" t="s">
        <v>148</v>
      </c>
      <c r="E165" s="165" t="s">
        <v>5</v>
      </c>
      <c r="F165" s="166" t="s">
        <v>782</v>
      </c>
      <c r="H165" s="167">
        <v>0.0096</v>
      </c>
      <c r="L165" s="163"/>
      <c r="M165" s="168"/>
      <c r="N165" s="169"/>
      <c r="O165" s="169"/>
      <c r="P165" s="169"/>
      <c r="Q165" s="169"/>
      <c r="R165" s="169"/>
      <c r="S165" s="169"/>
      <c r="T165" s="170"/>
      <c r="AT165" s="165" t="s">
        <v>148</v>
      </c>
      <c r="AU165" s="165" t="s">
        <v>79</v>
      </c>
      <c r="AV165" s="11" t="s">
        <v>79</v>
      </c>
      <c r="AW165" s="11" t="s">
        <v>34</v>
      </c>
      <c r="AX165" s="11" t="s">
        <v>69</v>
      </c>
      <c r="AY165" s="165" t="s">
        <v>139</v>
      </c>
    </row>
    <row r="166" spans="2:63" s="10" customFormat="1" ht="29.85" customHeight="1">
      <c r="B166" s="139"/>
      <c r="D166" s="140" t="s">
        <v>68</v>
      </c>
      <c r="E166" s="149" t="s">
        <v>783</v>
      </c>
      <c r="F166" s="149" t="s">
        <v>784</v>
      </c>
      <c r="J166" s="150">
        <f>BK166</f>
        <v>0</v>
      </c>
      <c r="L166" s="139"/>
      <c r="M166" s="143"/>
      <c r="N166" s="144"/>
      <c r="O166" s="144"/>
      <c r="P166" s="145">
        <f>SUM(P167:P194)</f>
        <v>29.727650000000004</v>
      </c>
      <c r="Q166" s="144"/>
      <c r="R166" s="145">
        <f>SUM(R167:R194)</f>
        <v>21.91497</v>
      </c>
      <c r="S166" s="144"/>
      <c r="T166" s="146">
        <f>SUM(T167:T194)</f>
        <v>0</v>
      </c>
      <c r="AR166" s="140" t="s">
        <v>77</v>
      </c>
      <c r="AT166" s="147" t="s">
        <v>68</v>
      </c>
      <c r="AU166" s="147" t="s">
        <v>77</v>
      </c>
      <c r="AY166" s="140" t="s">
        <v>139</v>
      </c>
      <c r="BK166" s="148">
        <f>SUM(BK167:BK194)</f>
        <v>0</v>
      </c>
    </row>
    <row r="167" spans="2:65" s="1" customFormat="1" ht="16.5" customHeight="1">
      <c r="B167" s="151"/>
      <c r="C167" s="152" t="s">
        <v>574</v>
      </c>
      <c r="D167" s="152" t="s">
        <v>141</v>
      </c>
      <c r="E167" s="153" t="s">
        <v>617</v>
      </c>
      <c r="F167" s="154" t="s">
        <v>618</v>
      </c>
      <c r="G167" s="155" t="s">
        <v>271</v>
      </c>
      <c r="H167" s="156">
        <v>2</v>
      </c>
      <c r="I167" s="157"/>
      <c r="J167" s="157">
        <f>ROUND(I167*H167,2)</f>
        <v>0</v>
      </c>
      <c r="K167" s="154" t="s">
        <v>145</v>
      </c>
      <c r="L167" s="37"/>
      <c r="M167" s="158" t="s">
        <v>5</v>
      </c>
      <c r="N167" s="159" t="s">
        <v>40</v>
      </c>
      <c r="O167" s="160">
        <v>0.753</v>
      </c>
      <c r="P167" s="160">
        <f>O167*H167</f>
        <v>1.506</v>
      </c>
      <c r="Q167" s="160">
        <v>0.06053</v>
      </c>
      <c r="R167" s="160">
        <f>Q167*H167</f>
        <v>0.12106</v>
      </c>
      <c r="S167" s="160">
        <v>0</v>
      </c>
      <c r="T167" s="161">
        <f>S167*H167</f>
        <v>0</v>
      </c>
      <c r="AR167" s="23" t="s">
        <v>146</v>
      </c>
      <c r="AT167" s="23" t="s">
        <v>141</v>
      </c>
      <c r="AU167" s="23" t="s">
        <v>79</v>
      </c>
      <c r="AY167" s="23" t="s">
        <v>139</v>
      </c>
      <c r="BE167" s="162">
        <f>IF(N167="základní",J167,0)</f>
        <v>0</v>
      </c>
      <c r="BF167" s="162">
        <f>IF(N167="snížená",J167,0)</f>
        <v>0</v>
      </c>
      <c r="BG167" s="162">
        <f>IF(N167="zákl. přenesená",J167,0)</f>
        <v>0</v>
      </c>
      <c r="BH167" s="162">
        <f>IF(N167="sníž. přenesená",J167,0)</f>
        <v>0</v>
      </c>
      <c r="BI167" s="162">
        <f>IF(N167="nulová",J167,0)</f>
        <v>0</v>
      </c>
      <c r="BJ167" s="23" t="s">
        <v>77</v>
      </c>
      <c r="BK167" s="162">
        <f>ROUND(I167*H167,2)</f>
        <v>0</v>
      </c>
      <c r="BL167" s="23" t="s">
        <v>146</v>
      </c>
      <c r="BM167" s="23" t="s">
        <v>785</v>
      </c>
    </row>
    <row r="168" spans="2:65" s="1" customFormat="1" ht="25.5" customHeight="1">
      <c r="B168" s="151"/>
      <c r="C168" s="152" t="s">
        <v>579</v>
      </c>
      <c r="D168" s="152" t="s">
        <v>141</v>
      </c>
      <c r="E168" s="153" t="s">
        <v>620</v>
      </c>
      <c r="F168" s="154" t="s">
        <v>621</v>
      </c>
      <c r="G168" s="155" t="s">
        <v>144</v>
      </c>
      <c r="H168" s="156">
        <v>5.4</v>
      </c>
      <c r="I168" s="157"/>
      <c r="J168" s="157">
        <f>ROUND(I168*H168,2)</f>
        <v>0</v>
      </c>
      <c r="K168" s="154" t="s">
        <v>145</v>
      </c>
      <c r="L168" s="37"/>
      <c r="M168" s="158" t="s">
        <v>5</v>
      </c>
      <c r="N168" s="159" t="s">
        <v>40</v>
      </c>
      <c r="O168" s="160">
        <v>2.94</v>
      </c>
      <c r="P168" s="160">
        <f>O168*H168</f>
        <v>15.876000000000001</v>
      </c>
      <c r="Q168" s="160">
        <v>0</v>
      </c>
      <c r="R168" s="160">
        <f>Q168*H168</f>
        <v>0</v>
      </c>
      <c r="S168" s="160">
        <v>0</v>
      </c>
      <c r="T168" s="161">
        <f>S168*H168</f>
        <v>0</v>
      </c>
      <c r="AR168" s="23" t="s">
        <v>146</v>
      </c>
      <c r="AT168" s="23" t="s">
        <v>141</v>
      </c>
      <c r="AU168" s="23" t="s">
        <v>79</v>
      </c>
      <c r="AY168" s="23" t="s">
        <v>139</v>
      </c>
      <c r="BE168" s="162">
        <f>IF(N168="základní",J168,0)</f>
        <v>0</v>
      </c>
      <c r="BF168" s="162">
        <f>IF(N168="snížená",J168,0)</f>
        <v>0</v>
      </c>
      <c r="BG168" s="162">
        <f>IF(N168="zákl. přenesená",J168,0)</f>
        <v>0</v>
      </c>
      <c r="BH168" s="162">
        <f>IF(N168="sníž. přenesená",J168,0)</f>
        <v>0</v>
      </c>
      <c r="BI168" s="162">
        <f>IF(N168="nulová",J168,0)</f>
        <v>0</v>
      </c>
      <c r="BJ168" s="23" t="s">
        <v>77</v>
      </c>
      <c r="BK168" s="162">
        <f>ROUND(I168*H168,2)</f>
        <v>0</v>
      </c>
      <c r="BL168" s="23" t="s">
        <v>146</v>
      </c>
      <c r="BM168" s="23" t="s">
        <v>786</v>
      </c>
    </row>
    <row r="169" spans="2:51" s="11" customFormat="1" ht="13.5">
      <c r="B169" s="163"/>
      <c r="D169" s="164" t="s">
        <v>148</v>
      </c>
      <c r="E169" s="165" t="s">
        <v>5</v>
      </c>
      <c r="F169" s="166" t="s">
        <v>787</v>
      </c>
      <c r="H169" s="167">
        <v>5.4</v>
      </c>
      <c r="L169" s="163"/>
      <c r="M169" s="168"/>
      <c r="N169" s="169"/>
      <c r="O169" s="169"/>
      <c r="P169" s="169"/>
      <c r="Q169" s="169"/>
      <c r="R169" s="169"/>
      <c r="S169" s="169"/>
      <c r="T169" s="170"/>
      <c r="AT169" s="165" t="s">
        <v>148</v>
      </c>
      <c r="AU169" s="165" t="s">
        <v>79</v>
      </c>
      <c r="AV169" s="11" t="s">
        <v>79</v>
      </c>
      <c r="AW169" s="11" t="s">
        <v>34</v>
      </c>
      <c r="AX169" s="11" t="s">
        <v>77</v>
      </c>
      <c r="AY169" s="165" t="s">
        <v>139</v>
      </c>
    </row>
    <row r="170" spans="2:65" s="1" customFormat="1" ht="25.5" customHeight="1">
      <c r="B170" s="151"/>
      <c r="C170" s="152" t="s">
        <v>583</v>
      </c>
      <c r="D170" s="152" t="s">
        <v>141</v>
      </c>
      <c r="E170" s="153" t="s">
        <v>624</v>
      </c>
      <c r="F170" s="154" t="s">
        <v>625</v>
      </c>
      <c r="G170" s="155" t="s">
        <v>144</v>
      </c>
      <c r="H170" s="156">
        <v>2.7</v>
      </c>
      <c r="I170" s="157"/>
      <c r="J170" s="157">
        <f>ROUND(I170*H170,2)</f>
        <v>0</v>
      </c>
      <c r="K170" s="154" t="s">
        <v>145</v>
      </c>
      <c r="L170" s="37"/>
      <c r="M170" s="158" t="s">
        <v>5</v>
      </c>
      <c r="N170" s="159" t="s">
        <v>40</v>
      </c>
      <c r="O170" s="160">
        <v>0.8</v>
      </c>
      <c r="P170" s="160">
        <f>O170*H170</f>
        <v>2.16</v>
      </c>
      <c r="Q170" s="160">
        <v>0</v>
      </c>
      <c r="R170" s="160">
        <f>Q170*H170</f>
        <v>0</v>
      </c>
      <c r="S170" s="160">
        <v>0</v>
      </c>
      <c r="T170" s="161">
        <f>S170*H170</f>
        <v>0</v>
      </c>
      <c r="AR170" s="23" t="s">
        <v>146</v>
      </c>
      <c r="AT170" s="23" t="s">
        <v>141</v>
      </c>
      <c r="AU170" s="23" t="s">
        <v>79</v>
      </c>
      <c r="AY170" s="23" t="s">
        <v>139</v>
      </c>
      <c r="BE170" s="162">
        <f>IF(N170="základní",J170,0)</f>
        <v>0</v>
      </c>
      <c r="BF170" s="162">
        <f>IF(N170="snížená",J170,0)</f>
        <v>0</v>
      </c>
      <c r="BG170" s="162">
        <f>IF(N170="zákl. přenesená",J170,0)</f>
        <v>0</v>
      </c>
      <c r="BH170" s="162">
        <f>IF(N170="sníž. přenesená",J170,0)</f>
        <v>0</v>
      </c>
      <c r="BI170" s="162">
        <f>IF(N170="nulová",J170,0)</f>
        <v>0</v>
      </c>
      <c r="BJ170" s="23" t="s">
        <v>77</v>
      </c>
      <c r="BK170" s="162">
        <f>ROUND(I170*H170,2)</f>
        <v>0</v>
      </c>
      <c r="BL170" s="23" t="s">
        <v>146</v>
      </c>
      <c r="BM170" s="23" t="s">
        <v>788</v>
      </c>
    </row>
    <row r="171" spans="2:51" s="11" customFormat="1" ht="13.5">
      <c r="B171" s="163"/>
      <c r="D171" s="164" t="s">
        <v>148</v>
      </c>
      <c r="E171" s="165" t="s">
        <v>5</v>
      </c>
      <c r="F171" s="166" t="s">
        <v>789</v>
      </c>
      <c r="H171" s="167">
        <v>2.7</v>
      </c>
      <c r="L171" s="163"/>
      <c r="M171" s="168"/>
      <c r="N171" s="169"/>
      <c r="O171" s="169"/>
      <c r="P171" s="169"/>
      <c r="Q171" s="169"/>
      <c r="R171" s="169"/>
      <c r="S171" s="169"/>
      <c r="T171" s="170"/>
      <c r="AT171" s="165" t="s">
        <v>148</v>
      </c>
      <c r="AU171" s="165" t="s">
        <v>79</v>
      </c>
      <c r="AV171" s="11" t="s">
        <v>79</v>
      </c>
      <c r="AW171" s="11" t="s">
        <v>34</v>
      </c>
      <c r="AX171" s="11" t="s">
        <v>77</v>
      </c>
      <c r="AY171" s="165" t="s">
        <v>139</v>
      </c>
    </row>
    <row r="172" spans="2:65" s="1" customFormat="1" ht="16.5" customHeight="1">
      <c r="B172" s="151"/>
      <c r="C172" s="152" t="s">
        <v>588</v>
      </c>
      <c r="D172" s="152" t="s">
        <v>141</v>
      </c>
      <c r="E172" s="153" t="s">
        <v>155</v>
      </c>
      <c r="F172" s="154" t="s">
        <v>156</v>
      </c>
      <c r="G172" s="155" t="s">
        <v>144</v>
      </c>
      <c r="H172" s="156">
        <v>5.4</v>
      </c>
      <c r="I172" s="157"/>
      <c r="J172" s="157">
        <f>ROUND(I172*H172,2)</f>
        <v>0</v>
      </c>
      <c r="K172" s="154" t="s">
        <v>5</v>
      </c>
      <c r="L172" s="37"/>
      <c r="M172" s="158" t="s">
        <v>5</v>
      </c>
      <c r="N172" s="159" t="s">
        <v>40</v>
      </c>
      <c r="O172" s="160">
        <v>0.652</v>
      </c>
      <c r="P172" s="160">
        <f>O172*H172</f>
        <v>3.5208000000000004</v>
      </c>
      <c r="Q172" s="160">
        <v>0</v>
      </c>
      <c r="R172" s="160">
        <f>Q172*H172</f>
        <v>0</v>
      </c>
      <c r="S172" s="160">
        <v>0</v>
      </c>
      <c r="T172" s="161">
        <f>S172*H172</f>
        <v>0</v>
      </c>
      <c r="AR172" s="23" t="s">
        <v>146</v>
      </c>
      <c r="AT172" s="23" t="s">
        <v>141</v>
      </c>
      <c r="AU172" s="23" t="s">
        <v>79</v>
      </c>
      <c r="AY172" s="23" t="s">
        <v>139</v>
      </c>
      <c r="BE172" s="162">
        <f>IF(N172="základní",J172,0)</f>
        <v>0</v>
      </c>
      <c r="BF172" s="162">
        <f>IF(N172="snížená",J172,0)</f>
        <v>0</v>
      </c>
      <c r="BG172" s="162">
        <f>IF(N172="zákl. přenesená",J172,0)</f>
        <v>0</v>
      </c>
      <c r="BH172" s="162">
        <f>IF(N172="sníž. přenesená",J172,0)</f>
        <v>0</v>
      </c>
      <c r="BI172" s="162">
        <f>IF(N172="nulová",J172,0)</f>
        <v>0</v>
      </c>
      <c r="BJ172" s="23" t="s">
        <v>77</v>
      </c>
      <c r="BK172" s="162">
        <f>ROUND(I172*H172,2)</f>
        <v>0</v>
      </c>
      <c r="BL172" s="23" t="s">
        <v>146</v>
      </c>
      <c r="BM172" s="23" t="s">
        <v>790</v>
      </c>
    </row>
    <row r="173" spans="2:65" s="1" customFormat="1" ht="16.5" customHeight="1">
      <c r="B173" s="151"/>
      <c r="C173" s="152" t="s">
        <v>594</v>
      </c>
      <c r="D173" s="152" t="s">
        <v>141</v>
      </c>
      <c r="E173" s="153" t="s">
        <v>160</v>
      </c>
      <c r="F173" s="154" t="s">
        <v>161</v>
      </c>
      <c r="G173" s="155" t="s">
        <v>144</v>
      </c>
      <c r="H173" s="156">
        <v>5.4</v>
      </c>
      <c r="I173" s="157"/>
      <c r="J173" s="157">
        <f>ROUND(I173*H173,2)</f>
        <v>0</v>
      </c>
      <c r="K173" s="154" t="s">
        <v>5</v>
      </c>
      <c r="L173" s="37"/>
      <c r="M173" s="158" t="s">
        <v>5</v>
      </c>
      <c r="N173" s="159" t="s">
        <v>40</v>
      </c>
      <c r="O173" s="160">
        <v>0.083</v>
      </c>
      <c r="P173" s="160">
        <f>O173*H173</f>
        <v>0.44820000000000004</v>
      </c>
      <c r="Q173" s="160">
        <v>0</v>
      </c>
      <c r="R173" s="160">
        <f>Q173*H173</f>
        <v>0</v>
      </c>
      <c r="S173" s="160">
        <v>0</v>
      </c>
      <c r="T173" s="161">
        <f>S173*H173</f>
        <v>0</v>
      </c>
      <c r="AR173" s="23" t="s">
        <v>146</v>
      </c>
      <c r="AT173" s="23" t="s">
        <v>141</v>
      </c>
      <c r="AU173" s="23" t="s">
        <v>79</v>
      </c>
      <c r="AY173" s="23" t="s">
        <v>139</v>
      </c>
      <c r="BE173" s="162">
        <f>IF(N173="základní",J173,0)</f>
        <v>0</v>
      </c>
      <c r="BF173" s="162">
        <f>IF(N173="snížená",J173,0)</f>
        <v>0</v>
      </c>
      <c r="BG173" s="162">
        <f>IF(N173="zákl. přenesená",J173,0)</f>
        <v>0</v>
      </c>
      <c r="BH173" s="162">
        <f>IF(N173="sníž. přenesená",J173,0)</f>
        <v>0</v>
      </c>
      <c r="BI173" s="162">
        <f>IF(N173="nulová",J173,0)</f>
        <v>0</v>
      </c>
      <c r="BJ173" s="23" t="s">
        <v>77</v>
      </c>
      <c r="BK173" s="162">
        <f>ROUND(I173*H173,2)</f>
        <v>0</v>
      </c>
      <c r="BL173" s="23" t="s">
        <v>146</v>
      </c>
      <c r="BM173" s="23" t="s">
        <v>791</v>
      </c>
    </row>
    <row r="174" spans="2:65" s="1" customFormat="1" ht="25.5" customHeight="1">
      <c r="B174" s="151"/>
      <c r="C174" s="152" t="s">
        <v>489</v>
      </c>
      <c r="D174" s="152" t="s">
        <v>141</v>
      </c>
      <c r="E174" s="153" t="s">
        <v>164</v>
      </c>
      <c r="F174" s="154" t="s">
        <v>165</v>
      </c>
      <c r="G174" s="155" t="s">
        <v>144</v>
      </c>
      <c r="H174" s="156">
        <v>81</v>
      </c>
      <c r="I174" s="157"/>
      <c r="J174" s="157">
        <f>ROUND(I174*H174,2)</f>
        <v>0</v>
      </c>
      <c r="K174" s="154" t="s">
        <v>145</v>
      </c>
      <c r="L174" s="37"/>
      <c r="M174" s="158" t="s">
        <v>5</v>
      </c>
      <c r="N174" s="159" t="s">
        <v>40</v>
      </c>
      <c r="O174" s="160">
        <v>0.004</v>
      </c>
      <c r="P174" s="160">
        <f>O174*H174</f>
        <v>0.324</v>
      </c>
      <c r="Q174" s="160">
        <v>0</v>
      </c>
      <c r="R174" s="160">
        <f>Q174*H174</f>
        <v>0</v>
      </c>
      <c r="S174" s="160">
        <v>0</v>
      </c>
      <c r="T174" s="161">
        <f>S174*H174</f>
        <v>0</v>
      </c>
      <c r="AR174" s="23" t="s">
        <v>146</v>
      </c>
      <c r="AT174" s="23" t="s">
        <v>141</v>
      </c>
      <c r="AU174" s="23" t="s">
        <v>79</v>
      </c>
      <c r="AY174" s="23" t="s">
        <v>139</v>
      </c>
      <c r="BE174" s="162">
        <f>IF(N174="základní",J174,0)</f>
        <v>0</v>
      </c>
      <c r="BF174" s="162">
        <f>IF(N174="snížená",J174,0)</f>
        <v>0</v>
      </c>
      <c r="BG174" s="162">
        <f>IF(N174="zákl. přenesená",J174,0)</f>
        <v>0</v>
      </c>
      <c r="BH174" s="162">
        <f>IF(N174="sníž. přenesená",J174,0)</f>
        <v>0</v>
      </c>
      <c r="BI174" s="162">
        <f>IF(N174="nulová",J174,0)</f>
        <v>0</v>
      </c>
      <c r="BJ174" s="23" t="s">
        <v>77</v>
      </c>
      <c r="BK174" s="162">
        <f>ROUND(I174*H174,2)</f>
        <v>0</v>
      </c>
      <c r="BL174" s="23" t="s">
        <v>146</v>
      </c>
      <c r="BM174" s="23" t="s">
        <v>792</v>
      </c>
    </row>
    <row r="175" spans="2:51" s="11" customFormat="1" ht="13.5">
      <c r="B175" s="163"/>
      <c r="D175" s="164" t="s">
        <v>148</v>
      </c>
      <c r="E175" s="165" t="s">
        <v>5</v>
      </c>
      <c r="F175" s="166" t="s">
        <v>793</v>
      </c>
      <c r="H175" s="167">
        <v>81</v>
      </c>
      <c r="L175" s="163"/>
      <c r="M175" s="168"/>
      <c r="N175" s="169"/>
      <c r="O175" s="169"/>
      <c r="P175" s="169"/>
      <c r="Q175" s="169"/>
      <c r="R175" s="169"/>
      <c r="S175" s="169"/>
      <c r="T175" s="170"/>
      <c r="AT175" s="165" t="s">
        <v>148</v>
      </c>
      <c r="AU175" s="165" t="s">
        <v>79</v>
      </c>
      <c r="AV175" s="11" t="s">
        <v>79</v>
      </c>
      <c r="AW175" s="11" t="s">
        <v>34</v>
      </c>
      <c r="AX175" s="11" t="s">
        <v>77</v>
      </c>
      <c r="AY175" s="165" t="s">
        <v>139</v>
      </c>
    </row>
    <row r="176" spans="2:65" s="1" customFormat="1" ht="16.5" customHeight="1">
      <c r="B176" s="151"/>
      <c r="C176" s="152" t="s">
        <v>794</v>
      </c>
      <c r="D176" s="152" t="s">
        <v>141</v>
      </c>
      <c r="E176" s="153" t="s">
        <v>169</v>
      </c>
      <c r="F176" s="154" t="s">
        <v>170</v>
      </c>
      <c r="G176" s="155" t="s">
        <v>144</v>
      </c>
      <c r="H176" s="156">
        <v>5.4</v>
      </c>
      <c r="I176" s="157"/>
      <c r="J176" s="157">
        <f>ROUND(I176*H176,2)</f>
        <v>0</v>
      </c>
      <c r="K176" s="154" t="s">
        <v>5</v>
      </c>
      <c r="L176" s="37"/>
      <c r="M176" s="158" t="s">
        <v>5</v>
      </c>
      <c r="N176" s="159" t="s">
        <v>40</v>
      </c>
      <c r="O176" s="160">
        <v>0.009</v>
      </c>
      <c r="P176" s="160">
        <f>O176*H176</f>
        <v>0.0486</v>
      </c>
      <c r="Q176" s="160">
        <v>0</v>
      </c>
      <c r="R176" s="160">
        <f>Q176*H176</f>
        <v>0</v>
      </c>
      <c r="S176" s="160">
        <v>0</v>
      </c>
      <c r="T176" s="161">
        <f>S176*H176</f>
        <v>0</v>
      </c>
      <c r="AR176" s="23" t="s">
        <v>146</v>
      </c>
      <c r="AT176" s="23" t="s">
        <v>141</v>
      </c>
      <c r="AU176" s="23" t="s">
        <v>79</v>
      </c>
      <c r="AY176" s="23" t="s">
        <v>139</v>
      </c>
      <c r="BE176" s="162">
        <f>IF(N176="základní",J176,0)</f>
        <v>0</v>
      </c>
      <c r="BF176" s="162">
        <f>IF(N176="snížená",J176,0)</f>
        <v>0</v>
      </c>
      <c r="BG176" s="162">
        <f>IF(N176="zákl. přenesená",J176,0)</f>
        <v>0</v>
      </c>
      <c r="BH176" s="162">
        <f>IF(N176="sníž. přenesená",J176,0)</f>
        <v>0</v>
      </c>
      <c r="BI176" s="162">
        <f>IF(N176="nulová",J176,0)</f>
        <v>0</v>
      </c>
      <c r="BJ176" s="23" t="s">
        <v>77</v>
      </c>
      <c r="BK176" s="162">
        <f>ROUND(I176*H176,2)</f>
        <v>0</v>
      </c>
      <c r="BL176" s="23" t="s">
        <v>146</v>
      </c>
      <c r="BM176" s="23" t="s">
        <v>795</v>
      </c>
    </row>
    <row r="177" spans="2:65" s="1" customFormat="1" ht="16.5" customHeight="1">
      <c r="B177" s="151"/>
      <c r="C177" s="152" t="s">
        <v>796</v>
      </c>
      <c r="D177" s="152" t="s">
        <v>141</v>
      </c>
      <c r="E177" s="153" t="s">
        <v>173</v>
      </c>
      <c r="F177" s="154" t="s">
        <v>174</v>
      </c>
      <c r="G177" s="155" t="s">
        <v>175</v>
      </c>
      <c r="H177" s="156">
        <v>11.88</v>
      </c>
      <c r="I177" s="157"/>
      <c r="J177" s="157">
        <f>ROUND(I177*H177,2)</f>
        <v>0</v>
      </c>
      <c r="K177" s="154" t="s">
        <v>5</v>
      </c>
      <c r="L177" s="37"/>
      <c r="M177" s="158" t="s">
        <v>5</v>
      </c>
      <c r="N177" s="159" t="s">
        <v>40</v>
      </c>
      <c r="O177" s="160">
        <v>0</v>
      </c>
      <c r="P177" s="160">
        <f>O177*H177</f>
        <v>0</v>
      </c>
      <c r="Q177" s="160">
        <v>0</v>
      </c>
      <c r="R177" s="160">
        <f>Q177*H177</f>
        <v>0</v>
      </c>
      <c r="S177" s="160">
        <v>0</v>
      </c>
      <c r="T177" s="161">
        <f>S177*H177</f>
        <v>0</v>
      </c>
      <c r="AR177" s="23" t="s">
        <v>146</v>
      </c>
      <c r="AT177" s="23" t="s">
        <v>141</v>
      </c>
      <c r="AU177" s="23" t="s">
        <v>79</v>
      </c>
      <c r="AY177" s="23" t="s">
        <v>139</v>
      </c>
      <c r="BE177" s="162">
        <f>IF(N177="základní",J177,0)</f>
        <v>0</v>
      </c>
      <c r="BF177" s="162">
        <f>IF(N177="snížená",J177,0)</f>
        <v>0</v>
      </c>
      <c r="BG177" s="162">
        <f>IF(N177="zákl. přenesená",J177,0)</f>
        <v>0</v>
      </c>
      <c r="BH177" s="162">
        <f>IF(N177="sníž. přenesená",J177,0)</f>
        <v>0</v>
      </c>
      <c r="BI177" s="162">
        <f>IF(N177="nulová",J177,0)</f>
        <v>0</v>
      </c>
      <c r="BJ177" s="23" t="s">
        <v>77</v>
      </c>
      <c r="BK177" s="162">
        <f>ROUND(I177*H177,2)</f>
        <v>0</v>
      </c>
      <c r="BL177" s="23" t="s">
        <v>146</v>
      </c>
      <c r="BM177" s="23" t="s">
        <v>797</v>
      </c>
    </row>
    <row r="178" spans="2:51" s="11" customFormat="1" ht="13.5">
      <c r="B178" s="163"/>
      <c r="D178" s="164" t="s">
        <v>148</v>
      </c>
      <c r="E178" s="165" t="s">
        <v>5</v>
      </c>
      <c r="F178" s="166" t="s">
        <v>798</v>
      </c>
      <c r="H178" s="167">
        <v>11.88</v>
      </c>
      <c r="L178" s="163"/>
      <c r="M178" s="168"/>
      <c r="N178" s="169"/>
      <c r="O178" s="169"/>
      <c r="P178" s="169"/>
      <c r="Q178" s="169"/>
      <c r="R178" s="169"/>
      <c r="S178" s="169"/>
      <c r="T178" s="170"/>
      <c r="AT178" s="165" t="s">
        <v>148</v>
      </c>
      <c r="AU178" s="165" t="s">
        <v>79</v>
      </c>
      <c r="AV178" s="11" t="s">
        <v>79</v>
      </c>
      <c r="AW178" s="11" t="s">
        <v>34</v>
      </c>
      <c r="AX178" s="11" t="s">
        <v>69</v>
      </c>
      <c r="AY178" s="165" t="s">
        <v>139</v>
      </c>
    </row>
    <row r="179" spans="2:65" s="1" customFormat="1" ht="16.5" customHeight="1">
      <c r="B179" s="151"/>
      <c r="C179" s="152" t="s">
        <v>799</v>
      </c>
      <c r="D179" s="152" t="s">
        <v>141</v>
      </c>
      <c r="E179" s="153" t="s">
        <v>635</v>
      </c>
      <c r="F179" s="154" t="s">
        <v>636</v>
      </c>
      <c r="G179" s="155" t="s">
        <v>144</v>
      </c>
      <c r="H179" s="156">
        <v>0.45</v>
      </c>
      <c r="I179" s="157"/>
      <c r="J179" s="157">
        <f>ROUND(I179*H179,2)</f>
        <v>0</v>
      </c>
      <c r="K179" s="154" t="s">
        <v>145</v>
      </c>
      <c r="L179" s="37"/>
      <c r="M179" s="158" t="s">
        <v>5</v>
      </c>
      <c r="N179" s="159" t="s">
        <v>40</v>
      </c>
      <c r="O179" s="160">
        <v>1.317</v>
      </c>
      <c r="P179" s="160">
        <f>O179*H179</f>
        <v>0.59265</v>
      </c>
      <c r="Q179" s="160">
        <v>0</v>
      </c>
      <c r="R179" s="160">
        <f>Q179*H179</f>
        <v>0</v>
      </c>
      <c r="S179" s="160">
        <v>0</v>
      </c>
      <c r="T179" s="161">
        <f>S179*H179</f>
        <v>0</v>
      </c>
      <c r="AR179" s="23" t="s">
        <v>146</v>
      </c>
      <c r="AT179" s="23" t="s">
        <v>141</v>
      </c>
      <c r="AU179" s="23" t="s">
        <v>79</v>
      </c>
      <c r="AY179" s="23" t="s">
        <v>139</v>
      </c>
      <c r="BE179" s="162">
        <f>IF(N179="základní",J179,0)</f>
        <v>0</v>
      </c>
      <c r="BF179" s="162">
        <f>IF(N179="snížená",J179,0)</f>
        <v>0</v>
      </c>
      <c r="BG179" s="162">
        <f>IF(N179="zákl. přenesená",J179,0)</f>
        <v>0</v>
      </c>
      <c r="BH179" s="162">
        <f>IF(N179="sníž. přenesená",J179,0)</f>
        <v>0</v>
      </c>
      <c r="BI179" s="162">
        <f>IF(N179="nulová",J179,0)</f>
        <v>0</v>
      </c>
      <c r="BJ179" s="23" t="s">
        <v>77</v>
      </c>
      <c r="BK179" s="162">
        <f>ROUND(I179*H179,2)</f>
        <v>0</v>
      </c>
      <c r="BL179" s="23" t="s">
        <v>146</v>
      </c>
      <c r="BM179" s="23" t="s">
        <v>800</v>
      </c>
    </row>
    <row r="180" spans="2:51" s="11" customFormat="1" ht="13.5">
      <c r="B180" s="163"/>
      <c r="D180" s="164" t="s">
        <v>148</v>
      </c>
      <c r="E180" s="165" t="s">
        <v>5</v>
      </c>
      <c r="F180" s="166" t="s">
        <v>801</v>
      </c>
      <c r="H180" s="167">
        <v>0.45</v>
      </c>
      <c r="L180" s="163"/>
      <c r="M180" s="168"/>
      <c r="N180" s="169"/>
      <c r="O180" s="169"/>
      <c r="P180" s="169"/>
      <c r="Q180" s="169"/>
      <c r="R180" s="169"/>
      <c r="S180" s="169"/>
      <c r="T180" s="170"/>
      <c r="AT180" s="165" t="s">
        <v>148</v>
      </c>
      <c r="AU180" s="165" t="s">
        <v>79</v>
      </c>
      <c r="AV180" s="11" t="s">
        <v>79</v>
      </c>
      <c r="AW180" s="11" t="s">
        <v>34</v>
      </c>
      <c r="AX180" s="11" t="s">
        <v>69</v>
      </c>
      <c r="AY180" s="165" t="s">
        <v>139</v>
      </c>
    </row>
    <row r="181" spans="2:65" s="1" customFormat="1" ht="16.5" customHeight="1">
      <c r="B181" s="151"/>
      <c r="C181" s="152" t="s">
        <v>802</v>
      </c>
      <c r="D181" s="152" t="s">
        <v>141</v>
      </c>
      <c r="E181" s="153" t="s">
        <v>803</v>
      </c>
      <c r="F181" s="154" t="s">
        <v>804</v>
      </c>
      <c r="G181" s="155" t="s">
        <v>271</v>
      </c>
      <c r="H181" s="156">
        <v>10</v>
      </c>
      <c r="I181" s="157"/>
      <c r="J181" s="157">
        <f>ROUND(I181*H181,2)</f>
        <v>0</v>
      </c>
      <c r="K181" s="154" t="s">
        <v>145</v>
      </c>
      <c r="L181" s="37"/>
      <c r="M181" s="158" t="s">
        <v>5</v>
      </c>
      <c r="N181" s="159" t="s">
        <v>40</v>
      </c>
      <c r="O181" s="160">
        <v>0.19</v>
      </c>
      <c r="P181" s="160">
        <f>O181*H181</f>
        <v>1.9</v>
      </c>
      <c r="Q181" s="160">
        <v>0.00128</v>
      </c>
      <c r="R181" s="160">
        <f>Q181*H181</f>
        <v>0.0128</v>
      </c>
      <c r="S181" s="160">
        <v>0</v>
      </c>
      <c r="T181" s="161">
        <f>S181*H181</f>
        <v>0</v>
      </c>
      <c r="AR181" s="23" t="s">
        <v>146</v>
      </c>
      <c r="AT181" s="23" t="s">
        <v>141</v>
      </c>
      <c r="AU181" s="23" t="s">
        <v>79</v>
      </c>
      <c r="AY181" s="23" t="s">
        <v>139</v>
      </c>
      <c r="BE181" s="162">
        <f>IF(N181="základní",J181,0)</f>
        <v>0</v>
      </c>
      <c r="BF181" s="162">
        <f>IF(N181="snížená",J181,0)</f>
        <v>0</v>
      </c>
      <c r="BG181" s="162">
        <f>IF(N181="zákl. přenesená",J181,0)</f>
        <v>0</v>
      </c>
      <c r="BH181" s="162">
        <f>IF(N181="sníž. přenesená",J181,0)</f>
        <v>0</v>
      </c>
      <c r="BI181" s="162">
        <f>IF(N181="nulová",J181,0)</f>
        <v>0</v>
      </c>
      <c r="BJ181" s="23" t="s">
        <v>77</v>
      </c>
      <c r="BK181" s="162">
        <f>ROUND(I181*H181,2)</f>
        <v>0</v>
      </c>
      <c r="BL181" s="23" t="s">
        <v>146</v>
      </c>
      <c r="BM181" s="23" t="s">
        <v>805</v>
      </c>
    </row>
    <row r="182" spans="2:65" s="1" customFormat="1" ht="16.5" customHeight="1">
      <c r="B182" s="151"/>
      <c r="C182" s="152" t="s">
        <v>806</v>
      </c>
      <c r="D182" s="152" t="s">
        <v>141</v>
      </c>
      <c r="E182" s="153" t="s">
        <v>682</v>
      </c>
      <c r="F182" s="154" t="s">
        <v>683</v>
      </c>
      <c r="G182" s="155" t="s">
        <v>271</v>
      </c>
      <c r="H182" s="156">
        <v>10</v>
      </c>
      <c r="I182" s="157"/>
      <c r="J182" s="157">
        <f>ROUND(I182*H182,2)</f>
        <v>0</v>
      </c>
      <c r="K182" s="154" t="s">
        <v>145</v>
      </c>
      <c r="L182" s="37"/>
      <c r="M182" s="158" t="s">
        <v>5</v>
      </c>
      <c r="N182" s="159" t="s">
        <v>40</v>
      </c>
      <c r="O182" s="160">
        <v>0.025</v>
      </c>
      <c r="P182" s="160">
        <f>O182*H182</f>
        <v>0.25</v>
      </c>
      <c r="Q182" s="160">
        <v>9E-05</v>
      </c>
      <c r="R182" s="160">
        <f>Q182*H182</f>
        <v>0.0009000000000000001</v>
      </c>
      <c r="S182" s="160">
        <v>0</v>
      </c>
      <c r="T182" s="161">
        <f>S182*H182</f>
        <v>0</v>
      </c>
      <c r="AR182" s="23" t="s">
        <v>146</v>
      </c>
      <c r="AT182" s="23" t="s">
        <v>141</v>
      </c>
      <c r="AU182" s="23" t="s">
        <v>79</v>
      </c>
      <c r="AY182" s="23" t="s">
        <v>139</v>
      </c>
      <c r="BE182" s="162">
        <f>IF(N182="základní",J182,0)</f>
        <v>0</v>
      </c>
      <c r="BF182" s="162">
        <f>IF(N182="snížená",J182,0)</f>
        <v>0</v>
      </c>
      <c r="BG182" s="162">
        <f>IF(N182="zákl. přenesená",J182,0)</f>
        <v>0</v>
      </c>
      <c r="BH182" s="162">
        <f>IF(N182="sníž. přenesená",J182,0)</f>
        <v>0</v>
      </c>
      <c r="BI182" s="162">
        <f>IF(N182="nulová",J182,0)</f>
        <v>0</v>
      </c>
      <c r="BJ182" s="23" t="s">
        <v>77</v>
      </c>
      <c r="BK182" s="162">
        <f>ROUND(I182*H182,2)</f>
        <v>0</v>
      </c>
      <c r="BL182" s="23" t="s">
        <v>146</v>
      </c>
      <c r="BM182" s="23" t="s">
        <v>807</v>
      </c>
    </row>
    <row r="183" spans="2:65" s="1" customFormat="1" ht="16.5" customHeight="1">
      <c r="B183" s="151"/>
      <c r="C183" s="171" t="s">
        <v>808</v>
      </c>
      <c r="D183" s="171" t="s">
        <v>191</v>
      </c>
      <c r="E183" s="172" t="s">
        <v>685</v>
      </c>
      <c r="F183" s="173" t="s">
        <v>686</v>
      </c>
      <c r="G183" s="174" t="s">
        <v>271</v>
      </c>
      <c r="H183" s="175">
        <v>10.5</v>
      </c>
      <c r="I183" s="176"/>
      <c r="J183" s="176">
        <f>ROUND(I183*H183,2)</f>
        <v>0</v>
      </c>
      <c r="K183" s="173" t="s">
        <v>145</v>
      </c>
      <c r="L183" s="177"/>
      <c r="M183" s="178" t="s">
        <v>5</v>
      </c>
      <c r="N183" s="179" t="s">
        <v>40</v>
      </c>
      <c r="O183" s="160">
        <v>0</v>
      </c>
      <c r="P183" s="160">
        <f>O183*H183</f>
        <v>0</v>
      </c>
      <c r="Q183" s="160">
        <v>2E-05</v>
      </c>
      <c r="R183" s="160">
        <f>Q183*H183</f>
        <v>0.00021</v>
      </c>
      <c r="S183" s="160">
        <v>0</v>
      </c>
      <c r="T183" s="161">
        <f>S183*H183</f>
        <v>0</v>
      </c>
      <c r="AR183" s="23" t="s">
        <v>179</v>
      </c>
      <c r="AT183" s="23" t="s">
        <v>191</v>
      </c>
      <c r="AU183" s="23" t="s">
        <v>79</v>
      </c>
      <c r="AY183" s="23" t="s">
        <v>139</v>
      </c>
      <c r="BE183" s="162">
        <f>IF(N183="základní",J183,0)</f>
        <v>0</v>
      </c>
      <c r="BF183" s="162">
        <f>IF(N183="snížená",J183,0)</f>
        <v>0</v>
      </c>
      <c r="BG183" s="162">
        <f>IF(N183="zákl. přenesená",J183,0)</f>
        <v>0</v>
      </c>
      <c r="BH183" s="162">
        <f>IF(N183="sníž. přenesená",J183,0)</f>
        <v>0</v>
      </c>
      <c r="BI183" s="162">
        <f>IF(N183="nulová",J183,0)</f>
        <v>0</v>
      </c>
      <c r="BJ183" s="23" t="s">
        <v>77</v>
      </c>
      <c r="BK183" s="162">
        <f>ROUND(I183*H183,2)</f>
        <v>0</v>
      </c>
      <c r="BL183" s="23" t="s">
        <v>146</v>
      </c>
      <c r="BM183" s="23" t="s">
        <v>809</v>
      </c>
    </row>
    <row r="184" spans="2:51" s="11" customFormat="1" ht="13.5">
      <c r="B184" s="163"/>
      <c r="D184" s="164" t="s">
        <v>148</v>
      </c>
      <c r="F184" s="166" t="s">
        <v>810</v>
      </c>
      <c r="H184" s="167">
        <v>10.5</v>
      </c>
      <c r="L184" s="163"/>
      <c r="M184" s="168"/>
      <c r="N184" s="169"/>
      <c r="O184" s="169"/>
      <c r="P184" s="169"/>
      <c r="Q184" s="169"/>
      <c r="R184" s="169"/>
      <c r="S184" s="169"/>
      <c r="T184" s="170"/>
      <c r="AT184" s="165" t="s">
        <v>148</v>
      </c>
      <c r="AU184" s="165" t="s">
        <v>79</v>
      </c>
      <c r="AV184" s="11" t="s">
        <v>79</v>
      </c>
      <c r="AW184" s="11" t="s">
        <v>6</v>
      </c>
      <c r="AX184" s="11" t="s">
        <v>77</v>
      </c>
      <c r="AY184" s="165" t="s">
        <v>139</v>
      </c>
    </row>
    <row r="185" spans="2:65" s="1" customFormat="1" ht="16.5" customHeight="1">
      <c r="B185" s="151"/>
      <c r="C185" s="152" t="s">
        <v>811</v>
      </c>
      <c r="D185" s="152" t="s">
        <v>141</v>
      </c>
      <c r="E185" s="153" t="s">
        <v>688</v>
      </c>
      <c r="F185" s="154" t="s">
        <v>689</v>
      </c>
      <c r="G185" s="155" t="s">
        <v>144</v>
      </c>
      <c r="H185" s="156">
        <v>1.35</v>
      </c>
      <c r="I185" s="157"/>
      <c r="J185" s="157">
        <f>ROUND(I185*H185,2)</f>
        <v>0</v>
      </c>
      <c r="K185" s="154" t="s">
        <v>145</v>
      </c>
      <c r="L185" s="37"/>
      <c r="M185" s="158" t="s">
        <v>5</v>
      </c>
      <c r="N185" s="159" t="s">
        <v>40</v>
      </c>
      <c r="O185" s="160">
        <v>1.5</v>
      </c>
      <c r="P185" s="160">
        <f>O185*H185</f>
        <v>2.0250000000000004</v>
      </c>
      <c r="Q185" s="160">
        <v>0</v>
      </c>
      <c r="R185" s="160">
        <f>Q185*H185</f>
        <v>0</v>
      </c>
      <c r="S185" s="160">
        <v>0</v>
      </c>
      <c r="T185" s="161">
        <f>S185*H185</f>
        <v>0</v>
      </c>
      <c r="AR185" s="23" t="s">
        <v>146</v>
      </c>
      <c r="AT185" s="23" t="s">
        <v>141</v>
      </c>
      <c r="AU185" s="23" t="s">
        <v>79</v>
      </c>
      <c r="AY185" s="23" t="s">
        <v>139</v>
      </c>
      <c r="BE185" s="162">
        <f>IF(N185="základní",J185,0)</f>
        <v>0</v>
      </c>
      <c r="BF185" s="162">
        <f>IF(N185="snížená",J185,0)</f>
        <v>0</v>
      </c>
      <c r="BG185" s="162">
        <f>IF(N185="zákl. přenesená",J185,0)</f>
        <v>0</v>
      </c>
      <c r="BH185" s="162">
        <f>IF(N185="sníž. přenesená",J185,0)</f>
        <v>0</v>
      </c>
      <c r="BI185" s="162">
        <f>IF(N185="nulová",J185,0)</f>
        <v>0</v>
      </c>
      <c r="BJ185" s="23" t="s">
        <v>77</v>
      </c>
      <c r="BK185" s="162">
        <f>ROUND(I185*H185,2)</f>
        <v>0</v>
      </c>
      <c r="BL185" s="23" t="s">
        <v>146</v>
      </c>
      <c r="BM185" s="23" t="s">
        <v>812</v>
      </c>
    </row>
    <row r="186" spans="2:51" s="11" customFormat="1" ht="13.5">
      <c r="B186" s="163"/>
      <c r="D186" s="164" t="s">
        <v>148</v>
      </c>
      <c r="E186" s="165" t="s">
        <v>5</v>
      </c>
      <c r="F186" s="166" t="s">
        <v>813</v>
      </c>
      <c r="H186" s="167">
        <v>1.35</v>
      </c>
      <c r="L186" s="163"/>
      <c r="M186" s="168"/>
      <c r="N186" s="169"/>
      <c r="O186" s="169"/>
      <c r="P186" s="169"/>
      <c r="Q186" s="169"/>
      <c r="R186" s="169"/>
      <c r="S186" s="169"/>
      <c r="T186" s="170"/>
      <c r="AT186" s="165" t="s">
        <v>148</v>
      </c>
      <c r="AU186" s="165" t="s">
        <v>79</v>
      </c>
      <c r="AV186" s="11" t="s">
        <v>79</v>
      </c>
      <c r="AW186" s="11" t="s">
        <v>34</v>
      </c>
      <c r="AX186" s="11" t="s">
        <v>69</v>
      </c>
      <c r="AY186" s="165" t="s">
        <v>139</v>
      </c>
    </row>
    <row r="187" spans="2:65" s="1" customFormat="1" ht="16.5" customHeight="1">
      <c r="B187" s="151"/>
      <c r="C187" s="171" t="s">
        <v>814</v>
      </c>
      <c r="D187" s="171" t="s">
        <v>191</v>
      </c>
      <c r="E187" s="172" t="s">
        <v>692</v>
      </c>
      <c r="F187" s="173" t="s">
        <v>693</v>
      </c>
      <c r="G187" s="174" t="s">
        <v>175</v>
      </c>
      <c r="H187" s="175">
        <v>5.94</v>
      </c>
      <c r="I187" s="176"/>
      <c r="J187" s="176">
        <f>ROUND(I187*H187,2)</f>
        <v>0</v>
      </c>
      <c r="K187" s="173" t="s">
        <v>145</v>
      </c>
      <c r="L187" s="177"/>
      <c r="M187" s="178" t="s">
        <v>5</v>
      </c>
      <c r="N187" s="179" t="s">
        <v>40</v>
      </c>
      <c r="O187" s="160">
        <v>0</v>
      </c>
      <c r="P187" s="160">
        <f>O187*H187</f>
        <v>0</v>
      </c>
      <c r="Q187" s="160">
        <v>1</v>
      </c>
      <c r="R187" s="160">
        <f>Q187*H187</f>
        <v>5.94</v>
      </c>
      <c r="S187" s="160">
        <v>0</v>
      </c>
      <c r="T187" s="161">
        <f>S187*H187</f>
        <v>0</v>
      </c>
      <c r="AR187" s="23" t="s">
        <v>179</v>
      </c>
      <c r="AT187" s="23" t="s">
        <v>191</v>
      </c>
      <c r="AU187" s="23" t="s">
        <v>79</v>
      </c>
      <c r="AY187" s="23" t="s">
        <v>139</v>
      </c>
      <c r="BE187" s="162">
        <f>IF(N187="základní",J187,0)</f>
        <v>0</v>
      </c>
      <c r="BF187" s="162">
        <f>IF(N187="snížená",J187,0)</f>
        <v>0</v>
      </c>
      <c r="BG187" s="162">
        <f>IF(N187="zákl. přenesená",J187,0)</f>
        <v>0</v>
      </c>
      <c r="BH187" s="162">
        <f>IF(N187="sníž. přenesená",J187,0)</f>
        <v>0</v>
      </c>
      <c r="BI187" s="162">
        <f>IF(N187="nulová",J187,0)</f>
        <v>0</v>
      </c>
      <c r="BJ187" s="23" t="s">
        <v>77</v>
      </c>
      <c r="BK187" s="162">
        <f>ROUND(I187*H187,2)</f>
        <v>0</v>
      </c>
      <c r="BL187" s="23" t="s">
        <v>146</v>
      </c>
      <c r="BM187" s="23" t="s">
        <v>815</v>
      </c>
    </row>
    <row r="188" spans="2:51" s="11" customFormat="1" ht="13.5">
      <c r="B188" s="163"/>
      <c r="D188" s="164" t="s">
        <v>148</v>
      </c>
      <c r="E188" s="165" t="s">
        <v>5</v>
      </c>
      <c r="F188" s="166" t="s">
        <v>816</v>
      </c>
      <c r="H188" s="167">
        <v>2.97</v>
      </c>
      <c r="L188" s="163"/>
      <c r="M188" s="168"/>
      <c r="N188" s="169"/>
      <c r="O188" s="169"/>
      <c r="P188" s="169"/>
      <c r="Q188" s="169"/>
      <c r="R188" s="169"/>
      <c r="S188" s="169"/>
      <c r="T188" s="170"/>
      <c r="AT188" s="165" t="s">
        <v>148</v>
      </c>
      <c r="AU188" s="165" t="s">
        <v>79</v>
      </c>
      <c r="AV188" s="11" t="s">
        <v>79</v>
      </c>
      <c r="AW188" s="11" t="s">
        <v>34</v>
      </c>
      <c r="AX188" s="11" t="s">
        <v>69</v>
      </c>
      <c r="AY188" s="165" t="s">
        <v>139</v>
      </c>
    </row>
    <row r="189" spans="2:51" s="11" customFormat="1" ht="13.5">
      <c r="B189" s="163"/>
      <c r="D189" s="164" t="s">
        <v>148</v>
      </c>
      <c r="F189" s="166" t="s">
        <v>817</v>
      </c>
      <c r="H189" s="167">
        <v>5.94</v>
      </c>
      <c r="L189" s="163"/>
      <c r="M189" s="168"/>
      <c r="N189" s="169"/>
      <c r="O189" s="169"/>
      <c r="P189" s="169"/>
      <c r="Q189" s="169"/>
      <c r="R189" s="169"/>
      <c r="S189" s="169"/>
      <c r="T189" s="170"/>
      <c r="AT189" s="165" t="s">
        <v>148</v>
      </c>
      <c r="AU189" s="165" t="s">
        <v>79</v>
      </c>
      <c r="AV189" s="11" t="s">
        <v>79</v>
      </c>
      <c r="AW189" s="11" t="s">
        <v>6</v>
      </c>
      <c r="AX189" s="11" t="s">
        <v>77</v>
      </c>
      <c r="AY189" s="165" t="s">
        <v>139</v>
      </c>
    </row>
    <row r="190" spans="2:65" s="1" customFormat="1" ht="16.5" customHeight="1">
      <c r="B190" s="151"/>
      <c r="C190" s="152" t="s">
        <v>818</v>
      </c>
      <c r="D190" s="152" t="s">
        <v>141</v>
      </c>
      <c r="E190" s="153" t="s">
        <v>697</v>
      </c>
      <c r="F190" s="154" t="s">
        <v>698</v>
      </c>
      <c r="G190" s="155" t="s">
        <v>144</v>
      </c>
      <c r="H190" s="156">
        <v>3.6</v>
      </c>
      <c r="I190" s="157"/>
      <c r="J190" s="157">
        <f>ROUND(I190*H190,2)</f>
        <v>0</v>
      </c>
      <c r="K190" s="154" t="s">
        <v>5</v>
      </c>
      <c r="L190" s="37"/>
      <c r="M190" s="158" t="s">
        <v>5</v>
      </c>
      <c r="N190" s="159" t="s">
        <v>40</v>
      </c>
      <c r="O190" s="160">
        <v>0.299</v>
      </c>
      <c r="P190" s="160">
        <f>O190*H190</f>
        <v>1.0764</v>
      </c>
      <c r="Q190" s="160">
        <v>0</v>
      </c>
      <c r="R190" s="160">
        <f>Q190*H190</f>
        <v>0</v>
      </c>
      <c r="S190" s="160">
        <v>0</v>
      </c>
      <c r="T190" s="161">
        <f>S190*H190</f>
        <v>0</v>
      </c>
      <c r="AR190" s="23" t="s">
        <v>146</v>
      </c>
      <c r="AT190" s="23" t="s">
        <v>141</v>
      </c>
      <c r="AU190" s="23" t="s">
        <v>79</v>
      </c>
      <c r="AY190" s="23" t="s">
        <v>139</v>
      </c>
      <c r="BE190" s="162">
        <f>IF(N190="základní",J190,0)</f>
        <v>0</v>
      </c>
      <c r="BF190" s="162">
        <f>IF(N190="snížená",J190,0)</f>
        <v>0</v>
      </c>
      <c r="BG190" s="162">
        <f>IF(N190="zákl. přenesená",J190,0)</f>
        <v>0</v>
      </c>
      <c r="BH190" s="162">
        <f>IF(N190="sníž. přenesená",J190,0)</f>
        <v>0</v>
      </c>
      <c r="BI190" s="162">
        <f>IF(N190="nulová",J190,0)</f>
        <v>0</v>
      </c>
      <c r="BJ190" s="23" t="s">
        <v>77</v>
      </c>
      <c r="BK190" s="162">
        <f>ROUND(I190*H190,2)</f>
        <v>0</v>
      </c>
      <c r="BL190" s="23" t="s">
        <v>146</v>
      </c>
      <c r="BM190" s="23" t="s">
        <v>819</v>
      </c>
    </row>
    <row r="191" spans="2:51" s="11" customFormat="1" ht="13.5">
      <c r="B191" s="163"/>
      <c r="D191" s="164" t="s">
        <v>148</v>
      </c>
      <c r="E191" s="165" t="s">
        <v>5</v>
      </c>
      <c r="F191" s="166" t="s">
        <v>820</v>
      </c>
      <c r="H191" s="167">
        <v>3.6</v>
      </c>
      <c r="L191" s="163"/>
      <c r="M191" s="168"/>
      <c r="N191" s="169"/>
      <c r="O191" s="169"/>
      <c r="P191" s="169"/>
      <c r="Q191" s="169"/>
      <c r="R191" s="169"/>
      <c r="S191" s="169"/>
      <c r="T191" s="170"/>
      <c r="AT191" s="165" t="s">
        <v>148</v>
      </c>
      <c r="AU191" s="165" t="s">
        <v>79</v>
      </c>
      <c r="AV191" s="11" t="s">
        <v>79</v>
      </c>
      <c r="AW191" s="11" t="s">
        <v>34</v>
      </c>
      <c r="AX191" s="11" t="s">
        <v>69</v>
      </c>
      <c r="AY191" s="165" t="s">
        <v>139</v>
      </c>
    </row>
    <row r="192" spans="2:65" s="1" customFormat="1" ht="16.5" customHeight="1">
      <c r="B192" s="151"/>
      <c r="C192" s="171" t="s">
        <v>821</v>
      </c>
      <c r="D192" s="171" t="s">
        <v>191</v>
      </c>
      <c r="E192" s="172" t="s">
        <v>701</v>
      </c>
      <c r="F192" s="173" t="s">
        <v>702</v>
      </c>
      <c r="G192" s="174" t="s">
        <v>175</v>
      </c>
      <c r="H192" s="175">
        <v>15.84</v>
      </c>
      <c r="I192" s="176"/>
      <c r="J192" s="176">
        <f>ROUND(I192*H192,2)</f>
        <v>0</v>
      </c>
      <c r="K192" s="173" t="s">
        <v>5</v>
      </c>
      <c r="L192" s="177"/>
      <c r="M192" s="178" t="s">
        <v>5</v>
      </c>
      <c r="N192" s="179" t="s">
        <v>40</v>
      </c>
      <c r="O192" s="160">
        <v>0</v>
      </c>
      <c r="P192" s="160">
        <f>O192*H192</f>
        <v>0</v>
      </c>
      <c r="Q192" s="160">
        <v>1</v>
      </c>
      <c r="R192" s="160">
        <f>Q192*H192</f>
        <v>15.84</v>
      </c>
      <c r="S192" s="160">
        <v>0</v>
      </c>
      <c r="T192" s="161">
        <f>S192*H192</f>
        <v>0</v>
      </c>
      <c r="AR192" s="23" t="s">
        <v>179</v>
      </c>
      <c r="AT192" s="23" t="s">
        <v>191</v>
      </c>
      <c r="AU192" s="23" t="s">
        <v>79</v>
      </c>
      <c r="AY192" s="23" t="s">
        <v>139</v>
      </c>
      <c r="BE192" s="162">
        <f>IF(N192="základní",J192,0)</f>
        <v>0</v>
      </c>
      <c r="BF192" s="162">
        <f>IF(N192="snížená",J192,0)</f>
        <v>0</v>
      </c>
      <c r="BG192" s="162">
        <f>IF(N192="zákl. přenesená",J192,0)</f>
        <v>0</v>
      </c>
      <c r="BH192" s="162">
        <f>IF(N192="sníž. přenesená",J192,0)</f>
        <v>0</v>
      </c>
      <c r="BI192" s="162">
        <f>IF(N192="nulová",J192,0)</f>
        <v>0</v>
      </c>
      <c r="BJ192" s="23" t="s">
        <v>77</v>
      </c>
      <c r="BK192" s="162">
        <f>ROUND(I192*H192,2)</f>
        <v>0</v>
      </c>
      <c r="BL192" s="23" t="s">
        <v>146</v>
      </c>
      <c r="BM192" s="23" t="s">
        <v>822</v>
      </c>
    </row>
    <row r="193" spans="2:51" s="11" customFormat="1" ht="13.5">
      <c r="B193" s="163"/>
      <c r="D193" s="164" t="s">
        <v>148</v>
      </c>
      <c r="E193" s="165" t="s">
        <v>5</v>
      </c>
      <c r="F193" s="166" t="s">
        <v>823</v>
      </c>
      <c r="H193" s="167">
        <v>7.92</v>
      </c>
      <c r="L193" s="163"/>
      <c r="M193" s="168"/>
      <c r="N193" s="169"/>
      <c r="O193" s="169"/>
      <c r="P193" s="169"/>
      <c r="Q193" s="169"/>
      <c r="R193" s="169"/>
      <c r="S193" s="169"/>
      <c r="T193" s="170"/>
      <c r="AT193" s="165" t="s">
        <v>148</v>
      </c>
      <c r="AU193" s="165" t="s">
        <v>79</v>
      </c>
      <c r="AV193" s="11" t="s">
        <v>79</v>
      </c>
      <c r="AW193" s="11" t="s">
        <v>34</v>
      </c>
      <c r="AX193" s="11" t="s">
        <v>69</v>
      </c>
      <c r="AY193" s="165" t="s">
        <v>139</v>
      </c>
    </row>
    <row r="194" spans="2:51" s="11" customFormat="1" ht="13.5">
      <c r="B194" s="163"/>
      <c r="D194" s="164" t="s">
        <v>148</v>
      </c>
      <c r="F194" s="166" t="s">
        <v>824</v>
      </c>
      <c r="H194" s="167">
        <v>15.84</v>
      </c>
      <c r="L194" s="163"/>
      <c r="M194" s="168"/>
      <c r="N194" s="169"/>
      <c r="O194" s="169"/>
      <c r="P194" s="169"/>
      <c r="Q194" s="169"/>
      <c r="R194" s="169"/>
      <c r="S194" s="169"/>
      <c r="T194" s="170"/>
      <c r="AT194" s="165" t="s">
        <v>148</v>
      </c>
      <c r="AU194" s="165" t="s">
        <v>79</v>
      </c>
      <c r="AV194" s="11" t="s">
        <v>79</v>
      </c>
      <c r="AW194" s="11" t="s">
        <v>6</v>
      </c>
      <c r="AX194" s="11" t="s">
        <v>77</v>
      </c>
      <c r="AY194" s="165" t="s">
        <v>139</v>
      </c>
    </row>
    <row r="195" spans="2:63" s="10" customFormat="1" ht="29.85" customHeight="1">
      <c r="B195" s="139"/>
      <c r="D195" s="140" t="s">
        <v>68</v>
      </c>
      <c r="E195" s="149" t="s">
        <v>825</v>
      </c>
      <c r="F195" s="149" t="s">
        <v>826</v>
      </c>
      <c r="J195" s="150">
        <f>BK195</f>
        <v>0</v>
      </c>
      <c r="L195" s="139"/>
      <c r="M195" s="143"/>
      <c r="N195" s="144"/>
      <c r="O195" s="144"/>
      <c r="P195" s="145">
        <f>SUM(P196:P212)</f>
        <v>4.93211</v>
      </c>
      <c r="Q195" s="144"/>
      <c r="R195" s="145">
        <f>SUM(R196:R212)</f>
        <v>2.71332</v>
      </c>
      <c r="S195" s="144"/>
      <c r="T195" s="146">
        <f>SUM(T196:T212)</f>
        <v>0</v>
      </c>
      <c r="AR195" s="140" t="s">
        <v>77</v>
      </c>
      <c r="AT195" s="147" t="s">
        <v>68</v>
      </c>
      <c r="AU195" s="147" t="s">
        <v>77</v>
      </c>
      <c r="AY195" s="140" t="s">
        <v>139</v>
      </c>
      <c r="BK195" s="148">
        <f>SUM(BK196:BK212)</f>
        <v>0</v>
      </c>
    </row>
    <row r="196" spans="2:65" s="1" customFormat="1" ht="16.5" customHeight="1">
      <c r="B196" s="151"/>
      <c r="C196" s="152" t="s">
        <v>827</v>
      </c>
      <c r="D196" s="152" t="s">
        <v>141</v>
      </c>
      <c r="E196" s="153" t="s">
        <v>142</v>
      </c>
      <c r="F196" s="154" t="s">
        <v>143</v>
      </c>
      <c r="G196" s="155" t="s">
        <v>144</v>
      </c>
      <c r="H196" s="156">
        <v>1.13</v>
      </c>
      <c r="I196" s="157"/>
      <c r="J196" s="157">
        <f>ROUND(I196*H196,2)</f>
        <v>0</v>
      </c>
      <c r="K196" s="154" t="s">
        <v>145</v>
      </c>
      <c r="L196" s="37"/>
      <c r="M196" s="158" t="s">
        <v>5</v>
      </c>
      <c r="N196" s="159" t="s">
        <v>40</v>
      </c>
      <c r="O196" s="160">
        <v>2.948</v>
      </c>
      <c r="P196" s="160">
        <f>O196*H196</f>
        <v>3.3312399999999998</v>
      </c>
      <c r="Q196" s="160">
        <v>0</v>
      </c>
      <c r="R196" s="160">
        <f>Q196*H196</f>
        <v>0</v>
      </c>
      <c r="S196" s="160">
        <v>0</v>
      </c>
      <c r="T196" s="161">
        <f>S196*H196</f>
        <v>0</v>
      </c>
      <c r="AR196" s="23" t="s">
        <v>146</v>
      </c>
      <c r="AT196" s="23" t="s">
        <v>141</v>
      </c>
      <c r="AU196" s="23" t="s">
        <v>79</v>
      </c>
      <c r="AY196" s="23" t="s">
        <v>139</v>
      </c>
      <c r="BE196" s="162">
        <f>IF(N196="základní",J196,0)</f>
        <v>0</v>
      </c>
      <c r="BF196" s="162">
        <f>IF(N196="snížená",J196,0)</f>
        <v>0</v>
      </c>
      <c r="BG196" s="162">
        <f>IF(N196="zákl. přenesená",J196,0)</f>
        <v>0</v>
      </c>
      <c r="BH196" s="162">
        <f>IF(N196="sníž. přenesená",J196,0)</f>
        <v>0</v>
      </c>
      <c r="BI196" s="162">
        <f>IF(N196="nulová",J196,0)</f>
        <v>0</v>
      </c>
      <c r="BJ196" s="23" t="s">
        <v>77</v>
      </c>
      <c r="BK196" s="162">
        <f>ROUND(I196*H196,2)</f>
        <v>0</v>
      </c>
      <c r="BL196" s="23" t="s">
        <v>146</v>
      </c>
      <c r="BM196" s="23" t="s">
        <v>828</v>
      </c>
    </row>
    <row r="197" spans="2:51" s="11" customFormat="1" ht="13.5">
      <c r="B197" s="163"/>
      <c r="D197" s="164" t="s">
        <v>148</v>
      </c>
      <c r="E197" s="165" t="s">
        <v>5</v>
      </c>
      <c r="F197" s="166" t="s">
        <v>829</v>
      </c>
      <c r="H197" s="167">
        <v>1.1304</v>
      </c>
      <c r="L197" s="163"/>
      <c r="M197" s="168"/>
      <c r="N197" s="169"/>
      <c r="O197" s="169"/>
      <c r="P197" s="169"/>
      <c r="Q197" s="169"/>
      <c r="R197" s="169"/>
      <c r="S197" s="169"/>
      <c r="T197" s="170"/>
      <c r="AT197" s="165" t="s">
        <v>148</v>
      </c>
      <c r="AU197" s="165" t="s">
        <v>79</v>
      </c>
      <c r="AV197" s="11" t="s">
        <v>79</v>
      </c>
      <c r="AW197" s="11" t="s">
        <v>34</v>
      </c>
      <c r="AX197" s="11" t="s">
        <v>77</v>
      </c>
      <c r="AY197" s="165" t="s">
        <v>139</v>
      </c>
    </row>
    <row r="198" spans="2:65" s="1" customFormat="1" ht="25.5" customHeight="1">
      <c r="B198" s="151"/>
      <c r="C198" s="152" t="s">
        <v>830</v>
      </c>
      <c r="D198" s="152" t="s">
        <v>141</v>
      </c>
      <c r="E198" s="153" t="s">
        <v>150</v>
      </c>
      <c r="F198" s="154" t="s">
        <v>151</v>
      </c>
      <c r="G198" s="155" t="s">
        <v>144</v>
      </c>
      <c r="H198" s="156">
        <v>0.56</v>
      </c>
      <c r="I198" s="157"/>
      <c r="J198" s="157">
        <f>ROUND(I198*H198,2)</f>
        <v>0</v>
      </c>
      <c r="K198" s="154" t="s">
        <v>145</v>
      </c>
      <c r="L198" s="37"/>
      <c r="M198" s="158" t="s">
        <v>5</v>
      </c>
      <c r="N198" s="159" t="s">
        <v>40</v>
      </c>
      <c r="O198" s="160">
        <v>0.59</v>
      </c>
      <c r="P198" s="160">
        <f>O198*H198</f>
        <v>0.3304</v>
      </c>
      <c r="Q198" s="160">
        <v>0</v>
      </c>
      <c r="R198" s="160">
        <f>Q198*H198</f>
        <v>0</v>
      </c>
      <c r="S198" s="160">
        <v>0</v>
      </c>
      <c r="T198" s="161">
        <f>S198*H198</f>
        <v>0</v>
      </c>
      <c r="AR198" s="23" t="s">
        <v>146</v>
      </c>
      <c r="AT198" s="23" t="s">
        <v>141</v>
      </c>
      <c r="AU198" s="23" t="s">
        <v>79</v>
      </c>
      <c r="AY198" s="23" t="s">
        <v>139</v>
      </c>
      <c r="BE198" s="162">
        <f>IF(N198="základní",J198,0)</f>
        <v>0</v>
      </c>
      <c r="BF198" s="162">
        <f>IF(N198="snížená",J198,0)</f>
        <v>0</v>
      </c>
      <c r="BG198" s="162">
        <f>IF(N198="zákl. přenesená",J198,0)</f>
        <v>0</v>
      </c>
      <c r="BH198" s="162">
        <f>IF(N198="sníž. přenesená",J198,0)</f>
        <v>0</v>
      </c>
      <c r="BI198" s="162">
        <f>IF(N198="nulová",J198,0)</f>
        <v>0</v>
      </c>
      <c r="BJ198" s="23" t="s">
        <v>77</v>
      </c>
      <c r="BK198" s="162">
        <f>ROUND(I198*H198,2)</f>
        <v>0</v>
      </c>
      <c r="BL198" s="23" t="s">
        <v>146</v>
      </c>
      <c r="BM198" s="23" t="s">
        <v>831</v>
      </c>
    </row>
    <row r="199" spans="2:51" s="11" customFormat="1" ht="13.5">
      <c r="B199" s="163"/>
      <c r="D199" s="164" t="s">
        <v>148</v>
      </c>
      <c r="E199" s="165" t="s">
        <v>5</v>
      </c>
      <c r="F199" s="166" t="s">
        <v>832</v>
      </c>
      <c r="H199" s="167">
        <v>0.565</v>
      </c>
      <c r="L199" s="163"/>
      <c r="M199" s="168"/>
      <c r="N199" s="169"/>
      <c r="O199" s="169"/>
      <c r="P199" s="169"/>
      <c r="Q199" s="169"/>
      <c r="R199" s="169"/>
      <c r="S199" s="169"/>
      <c r="T199" s="170"/>
      <c r="AT199" s="165" t="s">
        <v>148</v>
      </c>
      <c r="AU199" s="165" t="s">
        <v>79</v>
      </c>
      <c r="AV199" s="11" t="s">
        <v>79</v>
      </c>
      <c r="AW199" s="11" t="s">
        <v>34</v>
      </c>
      <c r="AX199" s="11" t="s">
        <v>77</v>
      </c>
      <c r="AY199" s="165" t="s">
        <v>139</v>
      </c>
    </row>
    <row r="200" spans="2:65" s="1" customFormat="1" ht="16.5" customHeight="1">
      <c r="B200" s="151"/>
      <c r="C200" s="152" t="s">
        <v>833</v>
      </c>
      <c r="D200" s="152" t="s">
        <v>141</v>
      </c>
      <c r="E200" s="153" t="s">
        <v>155</v>
      </c>
      <c r="F200" s="154" t="s">
        <v>156</v>
      </c>
      <c r="G200" s="155" t="s">
        <v>144</v>
      </c>
      <c r="H200" s="156">
        <v>1.13</v>
      </c>
      <c r="I200" s="157"/>
      <c r="J200" s="157">
        <f>ROUND(I200*H200,2)</f>
        <v>0</v>
      </c>
      <c r="K200" s="154" t="s">
        <v>5</v>
      </c>
      <c r="L200" s="37"/>
      <c r="M200" s="158" t="s">
        <v>5</v>
      </c>
      <c r="N200" s="159" t="s">
        <v>40</v>
      </c>
      <c r="O200" s="160">
        <v>0.652</v>
      </c>
      <c r="P200" s="160">
        <f>O200*H200</f>
        <v>0.73676</v>
      </c>
      <c r="Q200" s="160">
        <v>0</v>
      </c>
      <c r="R200" s="160">
        <f>Q200*H200</f>
        <v>0</v>
      </c>
      <c r="S200" s="160">
        <v>0</v>
      </c>
      <c r="T200" s="161">
        <f>S200*H200</f>
        <v>0</v>
      </c>
      <c r="AR200" s="23" t="s">
        <v>146</v>
      </c>
      <c r="AT200" s="23" t="s">
        <v>141</v>
      </c>
      <c r="AU200" s="23" t="s">
        <v>79</v>
      </c>
      <c r="AY200" s="23" t="s">
        <v>139</v>
      </c>
      <c r="BE200" s="162">
        <f>IF(N200="základní",J200,0)</f>
        <v>0</v>
      </c>
      <c r="BF200" s="162">
        <f>IF(N200="snížená",J200,0)</f>
        <v>0</v>
      </c>
      <c r="BG200" s="162">
        <f>IF(N200="zákl. přenesená",J200,0)</f>
        <v>0</v>
      </c>
      <c r="BH200" s="162">
        <f>IF(N200="sníž. přenesená",J200,0)</f>
        <v>0</v>
      </c>
      <c r="BI200" s="162">
        <f>IF(N200="nulová",J200,0)</f>
        <v>0</v>
      </c>
      <c r="BJ200" s="23" t="s">
        <v>77</v>
      </c>
      <c r="BK200" s="162">
        <f>ROUND(I200*H200,2)</f>
        <v>0</v>
      </c>
      <c r="BL200" s="23" t="s">
        <v>146</v>
      </c>
      <c r="BM200" s="23" t="s">
        <v>834</v>
      </c>
    </row>
    <row r="201" spans="2:65" s="1" customFormat="1" ht="16.5" customHeight="1">
      <c r="B201" s="151"/>
      <c r="C201" s="152" t="s">
        <v>835</v>
      </c>
      <c r="D201" s="152" t="s">
        <v>141</v>
      </c>
      <c r="E201" s="153" t="s">
        <v>160</v>
      </c>
      <c r="F201" s="154" t="s">
        <v>161</v>
      </c>
      <c r="G201" s="155" t="s">
        <v>144</v>
      </c>
      <c r="H201" s="156">
        <v>1.13</v>
      </c>
      <c r="I201" s="157"/>
      <c r="J201" s="157">
        <f>ROUND(I201*H201,2)</f>
        <v>0</v>
      </c>
      <c r="K201" s="154" t="s">
        <v>5</v>
      </c>
      <c r="L201" s="37"/>
      <c r="M201" s="158" t="s">
        <v>5</v>
      </c>
      <c r="N201" s="159" t="s">
        <v>40</v>
      </c>
      <c r="O201" s="160">
        <v>0.083</v>
      </c>
      <c r="P201" s="160">
        <f>O201*H201</f>
        <v>0.09379</v>
      </c>
      <c r="Q201" s="160">
        <v>0</v>
      </c>
      <c r="R201" s="160">
        <f>Q201*H201</f>
        <v>0</v>
      </c>
      <c r="S201" s="160">
        <v>0</v>
      </c>
      <c r="T201" s="161">
        <f>S201*H201</f>
        <v>0</v>
      </c>
      <c r="AR201" s="23" t="s">
        <v>146</v>
      </c>
      <c r="AT201" s="23" t="s">
        <v>141</v>
      </c>
      <c r="AU201" s="23" t="s">
        <v>79</v>
      </c>
      <c r="AY201" s="23" t="s">
        <v>139</v>
      </c>
      <c r="BE201" s="162">
        <f>IF(N201="základní",J201,0)</f>
        <v>0</v>
      </c>
      <c r="BF201" s="162">
        <f>IF(N201="snížená",J201,0)</f>
        <v>0</v>
      </c>
      <c r="BG201" s="162">
        <f>IF(N201="zákl. přenesená",J201,0)</f>
        <v>0</v>
      </c>
      <c r="BH201" s="162">
        <f>IF(N201="sníž. přenesená",J201,0)</f>
        <v>0</v>
      </c>
      <c r="BI201" s="162">
        <f>IF(N201="nulová",J201,0)</f>
        <v>0</v>
      </c>
      <c r="BJ201" s="23" t="s">
        <v>77</v>
      </c>
      <c r="BK201" s="162">
        <f>ROUND(I201*H201,2)</f>
        <v>0</v>
      </c>
      <c r="BL201" s="23" t="s">
        <v>146</v>
      </c>
      <c r="BM201" s="23" t="s">
        <v>836</v>
      </c>
    </row>
    <row r="202" spans="2:65" s="1" customFormat="1" ht="25.5" customHeight="1">
      <c r="B202" s="151"/>
      <c r="C202" s="152" t="s">
        <v>837</v>
      </c>
      <c r="D202" s="152" t="s">
        <v>141</v>
      </c>
      <c r="E202" s="153" t="s">
        <v>164</v>
      </c>
      <c r="F202" s="154" t="s">
        <v>165</v>
      </c>
      <c r="G202" s="155" t="s">
        <v>144</v>
      </c>
      <c r="H202" s="156">
        <v>16.95</v>
      </c>
      <c r="I202" s="157"/>
      <c r="J202" s="157">
        <f>ROUND(I202*H202,2)</f>
        <v>0</v>
      </c>
      <c r="K202" s="154" t="s">
        <v>145</v>
      </c>
      <c r="L202" s="37"/>
      <c r="M202" s="158" t="s">
        <v>5</v>
      </c>
      <c r="N202" s="159" t="s">
        <v>40</v>
      </c>
      <c r="O202" s="160">
        <v>0.004</v>
      </c>
      <c r="P202" s="160">
        <f>O202*H202</f>
        <v>0.0678</v>
      </c>
      <c r="Q202" s="160">
        <v>0</v>
      </c>
      <c r="R202" s="160">
        <f>Q202*H202</f>
        <v>0</v>
      </c>
      <c r="S202" s="160">
        <v>0</v>
      </c>
      <c r="T202" s="161">
        <f>S202*H202</f>
        <v>0</v>
      </c>
      <c r="AR202" s="23" t="s">
        <v>146</v>
      </c>
      <c r="AT202" s="23" t="s">
        <v>141</v>
      </c>
      <c r="AU202" s="23" t="s">
        <v>79</v>
      </c>
      <c r="AY202" s="23" t="s">
        <v>139</v>
      </c>
      <c r="BE202" s="162">
        <f>IF(N202="základní",J202,0)</f>
        <v>0</v>
      </c>
      <c r="BF202" s="162">
        <f>IF(N202="snížená",J202,0)</f>
        <v>0</v>
      </c>
      <c r="BG202" s="162">
        <f>IF(N202="zákl. přenesená",J202,0)</f>
        <v>0</v>
      </c>
      <c r="BH202" s="162">
        <f>IF(N202="sníž. přenesená",J202,0)</f>
        <v>0</v>
      </c>
      <c r="BI202" s="162">
        <f>IF(N202="nulová",J202,0)</f>
        <v>0</v>
      </c>
      <c r="BJ202" s="23" t="s">
        <v>77</v>
      </c>
      <c r="BK202" s="162">
        <f>ROUND(I202*H202,2)</f>
        <v>0</v>
      </c>
      <c r="BL202" s="23" t="s">
        <v>146</v>
      </c>
      <c r="BM202" s="23" t="s">
        <v>838</v>
      </c>
    </row>
    <row r="203" spans="2:51" s="11" customFormat="1" ht="13.5">
      <c r="B203" s="163"/>
      <c r="D203" s="164" t="s">
        <v>148</v>
      </c>
      <c r="E203" s="165" t="s">
        <v>5</v>
      </c>
      <c r="F203" s="166" t="s">
        <v>839</v>
      </c>
      <c r="H203" s="167">
        <v>16.95</v>
      </c>
      <c r="L203" s="163"/>
      <c r="M203" s="168"/>
      <c r="N203" s="169"/>
      <c r="O203" s="169"/>
      <c r="P203" s="169"/>
      <c r="Q203" s="169"/>
      <c r="R203" s="169"/>
      <c r="S203" s="169"/>
      <c r="T203" s="170"/>
      <c r="AT203" s="165" t="s">
        <v>148</v>
      </c>
      <c r="AU203" s="165" t="s">
        <v>79</v>
      </c>
      <c r="AV203" s="11" t="s">
        <v>79</v>
      </c>
      <c r="AW203" s="11" t="s">
        <v>34</v>
      </c>
      <c r="AX203" s="11" t="s">
        <v>77</v>
      </c>
      <c r="AY203" s="165" t="s">
        <v>139</v>
      </c>
    </row>
    <row r="204" spans="2:65" s="1" customFormat="1" ht="16.5" customHeight="1">
      <c r="B204" s="151"/>
      <c r="C204" s="152" t="s">
        <v>840</v>
      </c>
      <c r="D204" s="152" t="s">
        <v>141</v>
      </c>
      <c r="E204" s="153" t="s">
        <v>169</v>
      </c>
      <c r="F204" s="154" t="s">
        <v>170</v>
      </c>
      <c r="G204" s="155" t="s">
        <v>144</v>
      </c>
      <c r="H204" s="156">
        <v>1.13</v>
      </c>
      <c r="I204" s="157"/>
      <c r="J204" s="157">
        <f>ROUND(I204*H204,2)</f>
        <v>0</v>
      </c>
      <c r="K204" s="154" t="s">
        <v>5</v>
      </c>
      <c r="L204" s="37"/>
      <c r="M204" s="158" t="s">
        <v>5</v>
      </c>
      <c r="N204" s="159" t="s">
        <v>40</v>
      </c>
      <c r="O204" s="160">
        <v>0.009</v>
      </c>
      <c r="P204" s="160">
        <f>O204*H204</f>
        <v>0.010169999999999998</v>
      </c>
      <c r="Q204" s="160">
        <v>0</v>
      </c>
      <c r="R204" s="160">
        <f>Q204*H204</f>
        <v>0</v>
      </c>
      <c r="S204" s="160">
        <v>0</v>
      </c>
      <c r="T204" s="161">
        <f>S204*H204</f>
        <v>0</v>
      </c>
      <c r="AR204" s="23" t="s">
        <v>146</v>
      </c>
      <c r="AT204" s="23" t="s">
        <v>141</v>
      </c>
      <c r="AU204" s="23" t="s">
        <v>79</v>
      </c>
      <c r="AY204" s="23" t="s">
        <v>139</v>
      </c>
      <c r="BE204" s="162">
        <f>IF(N204="základní",J204,0)</f>
        <v>0</v>
      </c>
      <c r="BF204" s="162">
        <f>IF(N204="snížená",J204,0)</f>
        <v>0</v>
      </c>
      <c r="BG204" s="162">
        <f>IF(N204="zákl. přenesená",J204,0)</f>
        <v>0</v>
      </c>
      <c r="BH204" s="162">
        <f>IF(N204="sníž. přenesená",J204,0)</f>
        <v>0</v>
      </c>
      <c r="BI204" s="162">
        <f>IF(N204="nulová",J204,0)</f>
        <v>0</v>
      </c>
      <c r="BJ204" s="23" t="s">
        <v>77</v>
      </c>
      <c r="BK204" s="162">
        <f>ROUND(I204*H204,2)</f>
        <v>0</v>
      </c>
      <c r="BL204" s="23" t="s">
        <v>146</v>
      </c>
      <c r="BM204" s="23" t="s">
        <v>841</v>
      </c>
    </row>
    <row r="205" spans="2:65" s="1" customFormat="1" ht="16.5" customHeight="1">
      <c r="B205" s="151"/>
      <c r="C205" s="152" t="s">
        <v>842</v>
      </c>
      <c r="D205" s="152" t="s">
        <v>141</v>
      </c>
      <c r="E205" s="153" t="s">
        <v>173</v>
      </c>
      <c r="F205" s="154" t="s">
        <v>174</v>
      </c>
      <c r="G205" s="155" t="s">
        <v>175</v>
      </c>
      <c r="H205" s="156">
        <v>2.49</v>
      </c>
      <c r="I205" s="157"/>
      <c r="J205" s="157">
        <f>ROUND(I205*H205,2)</f>
        <v>0</v>
      </c>
      <c r="K205" s="154" t="s">
        <v>5</v>
      </c>
      <c r="L205" s="37"/>
      <c r="M205" s="158" t="s">
        <v>5</v>
      </c>
      <c r="N205" s="159" t="s">
        <v>40</v>
      </c>
      <c r="O205" s="160">
        <v>0</v>
      </c>
      <c r="P205" s="160">
        <f>O205*H205</f>
        <v>0</v>
      </c>
      <c r="Q205" s="160">
        <v>0</v>
      </c>
      <c r="R205" s="160">
        <f>Q205*H205</f>
        <v>0</v>
      </c>
      <c r="S205" s="160">
        <v>0</v>
      </c>
      <c r="T205" s="161">
        <f>S205*H205</f>
        <v>0</v>
      </c>
      <c r="AR205" s="23" t="s">
        <v>146</v>
      </c>
      <c r="AT205" s="23" t="s">
        <v>141</v>
      </c>
      <c r="AU205" s="23" t="s">
        <v>79</v>
      </c>
      <c r="AY205" s="23" t="s">
        <v>139</v>
      </c>
      <c r="BE205" s="162">
        <f>IF(N205="základní",J205,0)</f>
        <v>0</v>
      </c>
      <c r="BF205" s="162">
        <f>IF(N205="snížená",J205,0)</f>
        <v>0</v>
      </c>
      <c r="BG205" s="162">
        <f>IF(N205="zákl. přenesená",J205,0)</f>
        <v>0</v>
      </c>
      <c r="BH205" s="162">
        <f>IF(N205="sníž. přenesená",J205,0)</f>
        <v>0</v>
      </c>
      <c r="BI205" s="162">
        <f>IF(N205="nulová",J205,0)</f>
        <v>0</v>
      </c>
      <c r="BJ205" s="23" t="s">
        <v>77</v>
      </c>
      <c r="BK205" s="162">
        <f>ROUND(I205*H205,2)</f>
        <v>0</v>
      </c>
      <c r="BL205" s="23" t="s">
        <v>146</v>
      </c>
      <c r="BM205" s="23" t="s">
        <v>843</v>
      </c>
    </row>
    <row r="206" spans="2:51" s="11" customFormat="1" ht="13.5">
      <c r="B206" s="163"/>
      <c r="D206" s="164" t="s">
        <v>148</v>
      </c>
      <c r="E206" s="165" t="s">
        <v>5</v>
      </c>
      <c r="F206" s="166" t="s">
        <v>844</v>
      </c>
      <c r="H206" s="167">
        <v>2.486</v>
      </c>
      <c r="L206" s="163"/>
      <c r="M206" s="168"/>
      <c r="N206" s="169"/>
      <c r="O206" s="169"/>
      <c r="P206" s="169"/>
      <c r="Q206" s="169"/>
      <c r="R206" s="169"/>
      <c r="S206" s="169"/>
      <c r="T206" s="170"/>
      <c r="AT206" s="165" t="s">
        <v>148</v>
      </c>
      <c r="AU206" s="165" t="s">
        <v>79</v>
      </c>
      <c r="AV206" s="11" t="s">
        <v>79</v>
      </c>
      <c r="AW206" s="11" t="s">
        <v>34</v>
      </c>
      <c r="AX206" s="11" t="s">
        <v>69</v>
      </c>
      <c r="AY206" s="165" t="s">
        <v>139</v>
      </c>
    </row>
    <row r="207" spans="2:65" s="1" customFormat="1" ht="16.5" customHeight="1">
      <c r="B207" s="151"/>
      <c r="C207" s="152" t="s">
        <v>845</v>
      </c>
      <c r="D207" s="152" t="s">
        <v>141</v>
      </c>
      <c r="E207" s="153" t="s">
        <v>846</v>
      </c>
      <c r="F207" s="154" t="s">
        <v>847</v>
      </c>
      <c r="G207" s="155" t="s">
        <v>144</v>
      </c>
      <c r="H207" s="156">
        <v>1.13</v>
      </c>
      <c r="I207" s="157"/>
      <c r="J207" s="157">
        <f>ROUND(I207*H207,2)</f>
        <v>0</v>
      </c>
      <c r="K207" s="154" t="s">
        <v>145</v>
      </c>
      <c r="L207" s="37"/>
      <c r="M207" s="158" t="s">
        <v>5</v>
      </c>
      <c r="N207" s="159" t="s">
        <v>40</v>
      </c>
      <c r="O207" s="160">
        <v>0.115</v>
      </c>
      <c r="P207" s="160">
        <f>O207*H207</f>
        <v>0.12994999999999998</v>
      </c>
      <c r="Q207" s="160">
        <v>0</v>
      </c>
      <c r="R207" s="160">
        <f>Q207*H207</f>
        <v>0</v>
      </c>
      <c r="S207" s="160">
        <v>0</v>
      </c>
      <c r="T207" s="161">
        <f>S207*H207</f>
        <v>0</v>
      </c>
      <c r="AR207" s="23" t="s">
        <v>146</v>
      </c>
      <c r="AT207" s="23" t="s">
        <v>141</v>
      </c>
      <c r="AU207" s="23" t="s">
        <v>79</v>
      </c>
      <c r="AY207" s="23" t="s">
        <v>139</v>
      </c>
      <c r="BE207" s="162">
        <f>IF(N207="základní",J207,0)</f>
        <v>0</v>
      </c>
      <c r="BF207" s="162">
        <f>IF(N207="snížená",J207,0)</f>
        <v>0</v>
      </c>
      <c r="BG207" s="162">
        <f>IF(N207="zákl. přenesená",J207,0)</f>
        <v>0</v>
      </c>
      <c r="BH207" s="162">
        <f>IF(N207="sníž. přenesená",J207,0)</f>
        <v>0</v>
      </c>
      <c r="BI207" s="162">
        <f>IF(N207="nulová",J207,0)</f>
        <v>0</v>
      </c>
      <c r="BJ207" s="23" t="s">
        <v>77</v>
      </c>
      <c r="BK207" s="162">
        <f>ROUND(I207*H207,2)</f>
        <v>0</v>
      </c>
      <c r="BL207" s="23" t="s">
        <v>146</v>
      </c>
      <c r="BM207" s="23" t="s">
        <v>848</v>
      </c>
    </row>
    <row r="208" spans="2:65" s="1" customFormat="1" ht="16.5" customHeight="1">
      <c r="B208" s="151"/>
      <c r="C208" s="171" t="s">
        <v>849</v>
      </c>
      <c r="D208" s="171" t="s">
        <v>191</v>
      </c>
      <c r="E208" s="172" t="s">
        <v>850</v>
      </c>
      <c r="F208" s="173" t="s">
        <v>851</v>
      </c>
      <c r="G208" s="174" t="s">
        <v>175</v>
      </c>
      <c r="H208" s="175">
        <v>2.712</v>
      </c>
      <c r="I208" s="176"/>
      <c r="J208" s="176">
        <f>ROUND(I208*H208,2)</f>
        <v>0</v>
      </c>
      <c r="K208" s="173" t="s">
        <v>145</v>
      </c>
      <c r="L208" s="177"/>
      <c r="M208" s="178" t="s">
        <v>5</v>
      </c>
      <c r="N208" s="179" t="s">
        <v>40</v>
      </c>
      <c r="O208" s="160">
        <v>0</v>
      </c>
      <c r="P208" s="160">
        <f>O208*H208</f>
        <v>0</v>
      </c>
      <c r="Q208" s="160">
        <v>1</v>
      </c>
      <c r="R208" s="160">
        <f>Q208*H208</f>
        <v>2.712</v>
      </c>
      <c r="S208" s="160">
        <v>0</v>
      </c>
      <c r="T208" s="161">
        <f>S208*H208</f>
        <v>0</v>
      </c>
      <c r="AR208" s="23" t="s">
        <v>179</v>
      </c>
      <c r="AT208" s="23" t="s">
        <v>191</v>
      </c>
      <c r="AU208" s="23" t="s">
        <v>79</v>
      </c>
      <c r="AY208" s="23" t="s">
        <v>139</v>
      </c>
      <c r="BE208" s="162">
        <f>IF(N208="základní",J208,0)</f>
        <v>0</v>
      </c>
      <c r="BF208" s="162">
        <f>IF(N208="snížená",J208,0)</f>
        <v>0</v>
      </c>
      <c r="BG208" s="162">
        <f>IF(N208="zákl. přenesená",J208,0)</f>
        <v>0</v>
      </c>
      <c r="BH208" s="162">
        <f>IF(N208="sníž. přenesená",J208,0)</f>
        <v>0</v>
      </c>
      <c r="BI208" s="162">
        <f>IF(N208="nulová",J208,0)</f>
        <v>0</v>
      </c>
      <c r="BJ208" s="23" t="s">
        <v>77</v>
      </c>
      <c r="BK208" s="162">
        <f>ROUND(I208*H208,2)</f>
        <v>0</v>
      </c>
      <c r="BL208" s="23" t="s">
        <v>146</v>
      </c>
      <c r="BM208" s="23" t="s">
        <v>852</v>
      </c>
    </row>
    <row r="209" spans="2:51" s="11" customFormat="1" ht="13.5">
      <c r="B209" s="163"/>
      <c r="D209" s="164" t="s">
        <v>148</v>
      </c>
      <c r="F209" s="166" t="s">
        <v>853</v>
      </c>
      <c r="H209" s="167">
        <v>2.712</v>
      </c>
      <c r="L209" s="163"/>
      <c r="M209" s="168"/>
      <c r="N209" s="169"/>
      <c r="O209" s="169"/>
      <c r="P209" s="169"/>
      <c r="Q209" s="169"/>
      <c r="R209" s="169"/>
      <c r="S209" s="169"/>
      <c r="T209" s="170"/>
      <c r="AT209" s="165" t="s">
        <v>148</v>
      </c>
      <c r="AU209" s="165" t="s">
        <v>79</v>
      </c>
      <c r="AV209" s="11" t="s">
        <v>79</v>
      </c>
      <c r="AW209" s="11" t="s">
        <v>6</v>
      </c>
      <c r="AX209" s="11" t="s">
        <v>77</v>
      </c>
      <c r="AY209" s="165" t="s">
        <v>139</v>
      </c>
    </row>
    <row r="210" spans="2:65" s="1" customFormat="1" ht="16.5" customHeight="1">
      <c r="B210" s="151"/>
      <c r="C210" s="152" t="s">
        <v>854</v>
      </c>
      <c r="D210" s="152" t="s">
        <v>141</v>
      </c>
      <c r="E210" s="153" t="s">
        <v>855</v>
      </c>
      <c r="F210" s="154" t="s">
        <v>856</v>
      </c>
      <c r="G210" s="155" t="s">
        <v>182</v>
      </c>
      <c r="H210" s="156">
        <v>4</v>
      </c>
      <c r="I210" s="157"/>
      <c r="J210" s="157">
        <f>ROUND(I210*H210,2)</f>
        <v>0</v>
      </c>
      <c r="K210" s="154" t="s">
        <v>145</v>
      </c>
      <c r="L210" s="37"/>
      <c r="M210" s="158" t="s">
        <v>5</v>
      </c>
      <c r="N210" s="159" t="s">
        <v>40</v>
      </c>
      <c r="O210" s="160">
        <v>0.058</v>
      </c>
      <c r="P210" s="160">
        <f>O210*H210</f>
        <v>0.232</v>
      </c>
      <c r="Q210" s="160">
        <v>0.0001</v>
      </c>
      <c r="R210" s="160">
        <f>Q210*H210</f>
        <v>0.0004</v>
      </c>
      <c r="S210" s="160">
        <v>0</v>
      </c>
      <c r="T210" s="161">
        <f>S210*H210</f>
        <v>0</v>
      </c>
      <c r="AR210" s="23" t="s">
        <v>146</v>
      </c>
      <c r="AT210" s="23" t="s">
        <v>141</v>
      </c>
      <c r="AU210" s="23" t="s">
        <v>79</v>
      </c>
      <c r="AY210" s="23" t="s">
        <v>139</v>
      </c>
      <c r="BE210" s="162">
        <f>IF(N210="základní",J210,0)</f>
        <v>0</v>
      </c>
      <c r="BF210" s="162">
        <f>IF(N210="snížená",J210,0)</f>
        <v>0</v>
      </c>
      <c r="BG210" s="162">
        <f>IF(N210="zákl. přenesená",J210,0)</f>
        <v>0</v>
      </c>
      <c r="BH210" s="162">
        <f>IF(N210="sníž. přenesená",J210,0)</f>
        <v>0</v>
      </c>
      <c r="BI210" s="162">
        <f>IF(N210="nulová",J210,0)</f>
        <v>0</v>
      </c>
      <c r="BJ210" s="23" t="s">
        <v>77</v>
      </c>
      <c r="BK210" s="162">
        <f>ROUND(I210*H210,2)</f>
        <v>0</v>
      </c>
      <c r="BL210" s="23" t="s">
        <v>146</v>
      </c>
      <c r="BM210" s="23" t="s">
        <v>857</v>
      </c>
    </row>
    <row r="211" spans="2:65" s="1" customFormat="1" ht="16.5" customHeight="1">
      <c r="B211" s="151"/>
      <c r="C211" s="171" t="s">
        <v>858</v>
      </c>
      <c r="D211" s="171" t="s">
        <v>191</v>
      </c>
      <c r="E211" s="172" t="s">
        <v>859</v>
      </c>
      <c r="F211" s="173" t="s">
        <v>860</v>
      </c>
      <c r="G211" s="174" t="s">
        <v>182</v>
      </c>
      <c r="H211" s="175">
        <v>4.6</v>
      </c>
      <c r="I211" s="176"/>
      <c r="J211" s="176">
        <f>ROUND(I211*H211,2)</f>
        <v>0</v>
      </c>
      <c r="K211" s="173" t="s">
        <v>145</v>
      </c>
      <c r="L211" s="177"/>
      <c r="M211" s="178" t="s">
        <v>5</v>
      </c>
      <c r="N211" s="179" t="s">
        <v>40</v>
      </c>
      <c r="O211" s="160">
        <v>0</v>
      </c>
      <c r="P211" s="160">
        <f>O211*H211</f>
        <v>0</v>
      </c>
      <c r="Q211" s="160">
        <v>0.0002</v>
      </c>
      <c r="R211" s="160">
        <f>Q211*H211</f>
        <v>0.0009199999999999999</v>
      </c>
      <c r="S211" s="160">
        <v>0</v>
      </c>
      <c r="T211" s="161">
        <f>S211*H211</f>
        <v>0</v>
      </c>
      <c r="AR211" s="23" t="s">
        <v>179</v>
      </c>
      <c r="AT211" s="23" t="s">
        <v>191</v>
      </c>
      <c r="AU211" s="23" t="s">
        <v>79</v>
      </c>
      <c r="AY211" s="23" t="s">
        <v>139</v>
      </c>
      <c r="BE211" s="162">
        <f>IF(N211="základní",J211,0)</f>
        <v>0</v>
      </c>
      <c r="BF211" s="162">
        <f>IF(N211="snížená",J211,0)</f>
        <v>0</v>
      </c>
      <c r="BG211" s="162">
        <f>IF(N211="zákl. přenesená",J211,0)</f>
        <v>0</v>
      </c>
      <c r="BH211" s="162">
        <f>IF(N211="sníž. přenesená",J211,0)</f>
        <v>0</v>
      </c>
      <c r="BI211" s="162">
        <f>IF(N211="nulová",J211,0)</f>
        <v>0</v>
      </c>
      <c r="BJ211" s="23" t="s">
        <v>77</v>
      </c>
      <c r="BK211" s="162">
        <f>ROUND(I211*H211,2)</f>
        <v>0</v>
      </c>
      <c r="BL211" s="23" t="s">
        <v>146</v>
      </c>
      <c r="BM211" s="23" t="s">
        <v>861</v>
      </c>
    </row>
    <row r="212" spans="2:51" s="11" customFormat="1" ht="13.5">
      <c r="B212" s="163"/>
      <c r="D212" s="164" t="s">
        <v>148</v>
      </c>
      <c r="F212" s="166" t="s">
        <v>862</v>
      </c>
      <c r="H212" s="167">
        <v>4.6</v>
      </c>
      <c r="L212" s="163"/>
      <c r="M212" s="168"/>
      <c r="N212" s="169"/>
      <c r="O212" s="169"/>
      <c r="P212" s="169"/>
      <c r="Q212" s="169"/>
      <c r="R212" s="169"/>
      <c r="S212" s="169"/>
      <c r="T212" s="170"/>
      <c r="AT212" s="165" t="s">
        <v>148</v>
      </c>
      <c r="AU212" s="165" t="s">
        <v>79</v>
      </c>
      <c r="AV212" s="11" t="s">
        <v>79</v>
      </c>
      <c r="AW212" s="11" t="s">
        <v>6</v>
      </c>
      <c r="AX212" s="11" t="s">
        <v>77</v>
      </c>
      <c r="AY212" s="165" t="s">
        <v>139</v>
      </c>
    </row>
    <row r="213" spans="2:63" s="10" customFormat="1" ht="29.85" customHeight="1">
      <c r="B213" s="139"/>
      <c r="D213" s="140" t="s">
        <v>68</v>
      </c>
      <c r="E213" s="149" t="s">
        <v>863</v>
      </c>
      <c r="F213" s="149" t="s">
        <v>593</v>
      </c>
      <c r="J213" s="150">
        <f>BK213</f>
        <v>0</v>
      </c>
      <c r="L213" s="139"/>
      <c r="M213" s="143"/>
      <c r="N213" s="144"/>
      <c r="O213" s="144"/>
      <c r="P213" s="145">
        <f>P214</f>
        <v>112.81596</v>
      </c>
      <c r="Q213" s="144"/>
      <c r="R213" s="145">
        <f>R214</f>
        <v>0</v>
      </c>
      <c r="S213" s="144"/>
      <c r="T213" s="146">
        <f>T214</f>
        <v>0</v>
      </c>
      <c r="AR213" s="140" t="s">
        <v>77</v>
      </c>
      <c r="AT213" s="147" t="s">
        <v>68</v>
      </c>
      <c r="AU213" s="147" t="s">
        <v>77</v>
      </c>
      <c r="AY213" s="140" t="s">
        <v>139</v>
      </c>
      <c r="BK213" s="148">
        <f>BK214</f>
        <v>0</v>
      </c>
    </row>
    <row r="214" spans="2:65" s="1" customFormat="1" ht="16.5" customHeight="1">
      <c r="B214" s="151"/>
      <c r="C214" s="152" t="s">
        <v>864</v>
      </c>
      <c r="D214" s="152" t="s">
        <v>141</v>
      </c>
      <c r="E214" s="153" t="s">
        <v>865</v>
      </c>
      <c r="F214" s="154" t="s">
        <v>866</v>
      </c>
      <c r="G214" s="155" t="s">
        <v>175</v>
      </c>
      <c r="H214" s="156">
        <v>76.227</v>
      </c>
      <c r="I214" s="157"/>
      <c r="J214" s="157">
        <f>ROUND(I214*H214,2)</f>
        <v>0</v>
      </c>
      <c r="K214" s="154" t="s">
        <v>5</v>
      </c>
      <c r="L214" s="37"/>
      <c r="M214" s="158" t="s">
        <v>5</v>
      </c>
      <c r="N214" s="187" t="s">
        <v>40</v>
      </c>
      <c r="O214" s="188">
        <v>1.48</v>
      </c>
      <c r="P214" s="188">
        <f>O214*H214</f>
        <v>112.81596</v>
      </c>
      <c r="Q214" s="188">
        <v>0</v>
      </c>
      <c r="R214" s="188">
        <f>Q214*H214</f>
        <v>0</v>
      </c>
      <c r="S214" s="188">
        <v>0</v>
      </c>
      <c r="T214" s="189">
        <f>S214*H214</f>
        <v>0</v>
      </c>
      <c r="AR214" s="23" t="s">
        <v>146</v>
      </c>
      <c r="AT214" s="23" t="s">
        <v>141</v>
      </c>
      <c r="AU214" s="23" t="s">
        <v>79</v>
      </c>
      <c r="AY214" s="23" t="s">
        <v>139</v>
      </c>
      <c r="BE214" s="162">
        <f>IF(N214="základní",J214,0)</f>
        <v>0</v>
      </c>
      <c r="BF214" s="162">
        <f>IF(N214="snížená",J214,0)</f>
        <v>0</v>
      </c>
      <c r="BG214" s="162">
        <f>IF(N214="zákl. přenesená",J214,0)</f>
        <v>0</v>
      </c>
      <c r="BH214" s="162">
        <f>IF(N214="sníž. přenesená",J214,0)</f>
        <v>0</v>
      </c>
      <c r="BI214" s="162">
        <f>IF(N214="nulová",J214,0)</f>
        <v>0</v>
      </c>
      <c r="BJ214" s="23" t="s">
        <v>77</v>
      </c>
      <c r="BK214" s="162">
        <f>ROUND(I214*H214,2)</f>
        <v>0</v>
      </c>
      <c r="BL214" s="23" t="s">
        <v>146</v>
      </c>
      <c r="BM214" s="23" t="s">
        <v>867</v>
      </c>
    </row>
    <row r="215" spans="2:12" s="1" customFormat="1" ht="6.95" customHeight="1">
      <c r="B215" s="52"/>
      <c r="C215" s="53"/>
      <c r="D215" s="53"/>
      <c r="E215" s="53"/>
      <c r="F215" s="53"/>
      <c r="G215" s="53"/>
      <c r="H215" s="53"/>
      <c r="I215" s="53"/>
      <c r="J215" s="53"/>
      <c r="K215" s="53"/>
      <c r="L215" s="37"/>
    </row>
  </sheetData>
  <autoFilter ref="C81:K214"/>
  <mergeCells count="10">
    <mergeCell ref="J51:J52"/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3"/>
  <sheetViews>
    <sheetView showGridLines="0" zoomScale="85" zoomScaleNormal="85" workbookViewId="0" topLeftCell="A1">
      <pane ySplit="1" topLeftCell="A2" activePane="bottomLeft" state="frozen"/>
      <selection pane="bottomLeft" activeCell="E9" sqref="E9:H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5" width="9.33203125" style="0" hidden="1" customWidth="1"/>
    <col min="16" max="16" width="13.33203125" style="0" hidden="1" customWidth="1"/>
    <col min="17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332031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hidden="1" customWidth="1"/>
    <col min="30" max="30" width="15" style="0" hidden="1" customWidth="1"/>
    <col min="31" max="31" width="16.33203125" style="0" hidden="1" customWidth="1"/>
    <col min="32" max="70" width="9.33203125" style="0" hidden="1" customWidth="1"/>
  </cols>
  <sheetData>
    <row r="1" spans="1:70" ht="21.75" customHeight="1">
      <c r="A1" s="95"/>
      <c r="B1" s="16"/>
      <c r="C1" s="16"/>
      <c r="D1" s="17" t="s">
        <v>1</v>
      </c>
      <c r="E1" s="16"/>
      <c r="F1" s="96" t="s">
        <v>98</v>
      </c>
      <c r="G1" s="364" t="s">
        <v>99</v>
      </c>
      <c r="H1" s="364"/>
      <c r="I1" s="16"/>
      <c r="J1" s="96" t="s">
        <v>100</v>
      </c>
      <c r="K1" s="17" t="s">
        <v>101</v>
      </c>
      <c r="L1" s="96" t="s">
        <v>102</v>
      </c>
      <c r="M1" s="96"/>
      <c r="N1" s="96"/>
      <c r="O1" s="96"/>
      <c r="P1" s="96"/>
      <c r="Q1" s="96"/>
      <c r="R1" s="96"/>
      <c r="S1" s="96"/>
      <c r="T1" s="96"/>
      <c r="U1" s="97"/>
      <c r="V1" s="97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56" t="s">
        <v>8</v>
      </c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3" t="s">
        <v>88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79</v>
      </c>
    </row>
    <row r="4" spans="2:46" ht="36.95" customHeight="1">
      <c r="B4" s="27"/>
      <c r="C4" s="28"/>
      <c r="D4" s="29" t="s">
        <v>103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5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16.5" customHeight="1">
      <c r="B7" s="27"/>
      <c r="C7" s="28"/>
      <c r="D7" s="28"/>
      <c r="E7" s="365" t="str">
        <f>'Rekapitulace stavby'!K6</f>
        <v>Revitalizace prostoru autobusové zastávky Nádraží Hlubočepy</v>
      </c>
      <c r="F7" s="366"/>
      <c r="G7" s="366"/>
      <c r="H7" s="366"/>
      <c r="I7" s="28"/>
      <c r="J7" s="28"/>
      <c r="K7" s="30"/>
    </row>
    <row r="8" spans="2:11" s="1" customFormat="1" ht="15">
      <c r="B8" s="37"/>
      <c r="C8" s="38"/>
      <c r="D8" s="35" t="s">
        <v>104</v>
      </c>
      <c r="E8" s="38"/>
      <c r="F8" s="38"/>
      <c r="G8" s="38"/>
      <c r="H8" s="38"/>
      <c r="I8" s="38"/>
      <c r="J8" s="38"/>
      <c r="K8" s="41"/>
    </row>
    <row r="9" spans="2:11" s="1" customFormat="1" ht="36.95" customHeight="1">
      <c r="B9" s="37"/>
      <c r="C9" s="38"/>
      <c r="D9" s="38"/>
      <c r="E9" s="367" t="s">
        <v>868</v>
      </c>
      <c r="F9" s="368"/>
      <c r="G9" s="368"/>
      <c r="H9" s="368"/>
      <c r="I9" s="38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2:11" s="1" customFormat="1" ht="14.45" customHeight="1">
      <c r="B11" s="37"/>
      <c r="C11" s="38"/>
      <c r="D11" s="35" t="s">
        <v>19</v>
      </c>
      <c r="E11" s="38"/>
      <c r="F11" s="33" t="s">
        <v>5</v>
      </c>
      <c r="G11" s="38"/>
      <c r="H11" s="38"/>
      <c r="I11" s="35" t="s">
        <v>20</v>
      </c>
      <c r="J11" s="33" t="s">
        <v>5</v>
      </c>
      <c r="K11" s="41"/>
    </row>
    <row r="12" spans="2:11" s="1" customFormat="1" ht="14.45" customHeight="1">
      <c r="B12" s="37"/>
      <c r="C12" s="38"/>
      <c r="D12" s="35" t="s">
        <v>21</v>
      </c>
      <c r="E12" s="38"/>
      <c r="F12" s="33" t="s">
        <v>22</v>
      </c>
      <c r="G12" s="38"/>
      <c r="H12" s="38"/>
      <c r="I12" s="35" t="s">
        <v>23</v>
      </c>
      <c r="J12" s="98" t="str">
        <f>'Rekapitulace stavby'!AN8</f>
        <v>16. 5. 2018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2:11" s="1" customFormat="1" ht="14.45" customHeight="1">
      <c r="B14" s="37"/>
      <c r="C14" s="38"/>
      <c r="D14" s="35" t="s">
        <v>25</v>
      </c>
      <c r="E14" s="38"/>
      <c r="F14" s="38"/>
      <c r="G14" s="38"/>
      <c r="H14" s="38"/>
      <c r="I14" s="35" t="s">
        <v>26</v>
      </c>
      <c r="J14" s="33" t="s">
        <v>5</v>
      </c>
      <c r="K14" s="41"/>
    </row>
    <row r="15" spans="2:11" s="1" customFormat="1" ht="18" customHeight="1">
      <c r="B15" s="37"/>
      <c r="C15" s="38"/>
      <c r="D15" s="38"/>
      <c r="E15" s="33" t="s">
        <v>27</v>
      </c>
      <c r="F15" s="38"/>
      <c r="G15" s="38"/>
      <c r="H15" s="38"/>
      <c r="I15" s="35" t="s">
        <v>28</v>
      </c>
      <c r="J15" s="33" t="s">
        <v>5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5" customHeight="1">
      <c r="B17" s="37"/>
      <c r="C17" s="38"/>
      <c r="D17" s="35" t="s">
        <v>29</v>
      </c>
      <c r="E17" s="38"/>
      <c r="F17" s="38"/>
      <c r="G17" s="38"/>
      <c r="H17" s="38"/>
      <c r="I17" s="35" t="s">
        <v>26</v>
      </c>
      <c r="J17" s="33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28</v>
      </c>
      <c r="J18" s="33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5" customHeight="1">
      <c r="B20" s="37"/>
      <c r="C20" s="38"/>
      <c r="D20" s="35" t="s">
        <v>31</v>
      </c>
      <c r="E20" s="38"/>
      <c r="F20" s="38"/>
      <c r="G20" s="38"/>
      <c r="H20" s="38"/>
      <c r="I20" s="35" t="s">
        <v>26</v>
      </c>
      <c r="J20" s="33" t="s">
        <v>5</v>
      </c>
      <c r="K20" s="41"/>
    </row>
    <row r="21" spans="2:11" s="1" customFormat="1" ht="18" customHeight="1">
      <c r="B21" s="37"/>
      <c r="C21" s="38"/>
      <c r="D21" s="38"/>
      <c r="E21" s="33" t="s">
        <v>32</v>
      </c>
      <c r="F21" s="38"/>
      <c r="G21" s="38"/>
      <c r="H21" s="38"/>
      <c r="I21" s="35" t="s">
        <v>28</v>
      </c>
      <c r="J21" s="33" t="s">
        <v>5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5" customHeight="1">
      <c r="B23" s="37"/>
      <c r="C23" s="38"/>
      <c r="D23" s="35" t="s">
        <v>33</v>
      </c>
      <c r="E23" s="38"/>
      <c r="F23" s="38"/>
      <c r="G23" s="38"/>
      <c r="H23" s="38"/>
      <c r="I23" s="38"/>
      <c r="J23" s="38"/>
      <c r="K23" s="41"/>
    </row>
    <row r="24" spans="2:11" s="6" customFormat="1" ht="16.5" customHeight="1">
      <c r="B24" s="99"/>
      <c r="C24" s="100"/>
      <c r="D24" s="100"/>
      <c r="E24" s="330" t="s">
        <v>5</v>
      </c>
      <c r="F24" s="330"/>
      <c r="G24" s="330"/>
      <c r="H24" s="330"/>
      <c r="I24" s="100"/>
      <c r="J24" s="100"/>
      <c r="K24" s="101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64"/>
      <c r="J26" s="64"/>
      <c r="K26" s="102"/>
    </row>
    <row r="27" spans="2:11" s="1" customFormat="1" ht="25.35" customHeight="1">
      <c r="B27" s="37"/>
      <c r="C27" s="38"/>
      <c r="D27" s="103" t="s">
        <v>35</v>
      </c>
      <c r="E27" s="38"/>
      <c r="F27" s="38"/>
      <c r="G27" s="38"/>
      <c r="H27" s="38"/>
      <c r="I27" s="38"/>
      <c r="J27" s="104">
        <f>ROUND(J81,2)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64"/>
      <c r="J28" s="64"/>
      <c r="K28" s="102"/>
    </row>
    <row r="29" spans="2:11" s="1" customFormat="1" ht="14.45" customHeight="1">
      <c r="B29" s="37"/>
      <c r="C29" s="38"/>
      <c r="D29" s="38"/>
      <c r="E29" s="38"/>
      <c r="F29" s="42" t="s">
        <v>37</v>
      </c>
      <c r="G29" s="38"/>
      <c r="H29" s="38"/>
      <c r="I29" s="42" t="s">
        <v>36</v>
      </c>
      <c r="J29" s="42" t="s">
        <v>38</v>
      </c>
      <c r="K29" s="41"/>
    </row>
    <row r="30" spans="2:11" s="1" customFormat="1" ht="14.45" customHeight="1">
      <c r="B30" s="37"/>
      <c r="C30" s="38"/>
      <c r="D30" s="45" t="s">
        <v>39</v>
      </c>
      <c r="E30" s="45" t="s">
        <v>40</v>
      </c>
      <c r="F30" s="105">
        <f>ROUND(SUM(BE81:BE112),2)</f>
        <v>0</v>
      </c>
      <c r="G30" s="38"/>
      <c r="H30" s="38"/>
      <c r="I30" s="106">
        <v>0.21</v>
      </c>
      <c r="J30" s="105">
        <f>ROUND(ROUND((SUM(BE81:BE112)),2)*I30,2)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41</v>
      </c>
      <c r="F31" s="105">
        <f>ROUND(SUM(BF81:BF112),2)</f>
        <v>0</v>
      </c>
      <c r="G31" s="38"/>
      <c r="H31" s="38"/>
      <c r="I31" s="106">
        <v>0.15</v>
      </c>
      <c r="J31" s="105">
        <f>ROUND(ROUND((SUM(BF81:BF112)),2)*I31,2)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42</v>
      </c>
      <c r="F32" s="105">
        <f>ROUND(SUM(BG81:BG112),2)</f>
        <v>0</v>
      </c>
      <c r="G32" s="38"/>
      <c r="H32" s="38"/>
      <c r="I32" s="106">
        <v>0.21</v>
      </c>
      <c r="J32" s="105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43</v>
      </c>
      <c r="F33" s="105">
        <f>ROUND(SUM(BH81:BH112),2)</f>
        <v>0</v>
      </c>
      <c r="G33" s="38"/>
      <c r="H33" s="38"/>
      <c r="I33" s="106">
        <v>0.15</v>
      </c>
      <c r="J33" s="105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44</v>
      </c>
      <c r="F34" s="105">
        <f>ROUND(SUM(BI81:BI112),2)</f>
        <v>0</v>
      </c>
      <c r="G34" s="38"/>
      <c r="H34" s="38"/>
      <c r="I34" s="106">
        <v>0</v>
      </c>
      <c r="J34" s="105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107"/>
      <c r="D36" s="108" t="s">
        <v>45</v>
      </c>
      <c r="E36" s="67"/>
      <c r="F36" s="67"/>
      <c r="G36" s="109" t="s">
        <v>46</v>
      </c>
      <c r="H36" s="110" t="s">
        <v>47</v>
      </c>
      <c r="I36" s="67"/>
      <c r="J36" s="111">
        <f>SUM(J27:J34)</f>
        <v>0</v>
      </c>
      <c r="K36" s="11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113"/>
    </row>
    <row r="42" spans="2:11" s="1" customFormat="1" ht="36.95" customHeight="1">
      <c r="B42" s="37"/>
      <c r="C42" s="29" t="s">
        <v>106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5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365" t="str">
        <f>E7</f>
        <v>Revitalizace prostoru autobusové zastávky Nádraží Hlubočepy</v>
      </c>
      <c r="F45" s="366"/>
      <c r="G45" s="366"/>
      <c r="H45" s="366"/>
      <c r="I45" s="38"/>
      <c r="J45" s="38"/>
      <c r="K45" s="41"/>
    </row>
    <row r="46" spans="2:11" s="1" customFormat="1" ht="14.45" customHeight="1">
      <c r="B46" s="37"/>
      <c r="C46" s="35" t="s">
        <v>104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367" t="str">
        <f>E9</f>
        <v>VO - Veřejné osvětlení</v>
      </c>
      <c r="F47" s="368"/>
      <c r="G47" s="368"/>
      <c r="H47" s="368"/>
      <c r="I47" s="38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11" s="1" customFormat="1" ht="18" customHeight="1">
      <c r="B49" s="37"/>
      <c r="C49" s="35" t="s">
        <v>21</v>
      </c>
      <c r="D49" s="38"/>
      <c r="E49" s="38"/>
      <c r="F49" s="33" t="str">
        <f>F12</f>
        <v>p.č.160/1 k.ú.Hlubočepy 728837</v>
      </c>
      <c r="G49" s="38"/>
      <c r="H49" s="38"/>
      <c r="I49" s="35" t="s">
        <v>23</v>
      </c>
      <c r="J49" s="98" t="str">
        <f>IF(J12="","",J12)</f>
        <v>16. 5. 2018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11" s="1" customFormat="1" ht="15">
      <c r="B51" s="37"/>
      <c r="C51" s="35" t="s">
        <v>25</v>
      </c>
      <c r="D51" s="38"/>
      <c r="E51" s="38"/>
      <c r="F51" s="33" t="str">
        <f>E15</f>
        <v>Městská část Praha 5</v>
      </c>
      <c r="G51" s="38"/>
      <c r="H51" s="38"/>
      <c r="I51" s="35" t="s">
        <v>31</v>
      </c>
      <c r="J51" s="330" t="str">
        <f>E21</f>
        <v>ing.Radka Špičáková</v>
      </c>
      <c r="K51" s="41"/>
    </row>
    <row r="52" spans="2:11" s="1" customFormat="1" ht="14.45" customHeight="1">
      <c r="B52" s="37"/>
      <c r="C52" s="35" t="s">
        <v>29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360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11" s="1" customFormat="1" ht="29.25" customHeight="1">
      <c r="B54" s="37"/>
      <c r="C54" s="114" t="s">
        <v>107</v>
      </c>
      <c r="D54" s="107"/>
      <c r="E54" s="107"/>
      <c r="F54" s="107"/>
      <c r="G54" s="107"/>
      <c r="H54" s="107"/>
      <c r="I54" s="107"/>
      <c r="J54" s="115" t="s">
        <v>108</v>
      </c>
      <c r="K54" s="116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17" t="s">
        <v>109</v>
      </c>
      <c r="D56" s="38"/>
      <c r="E56" s="38"/>
      <c r="F56" s="38"/>
      <c r="G56" s="38"/>
      <c r="H56" s="38"/>
      <c r="I56" s="38"/>
      <c r="J56" s="104">
        <f>J81</f>
        <v>0</v>
      </c>
      <c r="K56" s="41"/>
      <c r="AU56" s="23" t="s">
        <v>110</v>
      </c>
    </row>
    <row r="57" spans="2:11" s="7" customFormat="1" ht="24.95" customHeight="1">
      <c r="B57" s="118"/>
      <c r="C57" s="119"/>
      <c r="D57" s="120" t="s">
        <v>118</v>
      </c>
      <c r="E57" s="121"/>
      <c r="F57" s="121"/>
      <c r="G57" s="121"/>
      <c r="H57" s="121"/>
      <c r="I57" s="121"/>
      <c r="J57" s="122">
        <f>J82</f>
        <v>0</v>
      </c>
      <c r="K57" s="123"/>
    </row>
    <row r="58" spans="2:11" s="8" customFormat="1" ht="19.9" customHeight="1">
      <c r="B58" s="124"/>
      <c r="C58" s="125"/>
      <c r="D58" s="126" t="s">
        <v>869</v>
      </c>
      <c r="E58" s="127"/>
      <c r="F58" s="127"/>
      <c r="G58" s="127"/>
      <c r="H58" s="127"/>
      <c r="I58" s="127"/>
      <c r="J58" s="128">
        <f>J83</f>
        <v>0</v>
      </c>
      <c r="K58" s="129"/>
    </row>
    <row r="59" spans="2:11" s="8" customFormat="1" ht="19.9" customHeight="1">
      <c r="B59" s="124"/>
      <c r="C59" s="125"/>
      <c r="D59" s="126" t="s">
        <v>870</v>
      </c>
      <c r="E59" s="127"/>
      <c r="F59" s="127"/>
      <c r="G59" s="127"/>
      <c r="H59" s="127"/>
      <c r="I59" s="127"/>
      <c r="J59" s="128">
        <f>J84</f>
        <v>0</v>
      </c>
      <c r="K59" s="129"/>
    </row>
    <row r="60" spans="2:11" s="7" customFormat="1" ht="24.95" customHeight="1">
      <c r="B60" s="118"/>
      <c r="C60" s="119"/>
      <c r="D60" s="120" t="s">
        <v>871</v>
      </c>
      <c r="E60" s="121"/>
      <c r="F60" s="121"/>
      <c r="G60" s="121"/>
      <c r="H60" s="121"/>
      <c r="I60" s="121"/>
      <c r="J60" s="122">
        <f>J103</f>
        <v>0</v>
      </c>
      <c r="K60" s="123"/>
    </row>
    <row r="61" spans="2:11" s="8" customFormat="1" ht="19.9" customHeight="1">
      <c r="B61" s="124"/>
      <c r="C61" s="125"/>
      <c r="D61" s="126" t="s">
        <v>872</v>
      </c>
      <c r="E61" s="127"/>
      <c r="F61" s="127"/>
      <c r="G61" s="127"/>
      <c r="H61" s="127"/>
      <c r="I61" s="127"/>
      <c r="J61" s="128">
        <f>J104</f>
        <v>0</v>
      </c>
      <c r="K61" s="129"/>
    </row>
    <row r="62" spans="2:11" s="1" customFormat="1" ht="21.75" customHeight="1">
      <c r="B62" s="37"/>
      <c r="C62" s="38"/>
      <c r="D62" s="38"/>
      <c r="E62" s="38"/>
      <c r="F62" s="38"/>
      <c r="G62" s="38"/>
      <c r="H62" s="38"/>
      <c r="I62" s="38"/>
      <c r="J62" s="38"/>
      <c r="K62" s="41"/>
    </row>
    <row r="63" spans="2:11" s="1" customFormat="1" ht="6.95" customHeight="1">
      <c r="B63" s="52"/>
      <c r="C63" s="53"/>
      <c r="D63" s="53"/>
      <c r="E63" s="53"/>
      <c r="F63" s="53"/>
      <c r="G63" s="53"/>
      <c r="H63" s="53"/>
      <c r="I63" s="53"/>
      <c r="J63" s="53"/>
      <c r="K63" s="54"/>
    </row>
    <row r="67" spans="2:12" s="1" customFormat="1" ht="6.95" customHeight="1"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37"/>
    </row>
    <row r="68" spans="2:12" s="1" customFormat="1" ht="36.95" customHeight="1">
      <c r="B68" s="37"/>
      <c r="C68" s="57" t="s">
        <v>123</v>
      </c>
      <c r="L68" s="37"/>
    </row>
    <row r="69" spans="2:12" s="1" customFormat="1" ht="6.95" customHeight="1">
      <c r="B69" s="37"/>
      <c r="L69" s="37"/>
    </row>
    <row r="70" spans="2:12" s="1" customFormat="1" ht="14.45" customHeight="1">
      <c r="B70" s="37"/>
      <c r="C70" s="59" t="s">
        <v>17</v>
      </c>
      <c r="L70" s="37"/>
    </row>
    <row r="71" spans="2:12" s="1" customFormat="1" ht="16.5" customHeight="1">
      <c r="B71" s="37"/>
      <c r="E71" s="361" t="str">
        <f>E7</f>
        <v>Revitalizace prostoru autobusové zastávky Nádraží Hlubočepy</v>
      </c>
      <c r="F71" s="362"/>
      <c r="G71" s="362"/>
      <c r="H71" s="362"/>
      <c r="L71" s="37"/>
    </row>
    <row r="72" spans="2:12" s="1" customFormat="1" ht="14.45" customHeight="1">
      <c r="B72" s="37"/>
      <c r="C72" s="59" t="s">
        <v>104</v>
      </c>
      <c r="L72" s="37"/>
    </row>
    <row r="73" spans="2:12" s="1" customFormat="1" ht="17.25" customHeight="1">
      <c r="B73" s="37"/>
      <c r="E73" s="341" t="str">
        <f>E9</f>
        <v>VO - Veřejné osvětlení</v>
      </c>
      <c r="F73" s="363"/>
      <c r="G73" s="363"/>
      <c r="H73" s="363"/>
      <c r="L73" s="37"/>
    </row>
    <row r="74" spans="2:12" s="1" customFormat="1" ht="6.95" customHeight="1">
      <c r="B74" s="37"/>
      <c r="L74" s="37"/>
    </row>
    <row r="75" spans="2:12" s="1" customFormat="1" ht="18" customHeight="1">
      <c r="B75" s="37"/>
      <c r="C75" s="59" t="s">
        <v>21</v>
      </c>
      <c r="F75" s="130" t="str">
        <f>F12</f>
        <v>p.č.160/1 k.ú.Hlubočepy 728837</v>
      </c>
      <c r="I75" s="59" t="s">
        <v>23</v>
      </c>
      <c r="J75" s="63" t="str">
        <f>IF(J12="","",J12)</f>
        <v>16. 5. 2018</v>
      </c>
      <c r="L75" s="37"/>
    </row>
    <row r="76" spans="2:12" s="1" customFormat="1" ht="6.95" customHeight="1">
      <c r="B76" s="37"/>
      <c r="L76" s="37"/>
    </row>
    <row r="77" spans="2:12" s="1" customFormat="1" ht="15">
      <c r="B77" s="37"/>
      <c r="C77" s="59" t="s">
        <v>25</v>
      </c>
      <c r="F77" s="130" t="str">
        <f>E15</f>
        <v>Městská část Praha 5</v>
      </c>
      <c r="I77" s="59" t="s">
        <v>31</v>
      </c>
      <c r="J77" s="130" t="str">
        <f>E21</f>
        <v>ing.Radka Špičáková</v>
      </c>
      <c r="L77" s="37"/>
    </row>
    <row r="78" spans="2:12" s="1" customFormat="1" ht="14.45" customHeight="1">
      <c r="B78" s="37"/>
      <c r="C78" s="59" t="s">
        <v>29</v>
      </c>
      <c r="F78" s="130" t="str">
        <f>IF(E18="","",E18)</f>
        <v xml:space="preserve"> </v>
      </c>
      <c r="L78" s="37"/>
    </row>
    <row r="79" spans="2:12" s="1" customFormat="1" ht="10.35" customHeight="1">
      <c r="B79" s="37"/>
      <c r="L79" s="37"/>
    </row>
    <row r="80" spans="2:20" s="9" customFormat="1" ht="29.25" customHeight="1">
      <c r="B80" s="131"/>
      <c r="C80" s="132" t="s">
        <v>124</v>
      </c>
      <c r="D80" s="133" t="s">
        <v>54</v>
      </c>
      <c r="E80" s="133" t="s">
        <v>50</v>
      </c>
      <c r="F80" s="133" t="s">
        <v>125</v>
      </c>
      <c r="G80" s="133" t="s">
        <v>126</v>
      </c>
      <c r="H80" s="133" t="s">
        <v>127</v>
      </c>
      <c r="I80" s="133" t="s">
        <v>128</v>
      </c>
      <c r="J80" s="133" t="s">
        <v>108</v>
      </c>
      <c r="K80" s="134" t="s">
        <v>129</v>
      </c>
      <c r="L80" s="131"/>
      <c r="M80" s="69" t="s">
        <v>130</v>
      </c>
      <c r="N80" s="70" t="s">
        <v>39</v>
      </c>
      <c r="O80" s="70" t="s">
        <v>131</v>
      </c>
      <c r="P80" s="70" t="s">
        <v>132</v>
      </c>
      <c r="Q80" s="70" t="s">
        <v>133</v>
      </c>
      <c r="R80" s="70" t="s">
        <v>134</v>
      </c>
      <c r="S80" s="70" t="s">
        <v>135</v>
      </c>
      <c r="T80" s="71" t="s">
        <v>136</v>
      </c>
    </row>
    <row r="81" spans="2:63" s="1" customFormat="1" ht="29.25" customHeight="1">
      <c r="B81" s="37"/>
      <c r="C81" s="73" t="s">
        <v>109</v>
      </c>
      <c r="J81" s="135">
        <f>BK81</f>
        <v>0</v>
      </c>
      <c r="L81" s="37"/>
      <c r="M81" s="72"/>
      <c r="N81" s="64"/>
      <c r="O81" s="64"/>
      <c r="P81" s="136">
        <f>P82+P103</f>
        <v>257.46750000000003</v>
      </c>
      <c r="Q81" s="64"/>
      <c r="R81" s="136">
        <f>R82+R103</f>
        <v>31.869078000000002</v>
      </c>
      <c r="S81" s="64"/>
      <c r="T81" s="137">
        <f>T82+T103</f>
        <v>10</v>
      </c>
      <c r="AT81" s="23" t="s">
        <v>68</v>
      </c>
      <c r="AU81" s="23" t="s">
        <v>110</v>
      </c>
      <c r="BK81" s="138">
        <f>BK82+BK103</f>
        <v>0</v>
      </c>
    </row>
    <row r="82" spans="2:63" s="10" customFormat="1" ht="37.35" customHeight="1">
      <c r="B82" s="139"/>
      <c r="D82" s="140" t="s">
        <v>68</v>
      </c>
      <c r="E82" s="141" t="s">
        <v>253</v>
      </c>
      <c r="F82" s="141" t="s">
        <v>254</v>
      </c>
      <c r="J82" s="142">
        <f>BK82</f>
        <v>0</v>
      </c>
      <c r="L82" s="139"/>
      <c r="M82" s="143"/>
      <c r="N82" s="144"/>
      <c r="O82" s="144"/>
      <c r="P82" s="145">
        <f>P83+P84</f>
        <v>62.21900000000001</v>
      </c>
      <c r="Q82" s="144"/>
      <c r="R82" s="145">
        <f>R83+R84</f>
        <v>10.18473</v>
      </c>
      <c r="S82" s="144"/>
      <c r="T82" s="146">
        <f>T83+T84</f>
        <v>10</v>
      </c>
      <c r="AR82" s="140" t="s">
        <v>79</v>
      </c>
      <c r="AT82" s="147" t="s">
        <v>68</v>
      </c>
      <c r="AU82" s="147" t="s">
        <v>69</v>
      </c>
      <c r="AY82" s="140" t="s">
        <v>139</v>
      </c>
      <c r="BK82" s="148">
        <f>BK83+BK84</f>
        <v>0</v>
      </c>
    </row>
    <row r="83" spans="2:63" s="10" customFormat="1" ht="19.9" customHeight="1">
      <c r="B83" s="139"/>
      <c r="D83" s="140" t="s">
        <v>68</v>
      </c>
      <c r="E83" s="149" t="s">
        <v>873</v>
      </c>
      <c r="F83" s="149" t="s">
        <v>874</v>
      </c>
      <c r="J83" s="150">
        <f>BK83</f>
        <v>0</v>
      </c>
      <c r="L83" s="139"/>
      <c r="M83" s="143"/>
      <c r="N83" s="144"/>
      <c r="O83" s="144"/>
      <c r="P83" s="145">
        <v>0</v>
      </c>
      <c r="Q83" s="144"/>
      <c r="R83" s="145">
        <v>0</v>
      </c>
      <c r="S83" s="144"/>
      <c r="T83" s="146">
        <v>0</v>
      </c>
      <c r="AR83" s="140" t="s">
        <v>79</v>
      </c>
      <c r="AT83" s="147" t="s">
        <v>68</v>
      </c>
      <c r="AU83" s="147" t="s">
        <v>77</v>
      </c>
      <c r="AY83" s="140" t="s">
        <v>139</v>
      </c>
      <c r="BK83" s="148">
        <v>0</v>
      </c>
    </row>
    <row r="84" spans="2:63" s="10" customFormat="1" ht="19.9" customHeight="1">
      <c r="B84" s="139"/>
      <c r="D84" s="140" t="s">
        <v>68</v>
      </c>
      <c r="E84" s="149" t="s">
        <v>875</v>
      </c>
      <c r="F84" s="149" t="s">
        <v>876</v>
      </c>
      <c r="J84" s="150">
        <f>BK84</f>
        <v>0</v>
      </c>
      <c r="L84" s="139"/>
      <c r="M84" s="143"/>
      <c r="N84" s="144"/>
      <c r="O84" s="144"/>
      <c r="P84" s="145">
        <f>SUM(P85:P102)</f>
        <v>62.21900000000001</v>
      </c>
      <c r="Q84" s="144"/>
      <c r="R84" s="145">
        <f>SUM(R85:R102)</f>
        <v>10.18473</v>
      </c>
      <c r="S84" s="144"/>
      <c r="T84" s="146">
        <f>SUM(T85:T102)</f>
        <v>10</v>
      </c>
      <c r="AR84" s="140" t="s">
        <v>79</v>
      </c>
      <c r="AT84" s="147" t="s">
        <v>68</v>
      </c>
      <c r="AU84" s="147" t="s">
        <v>77</v>
      </c>
      <c r="AY84" s="140" t="s">
        <v>139</v>
      </c>
      <c r="BK84" s="148">
        <f>SUM(BK85:BK102)</f>
        <v>0</v>
      </c>
    </row>
    <row r="85" spans="2:65" s="1" customFormat="1" ht="16.5" customHeight="1">
      <c r="B85" s="151"/>
      <c r="C85" s="152" t="s">
        <v>77</v>
      </c>
      <c r="D85" s="152" t="s">
        <v>141</v>
      </c>
      <c r="E85" s="153" t="s">
        <v>877</v>
      </c>
      <c r="F85" s="154" t="s">
        <v>878</v>
      </c>
      <c r="G85" s="155" t="s">
        <v>194</v>
      </c>
      <c r="H85" s="156">
        <v>1</v>
      </c>
      <c r="I85" s="157"/>
      <c r="J85" s="157">
        <f aca="true" t="shared" si="0" ref="J85:J102">ROUND(I85*H85,2)</f>
        <v>0</v>
      </c>
      <c r="K85" s="154" t="s">
        <v>145</v>
      </c>
      <c r="L85" s="37"/>
      <c r="M85" s="158" t="s">
        <v>5</v>
      </c>
      <c r="N85" s="159" t="s">
        <v>40</v>
      </c>
      <c r="O85" s="160">
        <v>1.899</v>
      </c>
      <c r="P85" s="160">
        <f aca="true" t="shared" si="1" ref="P85:P102">O85*H85</f>
        <v>1.899</v>
      </c>
      <c r="Q85" s="160">
        <v>0</v>
      </c>
      <c r="R85" s="160">
        <f aca="true" t="shared" si="2" ref="R85:R102">Q85*H85</f>
        <v>0</v>
      </c>
      <c r="S85" s="160">
        <v>0</v>
      </c>
      <c r="T85" s="161">
        <f aca="true" t="shared" si="3" ref="T85:T102">S85*H85</f>
        <v>0</v>
      </c>
      <c r="AR85" s="23" t="s">
        <v>220</v>
      </c>
      <c r="AT85" s="23" t="s">
        <v>141</v>
      </c>
      <c r="AU85" s="23" t="s">
        <v>79</v>
      </c>
      <c r="AY85" s="23" t="s">
        <v>139</v>
      </c>
      <c r="BE85" s="162">
        <f aca="true" t="shared" si="4" ref="BE85:BE102">IF(N85="základní",J85,0)</f>
        <v>0</v>
      </c>
      <c r="BF85" s="162">
        <f aca="true" t="shared" si="5" ref="BF85:BF102">IF(N85="snížená",J85,0)</f>
        <v>0</v>
      </c>
      <c r="BG85" s="162">
        <f aca="true" t="shared" si="6" ref="BG85:BG102">IF(N85="zákl. přenesená",J85,0)</f>
        <v>0</v>
      </c>
      <c r="BH85" s="162">
        <f aca="true" t="shared" si="7" ref="BH85:BH102">IF(N85="sníž. přenesená",J85,0)</f>
        <v>0</v>
      </c>
      <c r="BI85" s="162">
        <f aca="true" t="shared" si="8" ref="BI85:BI102">IF(N85="nulová",J85,0)</f>
        <v>0</v>
      </c>
      <c r="BJ85" s="23" t="s">
        <v>77</v>
      </c>
      <c r="BK85" s="162">
        <f aca="true" t="shared" si="9" ref="BK85:BK102">ROUND(I85*H85,2)</f>
        <v>0</v>
      </c>
      <c r="BL85" s="23" t="s">
        <v>220</v>
      </c>
      <c r="BM85" s="23" t="s">
        <v>879</v>
      </c>
    </row>
    <row r="86" spans="2:65" s="1" customFormat="1" ht="25.5" customHeight="1">
      <c r="B86" s="151"/>
      <c r="C86" s="171" t="s">
        <v>79</v>
      </c>
      <c r="D86" s="171" t="s">
        <v>191</v>
      </c>
      <c r="E86" s="172" t="s">
        <v>880</v>
      </c>
      <c r="F86" s="173" t="s">
        <v>881</v>
      </c>
      <c r="G86" s="174" t="s">
        <v>194</v>
      </c>
      <c r="H86" s="175">
        <v>1</v>
      </c>
      <c r="I86" s="176"/>
      <c r="J86" s="176">
        <f t="shared" si="0"/>
        <v>0</v>
      </c>
      <c r="K86" s="173" t="s">
        <v>145</v>
      </c>
      <c r="L86" s="177"/>
      <c r="M86" s="178" t="s">
        <v>5</v>
      </c>
      <c r="N86" s="179" t="s">
        <v>40</v>
      </c>
      <c r="O86" s="160">
        <v>0</v>
      </c>
      <c r="P86" s="160">
        <f t="shared" si="1"/>
        <v>0</v>
      </c>
      <c r="Q86" s="160">
        <v>0.024</v>
      </c>
      <c r="R86" s="160">
        <f t="shared" si="2"/>
        <v>0.024</v>
      </c>
      <c r="S86" s="160">
        <v>0</v>
      </c>
      <c r="T86" s="161">
        <f t="shared" si="3"/>
        <v>0</v>
      </c>
      <c r="AR86" s="23" t="s">
        <v>264</v>
      </c>
      <c r="AT86" s="23" t="s">
        <v>191</v>
      </c>
      <c r="AU86" s="23" t="s">
        <v>79</v>
      </c>
      <c r="AY86" s="23" t="s">
        <v>139</v>
      </c>
      <c r="BE86" s="162">
        <f t="shared" si="4"/>
        <v>0</v>
      </c>
      <c r="BF86" s="162">
        <f t="shared" si="5"/>
        <v>0</v>
      </c>
      <c r="BG86" s="162">
        <f t="shared" si="6"/>
        <v>0</v>
      </c>
      <c r="BH86" s="162">
        <f t="shared" si="7"/>
        <v>0</v>
      </c>
      <c r="BI86" s="162">
        <f t="shared" si="8"/>
        <v>0</v>
      </c>
      <c r="BJ86" s="23" t="s">
        <v>77</v>
      </c>
      <c r="BK86" s="162">
        <f t="shared" si="9"/>
        <v>0</v>
      </c>
      <c r="BL86" s="23" t="s">
        <v>220</v>
      </c>
      <c r="BM86" s="23" t="s">
        <v>882</v>
      </c>
    </row>
    <row r="87" spans="2:65" s="1" customFormat="1" ht="16.5" customHeight="1">
      <c r="B87" s="151"/>
      <c r="C87" s="152" t="s">
        <v>154</v>
      </c>
      <c r="D87" s="152" t="s">
        <v>141</v>
      </c>
      <c r="E87" s="153" t="s">
        <v>883</v>
      </c>
      <c r="F87" s="154" t="s">
        <v>884</v>
      </c>
      <c r="G87" s="155" t="s">
        <v>194</v>
      </c>
      <c r="H87" s="156">
        <v>1</v>
      </c>
      <c r="I87" s="157"/>
      <c r="J87" s="157">
        <f t="shared" si="0"/>
        <v>0</v>
      </c>
      <c r="K87" s="154" t="s">
        <v>145</v>
      </c>
      <c r="L87" s="37"/>
      <c r="M87" s="158" t="s">
        <v>5</v>
      </c>
      <c r="N87" s="159" t="s">
        <v>40</v>
      </c>
      <c r="O87" s="160">
        <v>0.232</v>
      </c>
      <c r="P87" s="160">
        <f t="shared" si="1"/>
        <v>0.232</v>
      </c>
      <c r="Q87" s="160">
        <v>0</v>
      </c>
      <c r="R87" s="160">
        <f t="shared" si="2"/>
        <v>0</v>
      </c>
      <c r="S87" s="160">
        <v>0</v>
      </c>
      <c r="T87" s="161">
        <f t="shared" si="3"/>
        <v>0</v>
      </c>
      <c r="AR87" s="23" t="s">
        <v>220</v>
      </c>
      <c r="AT87" s="23" t="s">
        <v>141</v>
      </c>
      <c r="AU87" s="23" t="s">
        <v>79</v>
      </c>
      <c r="AY87" s="23" t="s">
        <v>139</v>
      </c>
      <c r="BE87" s="162">
        <f t="shared" si="4"/>
        <v>0</v>
      </c>
      <c r="BF87" s="162">
        <f t="shared" si="5"/>
        <v>0</v>
      </c>
      <c r="BG87" s="162">
        <f t="shared" si="6"/>
        <v>0</v>
      </c>
      <c r="BH87" s="162">
        <f t="shared" si="7"/>
        <v>0</v>
      </c>
      <c r="BI87" s="162">
        <f t="shared" si="8"/>
        <v>0</v>
      </c>
      <c r="BJ87" s="23" t="s">
        <v>77</v>
      </c>
      <c r="BK87" s="162">
        <f t="shared" si="9"/>
        <v>0</v>
      </c>
      <c r="BL87" s="23" t="s">
        <v>220</v>
      </c>
      <c r="BM87" s="23" t="s">
        <v>885</v>
      </c>
    </row>
    <row r="88" spans="2:65" s="1" customFormat="1" ht="25.5" customHeight="1">
      <c r="B88" s="151"/>
      <c r="C88" s="171" t="s">
        <v>146</v>
      </c>
      <c r="D88" s="171" t="s">
        <v>191</v>
      </c>
      <c r="E88" s="172" t="s">
        <v>886</v>
      </c>
      <c r="F88" s="173" t="s">
        <v>887</v>
      </c>
      <c r="G88" s="174" t="s">
        <v>194</v>
      </c>
      <c r="H88" s="175">
        <v>1</v>
      </c>
      <c r="I88" s="176"/>
      <c r="J88" s="176">
        <f t="shared" si="0"/>
        <v>0</v>
      </c>
      <c r="K88" s="173" t="s">
        <v>145</v>
      </c>
      <c r="L88" s="177"/>
      <c r="M88" s="178" t="s">
        <v>5</v>
      </c>
      <c r="N88" s="179" t="s">
        <v>40</v>
      </c>
      <c r="O88" s="160">
        <v>0</v>
      </c>
      <c r="P88" s="160">
        <f t="shared" si="1"/>
        <v>0</v>
      </c>
      <c r="Q88" s="160">
        <v>0.00043</v>
      </c>
      <c r="R88" s="160">
        <f t="shared" si="2"/>
        <v>0.00043</v>
      </c>
      <c r="S88" s="160">
        <v>0</v>
      </c>
      <c r="T88" s="161">
        <f t="shared" si="3"/>
        <v>0</v>
      </c>
      <c r="AR88" s="23" t="s">
        <v>264</v>
      </c>
      <c r="AT88" s="23" t="s">
        <v>191</v>
      </c>
      <c r="AU88" s="23" t="s">
        <v>79</v>
      </c>
      <c r="AY88" s="23" t="s">
        <v>139</v>
      </c>
      <c r="BE88" s="162">
        <f t="shared" si="4"/>
        <v>0</v>
      </c>
      <c r="BF88" s="162">
        <f t="shared" si="5"/>
        <v>0</v>
      </c>
      <c r="BG88" s="162">
        <f t="shared" si="6"/>
        <v>0</v>
      </c>
      <c r="BH88" s="162">
        <f t="shared" si="7"/>
        <v>0</v>
      </c>
      <c r="BI88" s="162">
        <f t="shared" si="8"/>
        <v>0</v>
      </c>
      <c r="BJ88" s="23" t="s">
        <v>77</v>
      </c>
      <c r="BK88" s="162">
        <f t="shared" si="9"/>
        <v>0</v>
      </c>
      <c r="BL88" s="23" t="s">
        <v>220</v>
      </c>
      <c r="BM88" s="23" t="s">
        <v>888</v>
      </c>
    </row>
    <row r="89" spans="2:65" s="1" customFormat="1" ht="25.5" customHeight="1">
      <c r="B89" s="151"/>
      <c r="C89" s="152" t="s">
        <v>163</v>
      </c>
      <c r="D89" s="152" t="s">
        <v>141</v>
      </c>
      <c r="E89" s="153" t="s">
        <v>889</v>
      </c>
      <c r="F89" s="154" t="s">
        <v>890</v>
      </c>
      <c r="G89" s="155" t="s">
        <v>271</v>
      </c>
      <c r="H89" s="156">
        <v>150</v>
      </c>
      <c r="I89" s="157"/>
      <c r="J89" s="157">
        <f t="shared" si="0"/>
        <v>0</v>
      </c>
      <c r="K89" s="154" t="s">
        <v>145</v>
      </c>
      <c r="L89" s="37"/>
      <c r="M89" s="158" t="s">
        <v>5</v>
      </c>
      <c r="N89" s="159" t="s">
        <v>40</v>
      </c>
      <c r="O89" s="160">
        <v>0.098</v>
      </c>
      <c r="P89" s="160">
        <f t="shared" si="1"/>
        <v>14.700000000000001</v>
      </c>
      <c r="Q89" s="160">
        <v>0</v>
      </c>
      <c r="R89" s="160">
        <f t="shared" si="2"/>
        <v>0</v>
      </c>
      <c r="S89" s="160">
        <v>0</v>
      </c>
      <c r="T89" s="161">
        <f t="shared" si="3"/>
        <v>0</v>
      </c>
      <c r="AR89" s="23" t="s">
        <v>220</v>
      </c>
      <c r="AT89" s="23" t="s">
        <v>141</v>
      </c>
      <c r="AU89" s="23" t="s">
        <v>79</v>
      </c>
      <c r="AY89" s="23" t="s">
        <v>139</v>
      </c>
      <c r="BE89" s="162">
        <f t="shared" si="4"/>
        <v>0</v>
      </c>
      <c r="BF89" s="162">
        <f t="shared" si="5"/>
        <v>0</v>
      </c>
      <c r="BG89" s="162">
        <f t="shared" si="6"/>
        <v>0</v>
      </c>
      <c r="BH89" s="162">
        <f t="shared" si="7"/>
        <v>0</v>
      </c>
      <c r="BI89" s="162">
        <f t="shared" si="8"/>
        <v>0</v>
      </c>
      <c r="BJ89" s="23" t="s">
        <v>77</v>
      </c>
      <c r="BK89" s="162">
        <f t="shared" si="9"/>
        <v>0</v>
      </c>
      <c r="BL89" s="23" t="s">
        <v>220</v>
      </c>
      <c r="BM89" s="23" t="s">
        <v>891</v>
      </c>
    </row>
    <row r="90" spans="2:65" s="1" customFormat="1" ht="16.5" customHeight="1">
      <c r="B90" s="151"/>
      <c r="C90" s="171" t="s">
        <v>168</v>
      </c>
      <c r="D90" s="171" t="s">
        <v>191</v>
      </c>
      <c r="E90" s="172" t="s">
        <v>892</v>
      </c>
      <c r="F90" s="173" t="s">
        <v>893</v>
      </c>
      <c r="G90" s="174" t="s">
        <v>271</v>
      </c>
      <c r="H90" s="175">
        <v>140</v>
      </c>
      <c r="I90" s="176"/>
      <c r="J90" s="176">
        <f t="shared" si="0"/>
        <v>0</v>
      </c>
      <c r="K90" s="173" t="s">
        <v>145</v>
      </c>
      <c r="L90" s="177"/>
      <c r="M90" s="178" t="s">
        <v>5</v>
      </c>
      <c r="N90" s="179" t="s">
        <v>40</v>
      </c>
      <c r="O90" s="160">
        <v>0</v>
      </c>
      <c r="P90" s="160">
        <f t="shared" si="1"/>
        <v>0</v>
      </c>
      <c r="Q90" s="160">
        <v>0.00017</v>
      </c>
      <c r="R90" s="160">
        <f t="shared" si="2"/>
        <v>0.0238</v>
      </c>
      <c r="S90" s="160">
        <v>0</v>
      </c>
      <c r="T90" s="161">
        <f t="shared" si="3"/>
        <v>0</v>
      </c>
      <c r="AR90" s="23" t="s">
        <v>264</v>
      </c>
      <c r="AT90" s="23" t="s">
        <v>191</v>
      </c>
      <c r="AU90" s="23" t="s">
        <v>79</v>
      </c>
      <c r="AY90" s="23" t="s">
        <v>139</v>
      </c>
      <c r="BE90" s="162">
        <f t="shared" si="4"/>
        <v>0</v>
      </c>
      <c r="BF90" s="162">
        <f t="shared" si="5"/>
        <v>0</v>
      </c>
      <c r="BG90" s="162">
        <f t="shared" si="6"/>
        <v>0</v>
      </c>
      <c r="BH90" s="162">
        <f t="shared" si="7"/>
        <v>0</v>
      </c>
      <c r="BI90" s="162">
        <f t="shared" si="8"/>
        <v>0</v>
      </c>
      <c r="BJ90" s="23" t="s">
        <v>77</v>
      </c>
      <c r="BK90" s="162">
        <f t="shared" si="9"/>
        <v>0</v>
      </c>
      <c r="BL90" s="23" t="s">
        <v>220</v>
      </c>
      <c r="BM90" s="23" t="s">
        <v>894</v>
      </c>
    </row>
    <row r="91" spans="2:65" s="1" customFormat="1" ht="16.5" customHeight="1">
      <c r="B91" s="151"/>
      <c r="C91" s="152" t="s">
        <v>172</v>
      </c>
      <c r="D91" s="152" t="s">
        <v>141</v>
      </c>
      <c r="E91" s="153" t="s">
        <v>895</v>
      </c>
      <c r="F91" s="154" t="s">
        <v>896</v>
      </c>
      <c r="G91" s="155" t="s">
        <v>194</v>
      </c>
      <c r="H91" s="156">
        <v>3</v>
      </c>
      <c r="I91" s="157"/>
      <c r="J91" s="157">
        <f t="shared" si="0"/>
        <v>0</v>
      </c>
      <c r="K91" s="154" t="s">
        <v>145</v>
      </c>
      <c r="L91" s="37"/>
      <c r="M91" s="158" t="s">
        <v>5</v>
      </c>
      <c r="N91" s="159" t="s">
        <v>40</v>
      </c>
      <c r="O91" s="160">
        <v>0.704</v>
      </c>
      <c r="P91" s="160">
        <f t="shared" si="1"/>
        <v>2.112</v>
      </c>
      <c r="Q91" s="160">
        <v>0</v>
      </c>
      <c r="R91" s="160">
        <f t="shared" si="2"/>
        <v>0</v>
      </c>
      <c r="S91" s="160">
        <v>0</v>
      </c>
      <c r="T91" s="161">
        <f t="shared" si="3"/>
        <v>0</v>
      </c>
      <c r="AR91" s="23" t="s">
        <v>220</v>
      </c>
      <c r="AT91" s="23" t="s">
        <v>141</v>
      </c>
      <c r="AU91" s="23" t="s">
        <v>79</v>
      </c>
      <c r="AY91" s="23" t="s">
        <v>139</v>
      </c>
      <c r="BE91" s="162">
        <f t="shared" si="4"/>
        <v>0</v>
      </c>
      <c r="BF91" s="162">
        <f t="shared" si="5"/>
        <v>0</v>
      </c>
      <c r="BG91" s="162">
        <f t="shared" si="6"/>
        <v>0</v>
      </c>
      <c r="BH91" s="162">
        <f t="shared" si="7"/>
        <v>0</v>
      </c>
      <c r="BI91" s="162">
        <f t="shared" si="8"/>
        <v>0</v>
      </c>
      <c r="BJ91" s="23" t="s">
        <v>77</v>
      </c>
      <c r="BK91" s="162">
        <f t="shared" si="9"/>
        <v>0</v>
      </c>
      <c r="BL91" s="23" t="s">
        <v>220</v>
      </c>
      <c r="BM91" s="23" t="s">
        <v>897</v>
      </c>
    </row>
    <row r="92" spans="2:65" s="1" customFormat="1" ht="16.5" customHeight="1">
      <c r="B92" s="151"/>
      <c r="C92" s="171" t="s">
        <v>179</v>
      </c>
      <c r="D92" s="171" t="s">
        <v>191</v>
      </c>
      <c r="E92" s="172" t="s">
        <v>898</v>
      </c>
      <c r="F92" s="173" t="s">
        <v>899</v>
      </c>
      <c r="G92" s="174" t="s">
        <v>900</v>
      </c>
      <c r="H92" s="175">
        <v>3</v>
      </c>
      <c r="I92" s="176"/>
      <c r="J92" s="176">
        <f t="shared" si="0"/>
        <v>0</v>
      </c>
      <c r="K92" s="173" t="s">
        <v>5</v>
      </c>
      <c r="L92" s="177"/>
      <c r="M92" s="178" t="s">
        <v>5</v>
      </c>
      <c r="N92" s="179" t="s">
        <v>40</v>
      </c>
      <c r="O92" s="160">
        <v>0</v>
      </c>
      <c r="P92" s="160">
        <f t="shared" si="1"/>
        <v>0</v>
      </c>
      <c r="Q92" s="160">
        <v>0</v>
      </c>
      <c r="R92" s="160">
        <f t="shared" si="2"/>
        <v>0</v>
      </c>
      <c r="S92" s="160">
        <v>0</v>
      </c>
      <c r="T92" s="161">
        <f t="shared" si="3"/>
        <v>0</v>
      </c>
      <c r="AR92" s="23" t="s">
        <v>264</v>
      </c>
      <c r="AT92" s="23" t="s">
        <v>191</v>
      </c>
      <c r="AU92" s="23" t="s">
        <v>79</v>
      </c>
      <c r="AY92" s="23" t="s">
        <v>139</v>
      </c>
      <c r="BE92" s="162">
        <f t="shared" si="4"/>
        <v>0</v>
      </c>
      <c r="BF92" s="162">
        <f t="shared" si="5"/>
        <v>0</v>
      </c>
      <c r="BG92" s="162">
        <f t="shared" si="6"/>
        <v>0</v>
      </c>
      <c r="BH92" s="162">
        <f t="shared" si="7"/>
        <v>0</v>
      </c>
      <c r="BI92" s="162">
        <f t="shared" si="8"/>
        <v>0</v>
      </c>
      <c r="BJ92" s="23" t="s">
        <v>77</v>
      </c>
      <c r="BK92" s="162">
        <f t="shared" si="9"/>
        <v>0</v>
      </c>
      <c r="BL92" s="23" t="s">
        <v>220</v>
      </c>
      <c r="BM92" s="23" t="s">
        <v>901</v>
      </c>
    </row>
    <row r="93" spans="2:65" s="1" customFormat="1" ht="16.5" customHeight="1">
      <c r="B93" s="151"/>
      <c r="C93" s="152" t="s">
        <v>185</v>
      </c>
      <c r="D93" s="152" t="s">
        <v>141</v>
      </c>
      <c r="E93" s="153" t="s">
        <v>902</v>
      </c>
      <c r="F93" s="154" t="s">
        <v>903</v>
      </c>
      <c r="G93" s="155" t="s">
        <v>194</v>
      </c>
      <c r="H93" s="156">
        <v>1</v>
      </c>
      <c r="I93" s="157"/>
      <c r="J93" s="157">
        <f t="shared" si="0"/>
        <v>0</v>
      </c>
      <c r="K93" s="154" t="s">
        <v>145</v>
      </c>
      <c r="L93" s="37"/>
      <c r="M93" s="158" t="s">
        <v>5</v>
      </c>
      <c r="N93" s="159" t="s">
        <v>40</v>
      </c>
      <c r="O93" s="160">
        <v>0.718</v>
      </c>
      <c r="P93" s="160">
        <f t="shared" si="1"/>
        <v>0.718</v>
      </c>
      <c r="Q93" s="160">
        <v>0</v>
      </c>
      <c r="R93" s="160">
        <f t="shared" si="2"/>
        <v>0</v>
      </c>
      <c r="S93" s="160">
        <v>0</v>
      </c>
      <c r="T93" s="161">
        <f t="shared" si="3"/>
        <v>0</v>
      </c>
      <c r="AR93" s="23" t="s">
        <v>220</v>
      </c>
      <c r="AT93" s="23" t="s">
        <v>141</v>
      </c>
      <c r="AU93" s="23" t="s">
        <v>79</v>
      </c>
      <c r="AY93" s="23" t="s">
        <v>139</v>
      </c>
      <c r="BE93" s="162">
        <f t="shared" si="4"/>
        <v>0</v>
      </c>
      <c r="BF93" s="162">
        <f t="shared" si="5"/>
        <v>0</v>
      </c>
      <c r="BG93" s="162">
        <f t="shared" si="6"/>
        <v>0</v>
      </c>
      <c r="BH93" s="162">
        <f t="shared" si="7"/>
        <v>0</v>
      </c>
      <c r="BI93" s="162">
        <f t="shared" si="8"/>
        <v>0</v>
      </c>
      <c r="BJ93" s="23" t="s">
        <v>77</v>
      </c>
      <c r="BK93" s="162">
        <f t="shared" si="9"/>
        <v>0</v>
      </c>
      <c r="BL93" s="23" t="s">
        <v>220</v>
      </c>
      <c r="BM93" s="23" t="s">
        <v>904</v>
      </c>
    </row>
    <row r="94" spans="2:65" s="1" customFormat="1" ht="16.5" customHeight="1">
      <c r="B94" s="151"/>
      <c r="C94" s="171" t="s">
        <v>190</v>
      </c>
      <c r="D94" s="171" t="s">
        <v>191</v>
      </c>
      <c r="E94" s="172" t="s">
        <v>905</v>
      </c>
      <c r="F94" s="173" t="s">
        <v>906</v>
      </c>
      <c r="G94" s="174" t="s">
        <v>194</v>
      </c>
      <c r="H94" s="175">
        <v>1</v>
      </c>
      <c r="I94" s="176"/>
      <c r="J94" s="176">
        <f t="shared" si="0"/>
        <v>0</v>
      </c>
      <c r="K94" s="173" t="s">
        <v>145</v>
      </c>
      <c r="L94" s="177"/>
      <c r="M94" s="178" t="s">
        <v>5</v>
      </c>
      <c r="N94" s="179" t="s">
        <v>40</v>
      </c>
      <c r="O94" s="160">
        <v>0</v>
      </c>
      <c r="P94" s="160">
        <f t="shared" si="1"/>
        <v>0</v>
      </c>
      <c r="Q94" s="160">
        <v>0.0055</v>
      </c>
      <c r="R94" s="160">
        <f t="shared" si="2"/>
        <v>0.0055</v>
      </c>
      <c r="S94" s="160">
        <v>0</v>
      </c>
      <c r="T94" s="161">
        <f t="shared" si="3"/>
        <v>0</v>
      </c>
      <c r="AR94" s="23" t="s">
        <v>264</v>
      </c>
      <c r="AT94" s="23" t="s">
        <v>191</v>
      </c>
      <c r="AU94" s="23" t="s">
        <v>79</v>
      </c>
      <c r="AY94" s="23" t="s">
        <v>139</v>
      </c>
      <c r="BE94" s="162">
        <f t="shared" si="4"/>
        <v>0</v>
      </c>
      <c r="BF94" s="162">
        <f t="shared" si="5"/>
        <v>0</v>
      </c>
      <c r="BG94" s="162">
        <f t="shared" si="6"/>
        <v>0</v>
      </c>
      <c r="BH94" s="162">
        <f t="shared" si="7"/>
        <v>0</v>
      </c>
      <c r="BI94" s="162">
        <f t="shared" si="8"/>
        <v>0</v>
      </c>
      <c r="BJ94" s="23" t="s">
        <v>77</v>
      </c>
      <c r="BK94" s="162">
        <f t="shared" si="9"/>
        <v>0</v>
      </c>
      <c r="BL94" s="23" t="s">
        <v>220</v>
      </c>
      <c r="BM94" s="23" t="s">
        <v>907</v>
      </c>
    </row>
    <row r="95" spans="2:65" s="1" customFormat="1" ht="16.5" customHeight="1">
      <c r="B95" s="151"/>
      <c r="C95" s="171" t="s">
        <v>198</v>
      </c>
      <c r="D95" s="171" t="s">
        <v>191</v>
      </c>
      <c r="E95" s="172" t="s">
        <v>908</v>
      </c>
      <c r="F95" s="173" t="s">
        <v>909</v>
      </c>
      <c r="G95" s="174" t="s">
        <v>194</v>
      </c>
      <c r="H95" s="175">
        <v>2</v>
      </c>
      <c r="I95" s="176"/>
      <c r="J95" s="176">
        <f t="shared" si="0"/>
        <v>0</v>
      </c>
      <c r="K95" s="173" t="s">
        <v>5</v>
      </c>
      <c r="L95" s="177"/>
      <c r="M95" s="178" t="s">
        <v>5</v>
      </c>
      <c r="N95" s="179" t="s">
        <v>40</v>
      </c>
      <c r="O95" s="160">
        <v>0</v>
      </c>
      <c r="P95" s="160">
        <f t="shared" si="1"/>
        <v>0</v>
      </c>
      <c r="Q95" s="160">
        <v>0</v>
      </c>
      <c r="R95" s="160">
        <f t="shared" si="2"/>
        <v>0</v>
      </c>
      <c r="S95" s="160">
        <v>0</v>
      </c>
      <c r="T95" s="161">
        <f t="shared" si="3"/>
        <v>0</v>
      </c>
      <c r="AR95" s="23" t="s">
        <v>264</v>
      </c>
      <c r="AT95" s="23" t="s">
        <v>191</v>
      </c>
      <c r="AU95" s="23" t="s">
        <v>79</v>
      </c>
      <c r="AY95" s="23" t="s">
        <v>139</v>
      </c>
      <c r="BE95" s="162">
        <f t="shared" si="4"/>
        <v>0</v>
      </c>
      <c r="BF95" s="162">
        <f t="shared" si="5"/>
        <v>0</v>
      </c>
      <c r="BG95" s="162">
        <f t="shared" si="6"/>
        <v>0</v>
      </c>
      <c r="BH95" s="162">
        <f t="shared" si="7"/>
        <v>0</v>
      </c>
      <c r="BI95" s="162">
        <f t="shared" si="8"/>
        <v>0</v>
      </c>
      <c r="BJ95" s="23" t="s">
        <v>77</v>
      </c>
      <c r="BK95" s="162">
        <f t="shared" si="9"/>
        <v>0</v>
      </c>
      <c r="BL95" s="23" t="s">
        <v>220</v>
      </c>
      <c r="BM95" s="23" t="s">
        <v>910</v>
      </c>
    </row>
    <row r="96" spans="2:65" s="1" customFormat="1" ht="25.5" customHeight="1">
      <c r="B96" s="151"/>
      <c r="C96" s="152" t="s">
        <v>203</v>
      </c>
      <c r="D96" s="152" t="s">
        <v>141</v>
      </c>
      <c r="E96" s="153" t="s">
        <v>911</v>
      </c>
      <c r="F96" s="154" t="s">
        <v>912</v>
      </c>
      <c r="G96" s="155" t="s">
        <v>271</v>
      </c>
      <c r="H96" s="156">
        <v>140</v>
      </c>
      <c r="I96" s="157"/>
      <c r="J96" s="157">
        <f t="shared" si="0"/>
        <v>0</v>
      </c>
      <c r="K96" s="154" t="s">
        <v>145</v>
      </c>
      <c r="L96" s="37"/>
      <c r="M96" s="158" t="s">
        <v>5</v>
      </c>
      <c r="N96" s="159" t="s">
        <v>40</v>
      </c>
      <c r="O96" s="160">
        <v>0.14</v>
      </c>
      <c r="P96" s="160">
        <f t="shared" si="1"/>
        <v>19.6</v>
      </c>
      <c r="Q96" s="160">
        <v>0</v>
      </c>
      <c r="R96" s="160">
        <f t="shared" si="2"/>
        <v>0</v>
      </c>
      <c r="S96" s="160">
        <v>0</v>
      </c>
      <c r="T96" s="161">
        <f t="shared" si="3"/>
        <v>0</v>
      </c>
      <c r="AR96" s="23" t="s">
        <v>220</v>
      </c>
      <c r="AT96" s="23" t="s">
        <v>141</v>
      </c>
      <c r="AU96" s="23" t="s">
        <v>79</v>
      </c>
      <c r="AY96" s="23" t="s">
        <v>139</v>
      </c>
      <c r="BE96" s="162">
        <f t="shared" si="4"/>
        <v>0</v>
      </c>
      <c r="BF96" s="162">
        <f t="shared" si="5"/>
        <v>0</v>
      </c>
      <c r="BG96" s="162">
        <f t="shared" si="6"/>
        <v>0</v>
      </c>
      <c r="BH96" s="162">
        <f t="shared" si="7"/>
        <v>0</v>
      </c>
      <c r="BI96" s="162">
        <f t="shared" si="8"/>
        <v>0</v>
      </c>
      <c r="BJ96" s="23" t="s">
        <v>77</v>
      </c>
      <c r="BK96" s="162">
        <f t="shared" si="9"/>
        <v>0</v>
      </c>
      <c r="BL96" s="23" t="s">
        <v>220</v>
      </c>
      <c r="BM96" s="23" t="s">
        <v>913</v>
      </c>
    </row>
    <row r="97" spans="2:65" s="280" customFormat="1" ht="25.5" customHeight="1">
      <c r="B97" s="151"/>
      <c r="C97" s="152">
        <v>13</v>
      </c>
      <c r="D97" s="286" t="s">
        <v>141</v>
      </c>
      <c r="E97" s="287" t="s">
        <v>2264</v>
      </c>
      <c r="F97" s="285" t="s">
        <v>2263</v>
      </c>
      <c r="G97" s="288" t="s">
        <v>194</v>
      </c>
      <c r="H97" s="156">
        <v>1</v>
      </c>
      <c r="I97" s="157"/>
      <c r="J97" s="157">
        <f t="shared" si="0"/>
        <v>0</v>
      </c>
      <c r="K97" s="154" t="s">
        <v>145</v>
      </c>
      <c r="L97" s="37"/>
      <c r="M97" s="158"/>
      <c r="N97" s="159" t="s">
        <v>40</v>
      </c>
      <c r="O97" s="160">
        <v>1.14</v>
      </c>
      <c r="P97" s="160">
        <f aca="true" t="shared" si="10" ref="P97:P100">O97*H97</f>
        <v>1.14</v>
      </c>
      <c r="Q97" s="160">
        <v>1</v>
      </c>
      <c r="R97" s="160">
        <f aca="true" t="shared" si="11" ref="R97:R100">Q97*H97</f>
        <v>1</v>
      </c>
      <c r="S97" s="160">
        <v>1</v>
      </c>
      <c r="T97" s="161">
        <f aca="true" t="shared" si="12" ref="T97:T100">S97*H97</f>
        <v>1</v>
      </c>
      <c r="AR97" s="23"/>
      <c r="AT97" s="23"/>
      <c r="AU97" s="23"/>
      <c r="AY97" s="23"/>
      <c r="BE97" s="162">
        <f aca="true" t="shared" si="13" ref="BE97:BE100">IF(N97="základní",J97,0)</f>
        <v>0</v>
      </c>
      <c r="BF97" s="162">
        <f aca="true" t="shared" si="14" ref="BF97:BF100">IF(N97="snížená",J97,0)</f>
        <v>0</v>
      </c>
      <c r="BG97" s="162">
        <f aca="true" t="shared" si="15" ref="BG97:BG100">IF(N97="zákl. přenesená",J97,0)</f>
        <v>0</v>
      </c>
      <c r="BH97" s="162">
        <f aca="true" t="shared" si="16" ref="BH97:BH100">IF(N97="sníž. přenesená",J97,0)</f>
        <v>0</v>
      </c>
      <c r="BI97" s="162">
        <f aca="true" t="shared" si="17" ref="BI97:BI100">IF(N97="nulová",J97,0)</f>
        <v>0</v>
      </c>
      <c r="BJ97" s="23" t="s">
        <v>79</v>
      </c>
      <c r="BK97" s="162">
        <f aca="true" t="shared" si="18" ref="BK97:BK100">ROUND(I97*H97,2)</f>
        <v>0</v>
      </c>
      <c r="BL97" s="23" t="s">
        <v>227</v>
      </c>
      <c r="BM97" s="23"/>
    </row>
    <row r="98" spans="2:65" s="280" customFormat="1" ht="25.5" customHeight="1">
      <c r="B98" s="151"/>
      <c r="C98" s="152">
        <v>14</v>
      </c>
      <c r="D98" s="286" t="s">
        <v>191</v>
      </c>
      <c r="E98" s="287" t="s">
        <v>2264</v>
      </c>
      <c r="F98" s="154" t="s">
        <v>2265</v>
      </c>
      <c r="G98" s="288" t="s">
        <v>194</v>
      </c>
      <c r="H98" s="156">
        <v>1</v>
      </c>
      <c r="I98" s="157"/>
      <c r="J98" s="157">
        <f t="shared" si="0"/>
        <v>0</v>
      </c>
      <c r="K98" s="154" t="s">
        <v>145</v>
      </c>
      <c r="L98" s="37"/>
      <c r="M98" s="158"/>
      <c r="N98" s="159" t="s">
        <v>40</v>
      </c>
      <c r="O98" s="160">
        <v>2.14</v>
      </c>
      <c r="P98" s="160">
        <f t="shared" si="10"/>
        <v>2.14</v>
      </c>
      <c r="Q98" s="160">
        <v>2</v>
      </c>
      <c r="R98" s="160">
        <f t="shared" si="11"/>
        <v>2</v>
      </c>
      <c r="S98" s="160">
        <v>2</v>
      </c>
      <c r="T98" s="161">
        <f t="shared" si="12"/>
        <v>2</v>
      </c>
      <c r="AR98" s="23"/>
      <c r="AT98" s="23"/>
      <c r="AU98" s="23"/>
      <c r="AY98" s="23"/>
      <c r="BE98" s="162">
        <f t="shared" si="13"/>
        <v>0</v>
      </c>
      <c r="BF98" s="162">
        <f t="shared" si="14"/>
        <v>0</v>
      </c>
      <c r="BG98" s="162">
        <f t="shared" si="15"/>
        <v>0</v>
      </c>
      <c r="BH98" s="162">
        <f t="shared" si="16"/>
        <v>0</v>
      </c>
      <c r="BI98" s="162">
        <f t="shared" si="17"/>
        <v>0</v>
      </c>
      <c r="BJ98" s="23" t="s">
        <v>154</v>
      </c>
      <c r="BK98" s="162">
        <f t="shared" si="18"/>
        <v>0</v>
      </c>
      <c r="BL98" s="23" t="s">
        <v>236</v>
      </c>
      <c r="BM98" s="23"/>
    </row>
    <row r="99" spans="2:65" s="280" customFormat="1" ht="25.5" customHeight="1">
      <c r="B99" s="151"/>
      <c r="C99" s="152">
        <v>15</v>
      </c>
      <c r="D99" s="286" t="s">
        <v>191</v>
      </c>
      <c r="E99" s="153"/>
      <c r="F99" s="285" t="s">
        <v>2266</v>
      </c>
      <c r="G99" s="288" t="s">
        <v>194</v>
      </c>
      <c r="H99" s="156">
        <v>1</v>
      </c>
      <c r="I99" s="157"/>
      <c r="J99" s="157">
        <f t="shared" si="0"/>
        <v>0</v>
      </c>
      <c r="K99" s="154" t="s">
        <v>145</v>
      </c>
      <c r="L99" s="37"/>
      <c r="M99" s="158"/>
      <c r="N99" s="159" t="s">
        <v>40</v>
      </c>
      <c r="O99" s="160">
        <v>3.14</v>
      </c>
      <c r="P99" s="160">
        <f t="shared" si="10"/>
        <v>3.14</v>
      </c>
      <c r="Q99" s="160">
        <v>3</v>
      </c>
      <c r="R99" s="160">
        <f t="shared" si="11"/>
        <v>3</v>
      </c>
      <c r="S99" s="160">
        <v>3</v>
      </c>
      <c r="T99" s="161">
        <f t="shared" si="12"/>
        <v>3</v>
      </c>
      <c r="AR99" s="23"/>
      <c r="AT99" s="23"/>
      <c r="AU99" s="23"/>
      <c r="AY99" s="23"/>
      <c r="BE99" s="162">
        <f t="shared" si="13"/>
        <v>0</v>
      </c>
      <c r="BF99" s="162">
        <f t="shared" si="14"/>
        <v>0</v>
      </c>
      <c r="BG99" s="162">
        <f t="shared" si="15"/>
        <v>0</v>
      </c>
      <c r="BH99" s="162">
        <f t="shared" si="16"/>
        <v>0</v>
      </c>
      <c r="BI99" s="162">
        <f t="shared" si="17"/>
        <v>0</v>
      </c>
      <c r="BJ99" s="23" t="s">
        <v>146</v>
      </c>
      <c r="BK99" s="162">
        <f t="shared" si="18"/>
        <v>0</v>
      </c>
      <c r="BL99" s="23" t="s">
        <v>241</v>
      </c>
      <c r="BM99" s="23"/>
    </row>
    <row r="100" spans="2:65" s="280" customFormat="1" ht="25.5" customHeight="1">
      <c r="B100" s="151"/>
      <c r="C100" s="152">
        <v>16</v>
      </c>
      <c r="D100" s="286" t="s">
        <v>141</v>
      </c>
      <c r="E100" s="153"/>
      <c r="F100" s="285" t="s">
        <v>2267</v>
      </c>
      <c r="G100" s="288" t="s">
        <v>194</v>
      </c>
      <c r="H100" s="156">
        <v>1</v>
      </c>
      <c r="I100" s="157"/>
      <c r="J100" s="157">
        <f t="shared" si="0"/>
        <v>0</v>
      </c>
      <c r="K100" s="154" t="s">
        <v>145</v>
      </c>
      <c r="L100" s="37"/>
      <c r="M100" s="158"/>
      <c r="N100" s="159" t="s">
        <v>40</v>
      </c>
      <c r="O100" s="160">
        <v>4.14</v>
      </c>
      <c r="P100" s="160">
        <f t="shared" si="10"/>
        <v>4.14</v>
      </c>
      <c r="Q100" s="160">
        <v>4</v>
      </c>
      <c r="R100" s="160">
        <f t="shared" si="11"/>
        <v>4</v>
      </c>
      <c r="S100" s="160">
        <v>4</v>
      </c>
      <c r="T100" s="161">
        <f t="shared" si="12"/>
        <v>4</v>
      </c>
      <c r="AR100" s="23"/>
      <c r="AT100" s="23"/>
      <c r="AU100" s="23"/>
      <c r="AY100" s="23"/>
      <c r="BE100" s="162">
        <f t="shared" si="13"/>
        <v>0</v>
      </c>
      <c r="BF100" s="162">
        <f t="shared" si="14"/>
        <v>0</v>
      </c>
      <c r="BG100" s="162">
        <f t="shared" si="15"/>
        <v>0</v>
      </c>
      <c r="BH100" s="162">
        <f t="shared" si="16"/>
        <v>0</v>
      </c>
      <c r="BI100" s="162">
        <f t="shared" si="17"/>
        <v>0</v>
      </c>
      <c r="BJ100" s="23" t="s">
        <v>163</v>
      </c>
      <c r="BK100" s="162">
        <f t="shared" si="18"/>
        <v>0</v>
      </c>
      <c r="BL100" s="23" t="s">
        <v>245</v>
      </c>
      <c r="BM100" s="23"/>
    </row>
    <row r="101" spans="2:65" s="1" customFormat="1" ht="16.5" customHeight="1">
      <c r="B101" s="151"/>
      <c r="C101" s="171">
        <v>17</v>
      </c>
      <c r="D101" s="171" t="s">
        <v>191</v>
      </c>
      <c r="E101" s="172" t="s">
        <v>914</v>
      </c>
      <c r="F101" s="173" t="s">
        <v>915</v>
      </c>
      <c r="G101" s="174" t="s">
        <v>375</v>
      </c>
      <c r="H101" s="175">
        <v>131</v>
      </c>
      <c r="I101" s="176"/>
      <c r="J101" s="176">
        <f t="shared" si="0"/>
        <v>0</v>
      </c>
      <c r="K101" s="173" t="s">
        <v>145</v>
      </c>
      <c r="L101" s="177"/>
      <c r="M101" s="178" t="s">
        <v>5</v>
      </c>
      <c r="N101" s="179" t="s">
        <v>40</v>
      </c>
      <c r="O101" s="160">
        <v>0</v>
      </c>
      <c r="P101" s="160">
        <f t="shared" si="1"/>
        <v>0</v>
      </c>
      <c r="Q101" s="160">
        <v>0.001</v>
      </c>
      <c r="R101" s="160">
        <f t="shared" si="2"/>
        <v>0.131</v>
      </c>
      <c r="S101" s="160">
        <v>0</v>
      </c>
      <c r="T101" s="161">
        <f t="shared" si="3"/>
        <v>0</v>
      </c>
      <c r="AR101" s="23" t="s">
        <v>264</v>
      </c>
      <c r="AT101" s="23" t="s">
        <v>191</v>
      </c>
      <c r="AU101" s="23" t="s">
        <v>79</v>
      </c>
      <c r="AY101" s="23" t="s">
        <v>139</v>
      </c>
      <c r="BE101" s="162">
        <f t="shared" si="4"/>
        <v>0</v>
      </c>
      <c r="BF101" s="162">
        <f t="shared" si="5"/>
        <v>0</v>
      </c>
      <c r="BG101" s="162">
        <f t="shared" si="6"/>
        <v>0</v>
      </c>
      <c r="BH101" s="162">
        <f t="shared" si="7"/>
        <v>0</v>
      </c>
      <c r="BI101" s="162">
        <f t="shared" si="8"/>
        <v>0</v>
      </c>
      <c r="BJ101" s="23" t="s">
        <v>77</v>
      </c>
      <c r="BK101" s="162">
        <f t="shared" si="9"/>
        <v>0</v>
      </c>
      <c r="BL101" s="23" t="s">
        <v>220</v>
      </c>
      <c r="BM101" s="23" t="s">
        <v>916</v>
      </c>
    </row>
    <row r="102" spans="2:65" s="1" customFormat="1" ht="16.5" customHeight="1">
      <c r="B102" s="151"/>
      <c r="C102" s="152">
        <v>18</v>
      </c>
      <c r="D102" s="152" t="s">
        <v>141</v>
      </c>
      <c r="E102" s="153" t="s">
        <v>917</v>
      </c>
      <c r="F102" s="154" t="s">
        <v>918</v>
      </c>
      <c r="G102" s="155" t="s">
        <v>919</v>
      </c>
      <c r="H102" s="156">
        <v>1</v>
      </c>
      <c r="I102" s="157"/>
      <c r="J102" s="157">
        <f t="shared" si="0"/>
        <v>0</v>
      </c>
      <c r="K102" s="154" t="s">
        <v>145</v>
      </c>
      <c r="L102" s="37"/>
      <c r="M102" s="158" t="s">
        <v>5</v>
      </c>
      <c r="N102" s="159" t="s">
        <v>40</v>
      </c>
      <c r="O102" s="160">
        <v>12.398</v>
      </c>
      <c r="P102" s="160">
        <f t="shared" si="1"/>
        <v>12.398</v>
      </c>
      <c r="Q102" s="160">
        <v>0</v>
      </c>
      <c r="R102" s="160">
        <f t="shared" si="2"/>
        <v>0</v>
      </c>
      <c r="S102" s="160">
        <v>0</v>
      </c>
      <c r="T102" s="161">
        <f t="shared" si="3"/>
        <v>0</v>
      </c>
      <c r="AR102" s="23" t="s">
        <v>220</v>
      </c>
      <c r="AT102" s="23" t="s">
        <v>141</v>
      </c>
      <c r="AU102" s="23" t="s">
        <v>79</v>
      </c>
      <c r="AY102" s="23" t="s">
        <v>139</v>
      </c>
      <c r="BE102" s="162">
        <f t="shared" si="4"/>
        <v>0</v>
      </c>
      <c r="BF102" s="162">
        <f t="shared" si="5"/>
        <v>0</v>
      </c>
      <c r="BG102" s="162">
        <f t="shared" si="6"/>
        <v>0</v>
      </c>
      <c r="BH102" s="162">
        <f t="shared" si="7"/>
        <v>0</v>
      </c>
      <c r="BI102" s="162">
        <f t="shared" si="8"/>
        <v>0</v>
      </c>
      <c r="BJ102" s="23" t="s">
        <v>77</v>
      </c>
      <c r="BK102" s="162">
        <f t="shared" si="9"/>
        <v>0</v>
      </c>
      <c r="BL102" s="23" t="s">
        <v>220</v>
      </c>
      <c r="BM102" s="23" t="s">
        <v>920</v>
      </c>
    </row>
    <row r="103" spans="2:63" s="10" customFormat="1" ht="37.35" customHeight="1">
      <c r="B103" s="139"/>
      <c r="D103" s="140" t="s">
        <v>68</v>
      </c>
      <c r="E103" s="141" t="s">
        <v>191</v>
      </c>
      <c r="F103" s="141" t="s">
        <v>921</v>
      </c>
      <c r="J103" s="142">
        <f>BK103</f>
        <v>0</v>
      </c>
      <c r="L103" s="139"/>
      <c r="M103" s="143"/>
      <c r="N103" s="144"/>
      <c r="O103" s="144"/>
      <c r="P103" s="145">
        <f>P104</f>
        <v>195.2485</v>
      </c>
      <c r="Q103" s="144"/>
      <c r="R103" s="145">
        <f>R104</f>
        <v>21.684348</v>
      </c>
      <c r="S103" s="144"/>
      <c r="T103" s="146">
        <f>T104</f>
        <v>0</v>
      </c>
      <c r="AR103" s="140" t="s">
        <v>154</v>
      </c>
      <c r="AT103" s="147" t="s">
        <v>68</v>
      </c>
      <c r="AU103" s="147" t="s">
        <v>69</v>
      </c>
      <c r="AY103" s="140" t="s">
        <v>139</v>
      </c>
      <c r="BK103" s="148">
        <f>BK104</f>
        <v>0</v>
      </c>
    </row>
    <row r="104" spans="2:63" s="10" customFormat="1" ht="19.9" customHeight="1">
      <c r="B104" s="139"/>
      <c r="D104" s="140" t="s">
        <v>68</v>
      </c>
      <c r="E104" s="149" t="s">
        <v>922</v>
      </c>
      <c r="F104" s="149" t="s">
        <v>923</v>
      </c>
      <c r="J104" s="150">
        <f>BK104</f>
        <v>0</v>
      </c>
      <c r="L104" s="139"/>
      <c r="M104" s="143"/>
      <c r="N104" s="144"/>
      <c r="O104" s="144"/>
      <c r="P104" s="145">
        <f>SUM(P105:P112)</f>
        <v>195.2485</v>
      </c>
      <c r="Q104" s="144"/>
      <c r="R104" s="145">
        <f>SUM(R105:R112)</f>
        <v>21.684348</v>
      </c>
      <c r="S104" s="144"/>
      <c r="T104" s="146">
        <f>SUM(T105:T112)</f>
        <v>0</v>
      </c>
      <c r="AR104" s="140" t="s">
        <v>154</v>
      </c>
      <c r="AT104" s="147" t="s">
        <v>68</v>
      </c>
      <c r="AU104" s="147" t="s">
        <v>77</v>
      </c>
      <c r="AY104" s="140" t="s">
        <v>139</v>
      </c>
      <c r="BK104" s="148">
        <f>SUM(BK105:BK112)</f>
        <v>0</v>
      </c>
    </row>
    <row r="105" spans="2:65" s="1" customFormat="1" ht="16.5" customHeight="1">
      <c r="B105" s="151"/>
      <c r="C105" s="152">
        <v>19</v>
      </c>
      <c r="D105" s="152" t="s">
        <v>141</v>
      </c>
      <c r="E105" s="153" t="s">
        <v>924</v>
      </c>
      <c r="F105" s="154" t="s">
        <v>925</v>
      </c>
      <c r="G105" s="155" t="s">
        <v>926</v>
      </c>
      <c r="H105" s="156">
        <v>0.13</v>
      </c>
      <c r="I105" s="157"/>
      <c r="J105" s="157">
        <f aca="true" t="shared" si="19" ref="J105:J112">ROUND(I105*H105,2)</f>
        <v>0</v>
      </c>
      <c r="K105" s="154" t="s">
        <v>145</v>
      </c>
      <c r="L105" s="37"/>
      <c r="M105" s="158" t="s">
        <v>5</v>
      </c>
      <c r="N105" s="159" t="s">
        <v>40</v>
      </c>
      <c r="O105" s="160">
        <v>3.51</v>
      </c>
      <c r="P105" s="160">
        <f aca="true" t="shared" si="20" ref="P105:P112">O105*H105</f>
        <v>0.4563</v>
      </c>
      <c r="Q105" s="160">
        <v>0.0088</v>
      </c>
      <c r="R105" s="160">
        <f aca="true" t="shared" si="21" ref="R105:R112">Q105*H105</f>
        <v>0.001144</v>
      </c>
      <c r="S105" s="160">
        <v>0</v>
      </c>
      <c r="T105" s="161">
        <f aca="true" t="shared" si="22" ref="T105:T112">S105*H105</f>
        <v>0</v>
      </c>
      <c r="AR105" s="23" t="s">
        <v>489</v>
      </c>
      <c r="AT105" s="23" t="s">
        <v>141</v>
      </c>
      <c r="AU105" s="23" t="s">
        <v>79</v>
      </c>
      <c r="AY105" s="23" t="s">
        <v>139</v>
      </c>
      <c r="BE105" s="162">
        <f aca="true" t="shared" si="23" ref="BE105:BE112">IF(N105="základní",J105,0)</f>
        <v>0</v>
      </c>
      <c r="BF105" s="162">
        <f aca="true" t="shared" si="24" ref="BF105:BF112">IF(N105="snížená",J105,0)</f>
        <v>0</v>
      </c>
      <c r="BG105" s="162">
        <f aca="true" t="shared" si="25" ref="BG105:BG112">IF(N105="zákl. přenesená",J105,0)</f>
        <v>0</v>
      </c>
      <c r="BH105" s="162">
        <f aca="true" t="shared" si="26" ref="BH105:BH112">IF(N105="sníž. přenesená",J105,0)</f>
        <v>0</v>
      </c>
      <c r="BI105" s="162">
        <f aca="true" t="shared" si="27" ref="BI105:BI112">IF(N105="nulová",J105,0)</f>
        <v>0</v>
      </c>
      <c r="BJ105" s="23" t="s">
        <v>77</v>
      </c>
      <c r="BK105" s="162">
        <f aca="true" t="shared" si="28" ref="BK105:BK112">ROUND(I105*H105,2)</f>
        <v>0</v>
      </c>
      <c r="BL105" s="23" t="s">
        <v>489</v>
      </c>
      <c r="BM105" s="23" t="s">
        <v>927</v>
      </c>
    </row>
    <row r="106" spans="2:65" s="1" customFormat="1" ht="25.5" customHeight="1">
      <c r="B106" s="151"/>
      <c r="C106" s="152">
        <v>20</v>
      </c>
      <c r="D106" s="152" t="s">
        <v>141</v>
      </c>
      <c r="E106" s="153" t="s">
        <v>928</v>
      </c>
      <c r="F106" s="154" t="s">
        <v>929</v>
      </c>
      <c r="G106" s="155" t="s">
        <v>194</v>
      </c>
      <c r="H106" s="156">
        <v>2</v>
      </c>
      <c r="I106" s="157"/>
      <c r="J106" s="157">
        <f t="shared" si="19"/>
        <v>0</v>
      </c>
      <c r="K106" s="154" t="s">
        <v>145</v>
      </c>
      <c r="L106" s="37"/>
      <c r="M106" s="158" t="s">
        <v>5</v>
      </c>
      <c r="N106" s="159" t="s">
        <v>40</v>
      </c>
      <c r="O106" s="160">
        <v>3.198</v>
      </c>
      <c r="P106" s="160">
        <f t="shared" si="20"/>
        <v>6.396</v>
      </c>
      <c r="Q106" s="160">
        <v>0</v>
      </c>
      <c r="R106" s="160">
        <f t="shared" si="21"/>
        <v>0</v>
      </c>
      <c r="S106" s="160">
        <v>0</v>
      </c>
      <c r="T106" s="161">
        <f t="shared" si="22"/>
        <v>0</v>
      </c>
      <c r="AR106" s="23" t="s">
        <v>489</v>
      </c>
      <c r="AT106" s="23" t="s">
        <v>141</v>
      </c>
      <c r="AU106" s="23" t="s">
        <v>79</v>
      </c>
      <c r="AY106" s="23" t="s">
        <v>139</v>
      </c>
      <c r="BE106" s="162">
        <f t="shared" si="23"/>
        <v>0</v>
      </c>
      <c r="BF106" s="162">
        <f t="shared" si="24"/>
        <v>0</v>
      </c>
      <c r="BG106" s="162">
        <f t="shared" si="25"/>
        <v>0</v>
      </c>
      <c r="BH106" s="162">
        <f t="shared" si="26"/>
        <v>0</v>
      </c>
      <c r="BI106" s="162">
        <f t="shared" si="27"/>
        <v>0</v>
      </c>
      <c r="BJ106" s="23" t="s">
        <v>77</v>
      </c>
      <c r="BK106" s="162">
        <f t="shared" si="28"/>
        <v>0</v>
      </c>
      <c r="BL106" s="23" t="s">
        <v>489</v>
      </c>
      <c r="BM106" s="23" t="s">
        <v>930</v>
      </c>
    </row>
    <row r="107" spans="2:65" s="1" customFormat="1" ht="16.5" customHeight="1">
      <c r="B107" s="151"/>
      <c r="C107" s="152">
        <v>21</v>
      </c>
      <c r="D107" s="152" t="s">
        <v>141</v>
      </c>
      <c r="E107" s="153" t="s">
        <v>931</v>
      </c>
      <c r="F107" s="154" t="s">
        <v>932</v>
      </c>
      <c r="G107" s="155" t="s">
        <v>144</v>
      </c>
      <c r="H107" s="156">
        <v>0.6</v>
      </c>
      <c r="I107" s="157"/>
      <c r="J107" s="157">
        <f t="shared" si="19"/>
        <v>0</v>
      </c>
      <c r="K107" s="154" t="s">
        <v>145</v>
      </c>
      <c r="L107" s="37"/>
      <c r="M107" s="158" t="s">
        <v>5</v>
      </c>
      <c r="N107" s="159" t="s">
        <v>40</v>
      </c>
      <c r="O107" s="160">
        <v>0.477</v>
      </c>
      <c r="P107" s="160">
        <f t="shared" si="20"/>
        <v>0.28619999999999995</v>
      </c>
      <c r="Q107" s="160">
        <v>2.25634</v>
      </c>
      <c r="R107" s="160">
        <f t="shared" si="21"/>
        <v>1.3538039999999998</v>
      </c>
      <c r="S107" s="160">
        <v>0</v>
      </c>
      <c r="T107" s="161">
        <f t="shared" si="22"/>
        <v>0</v>
      </c>
      <c r="AR107" s="23" t="s">
        <v>489</v>
      </c>
      <c r="AT107" s="23" t="s">
        <v>141</v>
      </c>
      <c r="AU107" s="23" t="s">
        <v>79</v>
      </c>
      <c r="AY107" s="23" t="s">
        <v>139</v>
      </c>
      <c r="BE107" s="162">
        <f t="shared" si="23"/>
        <v>0</v>
      </c>
      <c r="BF107" s="162">
        <f t="shared" si="24"/>
        <v>0</v>
      </c>
      <c r="BG107" s="162">
        <f t="shared" si="25"/>
        <v>0</v>
      </c>
      <c r="BH107" s="162">
        <f t="shared" si="26"/>
        <v>0</v>
      </c>
      <c r="BI107" s="162">
        <f t="shared" si="27"/>
        <v>0</v>
      </c>
      <c r="BJ107" s="23" t="s">
        <v>77</v>
      </c>
      <c r="BK107" s="162">
        <f t="shared" si="28"/>
        <v>0</v>
      </c>
      <c r="BL107" s="23" t="s">
        <v>489</v>
      </c>
      <c r="BM107" s="23" t="s">
        <v>933</v>
      </c>
    </row>
    <row r="108" spans="2:65" s="1" customFormat="1" ht="25.5" customHeight="1">
      <c r="B108" s="151"/>
      <c r="C108" s="152">
        <v>22</v>
      </c>
      <c r="D108" s="152" t="s">
        <v>141</v>
      </c>
      <c r="E108" s="153" t="s">
        <v>934</v>
      </c>
      <c r="F108" s="154" t="s">
        <v>935</v>
      </c>
      <c r="G108" s="155" t="s">
        <v>271</v>
      </c>
      <c r="H108" s="156">
        <v>130</v>
      </c>
      <c r="I108" s="157"/>
      <c r="J108" s="157">
        <f t="shared" si="19"/>
        <v>0</v>
      </c>
      <c r="K108" s="154" t="s">
        <v>145</v>
      </c>
      <c r="L108" s="37"/>
      <c r="M108" s="158" t="s">
        <v>5</v>
      </c>
      <c r="N108" s="159" t="s">
        <v>40</v>
      </c>
      <c r="O108" s="160">
        <v>0.986</v>
      </c>
      <c r="P108" s="160">
        <f t="shared" si="20"/>
        <v>128.18</v>
      </c>
      <c r="Q108" s="160">
        <v>0</v>
      </c>
      <c r="R108" s="160">
        <f t="shared" si="21"/>
        <v>0</v>
      </c>
      <c r="S108" s="160">
        <v>0</v>
      </c>
      <c r="T108" s="161">
        <f t="shared" si="22"/>
        <v>0</v>
      </c>
      <c r="AR108" s="23" t="s">
        <v>489</v>
      </c>
      <c r="AT108" s="23" t="s">
        <v>141</v>
      </c>
      <c r="AU108" s="23" t="s">
        <v>79</v>
      </c>
      <c r="AY108" s="23" t="s">
        <v>139</v>
      </c>
      <c r="BE108" s="162">
        <f t="shared" si="23"/>
        <v>0</v>
      </c>
      <c r="BF108" s="162">
        <f t="shared" si="24"/>
        <v>0</v>
      </c>
      <c r="BG108" s="162">
        <f t="shared" si="25"/>
        <v>0</v>
      </c>
      <c r="BH108" s="162">
        <f t="shared" si="26"/>
        <v>0</v>
      </c>
      <c r="BI108" s="162">
        <f t="shared" si="27"/>
        <v>0</v>
      </c>
      <c r="BJ108" s="23" t="s">
        <v>77</v>
      </c>
      <c r="BK108" s="162">
        <f t="shared" si="28"/>
        <v>0</v>
      </c>
      <c r="BL108" s="23" t="s">
        <v>489</v>
      </c>
      <c r="BM108" s="23" t="s">
        <v>936</v>
      </c>
    </row>
    <row r="109" spans="2:65" s="1" customFormat="1" ht="25.5" customHeight="1">
      <c r="B109" s="151"/>
      <c r="C109" s="152">
        <v>23</v>
      </c>
      <c r="D109" s="152" t="s">
        <v>141</v>
      </c>
      <c r="E109" s="153" t="s">
        <v>937</v>
      </c>
      <c r="F109" s="154" t="s">
        <v>938</v>
      </c>
      <c r="G109" s="155" t="s">
        <v>271</v>
      </c>
      <c r="H109" s="156">
        <v>130</v>
      </c>
      <c r="I109" s="157"/>
      <c r="J109" s="157">
        <f t="shared" si="19"/>
        <v>0</v>
      </c>
      <c r="K109" s="154" t="s">
        <v>145</v>
      </c>
      <c r="L109" s="37"/>
      <c r="M109" s="158" t="s">
        <v>5</v>
      </c>
      <c r="N109" s="159" t="s">
        <v>40</v>
      </c>
      <c r="O109" s="160">
        <v>0.073</v>
      </c>
      <c r="P109" s="160">
        <f t="shared" si="20"/>
        <v>9.49</v>
      </c>
      <c r="Q109" s="160">
        <v>0.15614</v>
      </c>
      <c r="R109" s="160">
        <f t="shared" si="21"/>
        <v>20.2982</v>
      </c>
      <c r="S109" s="160">
        <v>0</v>
      </c>
      <c r="T109" s="161">
        <f t="shared" si="22"/>
        <v>0</v>
      </c>
      <c r="AR109" s="23" t="s">
        <v>489</v>
      </c>
      <c r="AT109" s="23" t="s">
        <v>141</v>
      </c>
      <c r="AU109" s="23" t="s">
        <v>79</v>
      </c>
      <c r="AY109" s="23" t="s">
        <v>139</v>
      </c>
      <c r="BE109" s="162">
        <f t="shared" si="23"/>
        <v>0</v>
      </c>
      <c r="BF109" s="162">
        <f t="shared" si="24"/>
        <v>0</v>
      </c>
      <c r="BG109" s="162">
        <f t="shared" si="25"/>
        <v>0</v>
      </c>
      <c r="BH109" s="162">
        <f t="shared" si="26"/>
        <v>0</v>
      </c>
      <c r="BI109" s="162">
        <f t="shared" si="27"/>
        <v>0</v>
      </c>
      <c r="BJ109" s="23" t="s">
        <v>77</v>
      </c>
      <c r="BK109" s="162">
        <f t="shared" si="28"/>
        <v>0</v>
      </c>
      <c r="BL109" s="23" t="s">
        <v>489</v>
      </c>
      <c r="BM109" s="23" t="s">
        <v>939</v>
      </c>
    </row>
    <row r="110" spans="2:65" s="1" customFormat="1" ht="25.5" customHeight="1">
      <c r="B110" s="151"/>
      <c r="C110" s="152">
        <v>24</v>
      </c>
      <c r="D110" s="152" t="s">
        <v>141</v>
      </c>
      <c r="E110" s="153" t="s">
        <v>940</v>
      </c>
      <c r="F110" s="154" t="s">
        <v>941</v>
      </c>
      <c r="G110" s="155" t="s">
        <v>271</v>
      </c>
      <c r="H110" s="156">
        <v>130</v>
      </c>
      <c r="I110" s="157"/>
      <c r="J110" s="157">
        <f t="shared" si="19"/>
        <v>0</v>
      </c>
      <c r="K110" s="154" t="s">
        <v>145</v>
      </c>
      <c r="L110" s="37"/>
      <c r="M110" s="158" t="s">
        <v>5</v>
      </c>
      <c r="N110" s="159" t="s">
        <v>40</v>
      </c>
      <c r="O110" s="160">
        <v>0.119</v>
      </c>
      <c r="P110" s="160">
        <f t="shared" si="20"/>
        <v>15.469999999999999</v>
      </c>
      <c r="Q110" s="160">
        <v>0</v>
      </c>
      <c r="R110" s="160">
        <f t="shared" si="21"/>
        <v>0</v>
      </c>
      <c r="S110" s="160">
        <v>0</v>
      </c>
      <c r="T110" s="161">
        <f t="shared" si="22"/>
        <v>0</v>
      </c>
      <c r="AR110" s="23" t="s">
        <v>489</v>
      </c>
      <c r="AT110" s="23" t="s">
        <v>141</v>
      </c>
      <c r="AU110" s="23" t="s">
        <v>79</v>
      </c>
      <c r="AY110" s="23" t="s">
        <v>139</v>
      </c>
      <c r="BE110" s="162">
        <f t="shared" si="23"/>
        <v>0</v>
      </c>
      <c r="BF110" s="162">
        <f t="shared" si="24"/>
        <v>0</v>
      </c>
      <c r="BG110" s="162">
        <f t="shared" si="25"/>
        <v>0</v>
      </c>
      <c r="BH110" s="162">
        <f t="shared" si="26"/>
        <v>0</v>
      </c>
      <c r="BI110" s="162">
        <f t="shared" si="27"/>
        <v>0</v>
      </c>
      <c r="BJ110" s="23" t="s">
        <v>77</v>
      </c>
      <c r="BK110" s="162">
        <f t="shared" si="28"/>
        <v>0</v>
      </c>
      <c r="BL110" s="23" t="s">
        <v>489</v>
      </c>
      <c r="BM110" s="23" t="s">
        <v>942</v>
      </c>
    </row>
    <row r="111" spans="2:65" s="1" customFormat="1" ht="25.5" customHeight="1">
      <c r="B111" s="151"/>
      <c r="C111" s="171">
        <v>25</v>
      </c>
      <c r="D111" s="171" t="s">
        <v>191</v>
      </c>
      <c r="E111" s="172" t="s">
        <v>943</v>
      </c>
      <c r="F111" s="173" t="s">
        <v>944</v>
      </c>
      <c r="G111" s="174" t="s">
        <v>271</v>
      </c>
      <c r="H111" s="175">
        <v>120</v>
      </c>
      <c r="I111" s="176"/>
      <c r="J111" s="176">
        <f t="shared" si="19"/>
        <v>0</v>
      </c>
      <c r="K111" s="173" t="s">
        <v>145</v>
      </c>
      <c r="L111" s="177"/>
      <c r="M111" s="178" t="s">
        <v>5</v>
      </c>
      <c r="N111" s="179" t="s">
        <v>40</v>
      </c>
      <c r="O111" s="160">
        <v>0</v>
      </c>
      <c r="P111" s="160">
        <f t="shared" si="20"/>
        <v>0</v>
      </c>
      <c r="Q111" s="160">
        <v>0.00026</v>
      </c>
      <c r="R111" s="160">
        <f t="shared" si="21"/>
        <v>0.0312</v>
      </c>
      <c r="S111" s="160">
        <v>0</v>
      </c>
      <c r="T111" s="161">
        <f t="shared" si="22"/>
        <v>0</v>
      </c>
      <c r="AR111" s="23" t="s">
        <v>945</v>
      </c>
      <c r="AT111" s="23" t="s">
        <v>191</v>
      </c>
      <c r="AU111" s="23" t="s">
        <v>79</v>
      </c>
      <c r="AY111" s="23" t="s">
        <v>139</v>
      </c>
      <c r="BE111" s="162">
        <f t="shared" si="23"/>
        <v>0</v>
      </c>
      <c r="BF111" s="162">
        <f t="shared" si="24"/>
        <v>0</v>
      </c>
      <c r="BG111" s="162">
        <f t="shared" si="25"/>
        <v>0</v>
      </c>
      <c r="BH111" s="162">
        <f t="shared" si="26"/>
        <v>0</v>
      </c>
      <c r="BI111" s="162">
        <f t="shared" si="27"/>
        <v>0</v>
      </c>
      <c r="BJ111" s="23" t="s">
        <v>77</v>
      </c>
      <c r="BK111" s="162">
        <f t="shared" si="28"/>
        <v>0</v>
      </c>
      <c r="BL111" s="23" t="s">
        <v>945</v>
      </c>
      <c r="BM111" s="23" t="s">
        <v>946</v>
      </c>
    </row>
    <row r="112" spans="2:65" s="1" customFormat="1" ht="16.5" customHeight="1">
      <c r="B112" s="151"/>
      <c r="C112" s="152">
        <v>26</v>
      </c>
      <c r="D112" s="152" t="s">
        <v>141</v>
      </c>
      <c r="E112" s="153" t="s">
        <v>947</v>
      </c>
      <c r="F112" s="154" t="s">
        <v>948</v>
      </c>
      <c r="G112" s="155" t="s">
        <v>271</v>
      </c>
      <c r="H112" s="156">
        <v>130</v>
      </c>
      <c r="I112" s="157"/>
      <c r="J112" s="157">
        <f t="shared" si="19"/>
        <v>0</v>
      </c>
      <c r="K112" s="154" t="s">
        <v>145</v>
      </c>
      <c r="L112" s="37"/>
      <c r="M112" s="158" t="s">
        <v>5</v>
      </c>
      <c r="N112" s="187" t="s">
        <v>40</v>
      </c>
      <c r="O112" s="188">
        <v>0.269</v>
      </c>
      <c r="P112" s="188">
        <f t="shared" si="20"/>
        <v>34.97</v>
      </c>
      <c r="Q112" s="188">
        <v>0</v>
      </c>
      <c r="R112" s="188">
        <f t="shared" si="21"/>
        <v>0</v>
      </c>
      <c r="S112" s="188">
        <v>0</v>
      </c>
      <c r="T112" s="189">
        <f t="shared" si="22"/>
        <v>0</v>
      </c>
      <c r="AR112" s="23" t="s">
        <v>489</v>
      </c>
      <c r="AT112" s="23" t="s">
        <v>141</v>
      </c>
      <c r="AU112" s="23" t="s">
        <v>79</v>
      </c>
      <c r="AY112" s="23" t="s">
        <v>139</v>
      </c>
      <c r="BE112" s="162">
        <f t="shared" si="23"/>
        <v>0</v>
      </c>
      <c r="BF112" s="162">
        <f t="shared" si="24"/>
        <v>0</v>
      </c>
      <c r="BG112" s="162">
        <f t="shared" si="25"/>
        <v>0</v>
      </c>
      <c r="BH112" s="162">
        <f t="shared" si="26"/>
        <v>0</v>
      </c>
      <c r="BI112" s="162">
        <f t="shared" si="27"/>
        <v>0</v>
      </c>
      <c r="BJ112" s="23" t="s">
        <v>77</v>
      </c>
      <c r="BK112" s="162">
        <f t="shared" si="28"/>
        <v>0</v>
      </c>
      <c r="BL112" s="23" t="s">
        <v>489</v>
      </c>
      <c r="BM112" s="23" t="s">
        <v>949</v>
      </c>
    </row>
    <row r="113" spans="2:12" s="1" customFormat="1" ht="6.95" customHeight="1">
      <c r="B113" s="52"/>
      <c r="C113" s="53"/>
      <c r="D113" s="53"/>
      <c r="E113" s="53"/>
      <c r="F113" s="53"/>
      <c r="G113" s="53"/>
      <c r="H113" s="53"/>
      <c r="I113" s="53"/>
      <c r="J113" s="53"/>
      <c r="K113" s="53"/>
      <c r="L113" s="37"/>
    </row>
  </sheetData>
  <autoFilter ref="C80:K112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5"/>
  <sheetViews>
    <sheetView showGridLines="0" workbookViewId="0" topLeftCell="A1">
      <pane ySplit="1" topLeftCell="A2" activePane="bottomLeft" state="frozen"/>
      <selection pane="bottomLeft" activeCell="E9" sqref="E9:H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2" max="15" width="9.33203125" style="0" hidden="1" customWidth="1"/>
    <col min="16" max="16" width="12.16015625" style="0" hidden="1" customWidth="1"/>
    <col min="17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3" max="62" width="9.33203125" style="0" hidden="1" customWidth="1"/>
    <col min="63" max="63" width="14.83203125" style="0" hidden="1" customWidth="1"/>
    <col min="64" max="70" width="9.33203125" style="0" hidden="1" customWidth="1"/>
  </cols>
  <sheetData>
    <row r="1" spans="1:70" ht="21.75" customHeight="1">
      <c r="A1" s="95"/>
      <c r="B1" s="16"/>
      <c r="C1" s="16"/>
      <c r="D1" s="17" t="s">
        <v>1</v>
      </c>
      <c r="E1" s="16"/>
      <c r="F1" s="96" t="s">
        <v>98</v>
      </c>
      <c r="G1" s="364" t="s">
        <v>99</v>
      </c>
      <c r="H1" s="364"/>
      <c r="I1" s="16"/>
      <c r="J1" s="96" t="s">
        <v>100</v>
      </c>
      <c r="K1" s="17" t="s">
        <v>101</v>
      </c>
      <c r="L1" s="96" t="s">
        <v>102</v>
      </c>
      <c r="M1" s="96"/>
      <c r="N1" s="96"/>
      <c r="O1" s="96"/>
      <c r="P1" s="96"/>
      <c r="Q1" s="96"/>
      <c r="R1" s="96"/>
      <c r="S1" s="96"/>
      <c r="T1" s="96"/>
      <c r="U1" s="97"/>
      <c r="V1" s="97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56" t="s">
        <v>8</v>
      </c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3" t="s">
        <v>91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79</v>
      </c>
    </row>
    <row r="4" spans="2:46" ht="36.95" customHeight="1">
      <c r="B4" s="27"/>
      <c r="C4" s="28"/>
      <c r="D4" s="29" t="s">
        <v>103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5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16.5" customHeight="1">
      <c r="B7" s="27"/>
      <c r="C7" s="28"/>
      <c r="D7" s="28"/>
      <c r="E7" s="365" t="str">
        <f>'Rekapitulace stavby'!K6</f>
        <v>Revitalizace prostoru autobusové zastávky Nádraží Hlubočepy</v>
      </c>
      <c r="F7" s="366"/>
      <c r="G7" s="366"/>
      <c r="H7" s="366"/>
      <c r="I7" s="28"/>
      <c r="J7" s="28"/>
      <c r="K7" s="30"/>
    </row>
    <row r="8" spans="2:11" s="1" customFormat="1" ht="15">
      <c r="B8" s="37"/>
      <c r="C8" s="38"/>
      <c r="D8" s="35" t="s">
        <v>104</v>
      </c>
      <c r="E8" s="38"/>
      <c r="F8" s="38"/>
      <c r="G8" s="38"/>
      <c r="H8" s="38"/>
      <c r="I8" s="38"/>
      <c r="J8" s="38"/>
      <c r="K8" s="41"/>
    </row>
    <row r="9" spans="2:11" s="1" customFormat="1" ht="36.95" customHeight="1">
      <c r="B9" s="37"/>
      <c r="C9" s="38"/>
      <c r="D9" s="38"/>
      <c r="E9" s="367" t="s">
        <v>950</v>
      </c>
      <c r="F9" s="368"/>
      <c r="G9" s="368"/>
      <c r="H9" s="368"/>
      <c r="I9" s="38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2:11" s="1" customFormat="1" ht="14.45" customHeight="1">
      <c r="B11" s="37"/>
      <c r="C11" s="38"/>
      <c r="D11" s="35" t="s">
        <v>19</v>
      </c>
      <c r="E11" s="38"/>
      <c r="F11" s="33" t="s">
        <v>5</v>
      </c>
      <c r="G11" s="38"/>
      <c r="H11" s="38"/>
      <c r="I11" s="35" t="s">
        <v>20</v>
      </c>
      <c r="J11" s="33" t="s">
        <v>5</v>
      </c>
      <c r="K11" s="41"/>
    </row>
    <row r="12" spans="2:11" s="1" customFormat="1" ht="14.45" customHeight="1">
      <c r="B12" s="37"/>
      <c r="C12" s="38"/>
      <c r="D12" s="35" t="s">
        <v>21</v>
      </c>
      <c r="E12" s="38"/>
      <c r="F12" s="33" t="s">
        <v>22</v>
      </c>
      <c r="G12" s="38"/>
      <c r="H12" s="38"/>
      <c r="I12" s="35" t="s">
        <v>23</v>
      </c>
      <c r="J12" s="98" t="str">
        <f>'Rekapitulace stavby'!AN8</f>
        <v>16. 5. 2018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2:11" s="1" customFormat="1" ht="14.45" customHeight="1">
      <c r="B14" s="37"/>
      <c r="C14" s="38"/>
      <c r="D14" s="35" t="s">
        <v>25</v>
      </c>
      <c r="E14" s="38"/>
      <c r="F14" s="38"/>
      <c r="G14" s="38"/>
      <c r="H14" s="38"/>
      <c r="I14" s="35" t="s">
        <v>26</v>
      </c>
      <c r="J14" s="33" t="s">
        <v>5</v>
      </c>
      <c r="K14" s="41"/>
    </row>
    <row r="15" spans="2:11" s="1" customFormat="1" ht="18" customHeight="1">
      <c r="B15" s="37"/>
      <c r="C15" s="38"/>
      <c r="D15" s="38"/>
      <c r="E15" s="33" t="s">
        <v>27</v>
      </c>
      <c r="F15" s="38"/>
      <c r="G15" s="38"/>
      <c r="H15" s="38"/>
      <c r="I15" s="35" t="s">
        <v>28</v>
      </c>
      <c r="J15" s="33" t="s">
        <v>5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5" customHeight="1">
      <c r="B17" s="37"/>
      <c r="C17" s="38"/>
      <c r="D17" s="35" t="s">
        <v>29</v>
      </c>
      <c r="E17" s="38"/>
      <c r="F17" s="38"/>
      <c r="G17" s="38"/>
      <c r="H17" s="38"/>
      <c r="I17" s="35" t="s">
        <v>26</v>
      </c>
      <c r="J17" s="33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28</v>
      </c>
      <c r="J18" s="33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5" customHeight="1">
      <c r="B20" s="37"/>
      <c r="C20" s="38"/>
      <c r="D20" s="35" t="s">
        <v>31</v>
      </c>
      <c r="E20" s="38"/>
      <c r="F20" s="38"/>
      <c r="G20" s="38"/>
      <c r="H20" s="38"/>
      <c r="I20" s="35" t="s">
        <v>26</v>
      </c>
      <c r="J20" s="33" t="s">
        <v>5</v>
      </c>
      <c r="K20" s="41"/>
    </row>
    <row r="21" spans="2:11" s="1" customFormat="1" ht="18" customHeight="1">
      <c r="B21" s="37"/>
      <c r="C21" s="38"/>
      <c r="D21" s="38"/>
      <c r="E21" s="33" t="s">
        <v>32</v>
      </c>
      <c r="F21" s="38"/>
      <c r="G21" s="38"/>
      <c r="H21" s="38"/>
      <c r="I21" s="35" t="s">
        <v>28</v>
      </c>
      <c r="J21" s="33" t="s">
        <v>5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5" customHeight="1">
      <c r="B23" s="37"/>
      <c r="C23" s="38"/>
      <c r="D23" s="35" t="s">
        <v>33</v>
      </c>
      <c r="E23" s="38"/>
      <c r="F23" s="38"/>
      <c r="G23" s="38"/>
      <c r="H23" s="38"/>
      <c r="I23" s="38"/>
      <c r="J23" s="38"/>
      <c r="K23" s="41"/>
    </row>
    <row r="24" spans="2:11" s="6" customFormat="1" ht="16.5" customHeight="1">
      <c r="B24" s="99"/>
      <c r="C24" s="100"/>
      <c r="D24" s="100"/>
      <c r="E24" s="330" t="s">
        <v>5</v>
      </c>
      <c r="F24" s="330"/>
      <c r="G24" s="330"/>
      <c r="H24" s="330"/>
      <c r="I24" s="100"/>
      <c r="J24" s="100"/>
      <c r="K24" s="101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64"/>
      <c r="J26" s="64"/>
      <c r="K26" s="102"/>
    </row>
    <row r="27" spans="2:11" s="1" customFormat="1" ht="25.35" customHeight="1">
      <c r="B27" s="37"/>
      <c r="C27" s="38"/>
      <c r="D27" s="103" t="s">
        <v>35</v>
      </c>
      <c r="E27" s="38"/>
      <c r="F27" s="38"/>
      <c r="G27" s="38"/>
      <c r="H27" s="38"/>
      <c r="I27" s="38"/>
      <c r="J27" s="104">
        <f>ROUND(J130,2)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64"/>
      <c r="J28" s="64"/>
      <c r="K28" s="102"/>
    </row>
    <row r="29" spans="2:11" s="1" customFormat="1" ht="14.45" customHeight="1">
      <c r="B29" s="37"/>
      <c r="C29" s="38"/>
      <c r="D29" s="38"/>
      <c r="E29" s="38"/>
      <c r="F29" s="42" t="s">
        <v>37</v>
      </c>
      <c r="G29" s="38"/>
      <c r="H29" s="38"/>
      <c r="I29" s="42" t="s">
        <v>36</v>
      </c>
      <c r="J29" s="42" t="s">
        <v>38</v>
      </c>
      <c r="K29" s="41"/>
    </row>
    <row r="30" spans="2:11" s="1" customFormat="1" ht="14.45" customHeight="1">
      <c r="B30" s="37"/>
      <c r="C30" s="38"/>
      <c r="D30" s="45" t="s">
        <v>39</v>
      </c>
      <c r="E30" s="45" t="s">
        <v>40</v>
      </c>
      <c r="F30" s="105">
        <f>ROUND(SUM(BE130:BE514),2)</f>
        <v>0</v>
      </c>
      <c r="G30" s="38"/>
      <c r="H30" s="38"/>
      <c r="I30" s="106">
        <v>0.21</v>
      </c>
      <c r="J30" s="105">
        <f>ROUND(ROUND((SUM(BE130:BE514)),2)*I30,2)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41</v>
      </c>
      <c r="F31" s="105">
        <f>ROUND(SUM(BF130:BF514),2)</f>
        <v>0</v>
      </c>
      <c r="G31" s="38"/>
      <c r="H31" s="38"/>
      <c r="I31" s="106">
        <v>0.15</v>
      </c>
      <c r="J31" s="105">
        <f>ROUND(ROUND((SUM(BF130:BF514)),2)*I31,2)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42</v>
      </c>
      <c r="F32" s="105">
        <f>ROUND(SUM(BG130:BG514),2)</f>
        <v>0</v>
      </c>
      <c r="G32" s="38"/>
      <c r="H32" s="38"/>
      <c r="I32" s="106">
        <v>0.21</v>
      </c>
      <c r="J32" s="105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43</v>
      </c>
      <c r="F33" s="105">
        <f>ROUND(SUM(BH130:BH514),2)</f>
        <v>0</v>
      </c>
      <c r="G33" s="38"/>
      <c r="H33" s="38"/>
      <c r="I33" s="106">
        <v>0.15</v>
      </c>
      <c r="J33" s="105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44</v>
      </c>
      <c r="F34" s="105">
        <f>ROUND(SUM(BI130:BI514),2)</f>
        <v>0</v>
      </c>
      <c r="G34" s="38"/>
      <c r="H34" s="38"/>
      <c r="I34" s="106">
        <v>0</v>
      </c>
      <c r="J34" s="105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107"/>
      <c r="D36" s="108" t="s">
        <v>45</v>
      </c>
      <c r="E36" s="67"/>
      <c r="F36" s="67"/>
      <c r="G36" s="109" t="s">
        <v>46</v>
      </c>
      <c r="H36" s="110" t="s">
        <v>47</v>
      </c>
      <c r="I36" s="67"/>
      <c r="J36" s="111">
        <f>SUM(J27:J34)</f>
        <v>0</v>
      </c>
      <c r="K36" s="11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113"/>
    </row>
    <row r="42" spans="2:11" s="1" customFormat="1" ht="36.95" customHeight="1">
      <c r="B42" s="37"/>
      <c r="C42" s="29" t="s">
        <v>106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5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365" t="str">
        <f>E7</f>
        <v>Revitalizace prostoru autobusové zastávky Nádraží Hlubočepy</v>
      </c>
      <c r="F45" s="366"/>
      <c r="G45" s="366"/>
      <c r="H45" s="366"/>
      <c r="I45" s="38"/>
      <c r="J45" s="38"/>
      <c r="K45" s="41"/>
    </row>
    <row r="46" spans="2:11" s="1" customFormat="1" ht="14.45" customHeight="1">
      <c r="B46" s="37"/>
      <c r="C46" s="35" t="s">
        <v>104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367" t="str">
        <f>E9</f>
        <v>SU - Sadové úpravy</v>
      </c>
      <c r="F47" s="368"/>
      <c r="G47" s="368"/>
      <c r="H47" s="368"/>
      <c r="I47" s="38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11" s="1" customFormat="1" ht="18" customHeight="1">
      <c r="B49" s="37"/>
      <c r="C49" s="35" t="s">
        <v>21</v>
      </c>
      <c r="D49" s="38"/>
      <c r="E49" s="38"/>
      <c r="F49" s="33" t="str">
        <f>F12</f>
        <v>p.č.160/1 k.ú.Hlubočepy 728837</v>
      </c>
      <c r="G49" s="38"/>
      <c r="H49" s="38"/>
      <c r="I49" s="35" t="s">
        <v>23</v>
      </c>
      <c r="J49" s="98" t="str">
        <f>IF(J12="","",J12)</f>
        <v>16. 5. 2018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11" s="1" customFormat="1" ht="15">
      <c r="B51" s="37"/>
      <c r="C51" s="35" t="s">
        <v>25</v>
      </c>
      <c r="D51" s="38"/>
      <c r="E51" s="38"/>
      <c r="F51" s="33" t="str">
        <f>E15</f>
        <v>Městská část Praha 5</v>
      </c>
      <c r="G51" s="38"/>
      <c r="H51" s="38"/>
      <c r="I51" s="35" t="s">
        <v>31</v>
      </c>
      <c r="J51" s="330" t="str">
        <f>E21</f>
        <v>ing.Radka Špičáková</v>
      </c>
      <c r="K51" s="41"/>
    </row>
    <row r="52" spans="2:11" s="1" customFormat="1" ht="14.45" customHeight="1">
      <c r="B52" s="37"/>
      <c r="C52" s="35" t="s">
        <v>29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360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11" s="1" customFormat="1" ht="29.25" customHeight="1">
      <c r="B54" s="37"/>
      <c r="C54" s="114" t="s">
        <v>107</v>
      </c>
      <c r="D54" s="107"/>
      <c r="E54" s="107"/>
      <c r="F54" s="107"/>
      <c r="G54" s="107"/>
      <c r="H54" s="107"/>
      <c r="I54" s="107"/>
      <c r="J54" s="115" t="s">
        <v>108</v>
      </c>
      <c r="K54" s="116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17" t="s">
        <v>109</v>
      </c>
      <c r="D56" s="38"/>
      <c r="E56" s="38"/>
      <c r="F56" s="38"/>
      <c r="G56" s="38"/>
      <c r="H56" s="38"/>
      <c r="I56" s="38"/>
      <c r="J56" s="104">
        <f>J130</f>
        <v>0</v>
      </c>
      <c r="K56" s="41"/>
      <c r="AU56" s="23" t="s">
        <v>110</v>
      </c>
    </row>
    <row r="57" spans="2:11" s="7" customFormat="1" ht="24.95" customHeight="1">
      <c r="B57" s="118"/>
      <c r="C57" s="119"/>
      <c r="D57" s="120" t="s">
        <v>111</v>
      </c>
      <c r="E57" s="121"/>
      <c r="F57" s="121"/>
      <c r="G57" s="121"/>
      <c r="H57" s="121"/>
      <c r="I57" s="121"/>
      <c r="J57" s="122">
        <f>J131</f>
        <v>0</v>
      </c>
      <c r="K57" s="123"/>
    </row>
    <row r="58" spans="2:11" s="8" customFormat="1" ht="19.9" customHeight="1">
      <c r="B58" s="124"/>
      <c r="C58" s="125"/>
      <c r="D58" s="126" t="s">
        <v>951</v>
      </c>
      <c r="E58" s="127"/>
      <c r="F58" s="127"/>
      <c r="G58" s="127"/>
      <c r="H58" s="127"/>
      <c r="I58" s="127"/>
      <c r="J58" s="128">
        <f>J132</f>
        <v>0</v>
      </c>
      <c r="K58" s="129"/>
    </row>
    <row r="59" spans="2:11" s="8" customFormat="1" ht="14.85" customHeight="1">
      <c r="B59" s="124"/>
      <c r="C59" s="125"/>
      <c r="D59" s="126" t="s">
        <v>952</v>
      </c>
      <c r="E59" s="127"/>
      <c r="F59" s="127"/>
      <c r="G59" s="127"/>
      <c r="H59" s="127"/>
      <c r="I59" s="127"/>
      <c r="J59" s="128">
        <f>J133</f>
        <v>0</v>
      </c>
      <c r="K59" s="129"/>
    </row>
    <row r="60" spans="2:11" s="8" customFormat="1" ht="14.85" customHeight="1">
      <c r="B60" s="124"/>
      <c r="C60" s="125"/>
      <c r="D60" s="126" t="s">
        <v>953</v>
      </c>
      <c r="E60" s="127"/>
      <c r="F60" s="127"/>
      <c r="G60" s="127"/>
      <c r="H60" s="127"/>
      <c r="I60" s="127"/>
      <c r="J60" s="128">
        <f>J147</f>
        <v>0</v>
      </c>
      <c r="K60" s="129"/>
    </row>
    <row r="61" spans="2:11" s="8" customFormat="1" ht="14.85" customHeight="1">
      <c r="B61" s="124"/>
      <c r="C61" s="125"/>
      <c r="D61" s="126" t="s">
        <v>954</v>
      </c>
      <c r="E61" s="127"/>
      <c r="F61" s="127"/>
      <c r="G61" s="127"/>
      <c r="H61" s="127"/>
      <c r="I61" s="127"/>
      <c r="J61" s="128">
        <f>J155</f>
        <v>0</v>
      </c>
      <c r="K61" s="129"/>
    </row>
    <row r="62" spans="2:11" s="8" customFormat="1" ht="14.85" customHeight="1">
      <c r="B62" s="124"/>
      <c r="C62" s="125"/>
      <c r="D62" s="126" t="s">
        <v>955</v>
      </c>
      <c r="E62" s="127"/>
      <c r="F62" s="127"/>
      <c r="G62" s="127"/>
      <c r="H62" s="127"/>
      <c r="I62" s="127"/>
      <c r="J62" s="128">
        <f>J157</f>
        <v>0</v>
      </c>
      <c r="K62" s="129"/>
    </row>
    <row r="63" spans="2:11" s="8" customFormat="1" ht="14.85" customHeight="1">
      <c r="B63" s="124"/>
      <c r="C63" s="125"/>
      <c r="D63" s="126" t="s">
        <v>956</v>
      </c>
      <c r="E63" s="127"/>
      <c r="F63" s="127"/>
      <c r="G63" s="127"/>
      <c r="H63" s="127"/>
      <c r="I63" s="127"/>
      <c r="J63" s="128">
        <f>J164</f>
        <v>0</v>
      </c>
      <c r="K63" s="129"/>
    </row>
    <row r="64" spans="2:11" s="8" customFormat="1" ht="14.85" customHeight="1">
      <c r="B64" s="124"/>
      <c r="C64" s="125"/>
      <c r="D64" s="126" t="s">
        <v>957</v>
      </c>
      <c r="E64" s="127"/>
      <c r="F64" s="127"/>
      <c r="G64" s="127"/>
      <c r="H64" s="127"/>
      <c r="I64" s="127"/>
      <c r="J64" s="128">
        <f>J166</f>
        <v>0</v>
      </c>
      <c r="K64" s="129"/>
    </row>
    <row r="65" spans="2:11" s="8" customFormat="1" ht="14.85" customHeight="1">
      <c r="B65" s="124"/>
      <c r="C65" s="125"/>
      <c r="D65" s="126" t="s">
        <v>958</v>
      </c>
      <c r="E65" s="127"/>
      <c r="F65" s="127"/>
      <c r="G65" s="127"/>
      <c r="H65" s="127"/>
      <c r="I65" s="127"/>
      <c r="J65" s="128">
        <f>J178</f>
        <v>0</v>
      </c>
      <c r="K65" s="129"/>
    </row>
    <row r="66" spans="2:11" s="8" customFormat="1" ht="14.85" customHeight="1">
      <c r="B66" s="124"/>
      <c r="C66" s="125"/>
      <c r="D66" s="126" t="s">
        <v>959</v>
      </c>
      <c r="E66" s="127"/>
      <c r="F66" s="127"/>
      <c r="G66" s="127"/>
      <c r="H66" s="127"/>
      <c r="I66" s="127"/>
      <c r="J66" s="128">
        <f>J182</f>
        <v>0</v>
      </c>
      <c r="K66" s="129"/>
    </row>
    <row r="67" spans="2:11" s="8" customFormat="1" ht="14.85" customHeight="1">
      <c r="B67" s="124"/>
      <c r="C67" s="125"/>
      <c r="D67" s="126" t="s">
        <v>960</v>
      </c>
      <c r="E67" s="127"/>
      <c r="F67" s="127"/>
      <c r="G67" s="127"/>
      <c r="H67" s="127"/>
      <c r="I67" s="127"/>
      <c r="J67" s="128">
        <f>J195</f>
        <v>0</v>
      </c>
      <c r="K67" s="129"/>
    </row>
    <row r="68" spans="2:11" s="8" customFormat="1" ht="14.85" customHeight="1">
      <c r="B68" s="124"/>
      <c r="C68" s="125"/>
      <c r="D68" s="126" t="s">
        <v>961</v>
      </c>
      <c r="E68" s="127"/>
      <c r="F68" s="127"/>
      <c r="G68" s="127"/>
      <c r="H68" s="127"/>
      <c r="I68" s="127"/>
      <c r="J68" s="128">
        <f>J202</f>
        <v>0</v>
      </c>
      <c r="K68" s="129"/>
    </row>
    <row r="69" spans="2:11" s="8" customFormat="1" ht="14.85" customHeight="1">
      <c r="B69" s="124"/>
      <c r="C69" s="125"/>
      <c r="D69" s="126" t="s">
        <v>962</v>
      </c>
      <c r="E69" s="127"/>
      <c r="F69" s="127"/>
      <c r="G69" s="127"/>
      <c r="H69" s="127"/>
      <c r="I69" s="127"/>
      <c r="J69" s="128">
        <f>J204</f>
        <v>0</v>
      </c>
      <c r="K69" s="129"/>
    </row>
    <row r="70" spans="2:11" s="8" customFormat="1" ht="14.85" customHeight="1">
      <c r="B70" s="124"/>
      <c r="C70" s="125"/>
      <c r="D70" s="126" t="s">
        <v>963</v>
      </c>
      <c r="E70" s="127"/>
      <c r="F70" s="127"/>
      <c r="G70" s="127"/>
      <c r="H70" s="127"/>
      <c r="I70" s="127"/>
      <c r="J70" s="128">
        <f>J209</f>
        <v>0</v>
      </c>
      <c r="K70" s="129"/>
    </row>
    <row r="71" spans="2:11" s="8" customFormat="1" ht="14.85" customHeight="1">
      <c r="B71" s="124"/>
      <c r="C71" s="125"/>
      <c r="D71" s="126" t="s">
        <v>964</v>
      </c>
      <c r="E71" s="127"/>
      <c r="F71" s="127"/>
      <c r="G71" s="127"/>
      <c r="H71" s="127"/>
      <c r="I71" s="127"/>
      <c r="J71" s="128">
        <f>J211</f>
        <v>0</v>
      </c>
      <c r="K71" s="129"/>
    </row>
    <row r="72" spans="2:11" s="8" customFormat="1" ht="14.85" customHeight="1">
      <c r="B72" s="124"/>
      <c r="C72" s="125"/>
      <c r="D72" s="126" t="s">
        <v>965</v>
      </c>
      <c r="E72" s="127"/>
      <c r="F72" s="127"/>
      <c r="G72" s="127"/>
      <c r="H72" s="127"/>
      <c r="I72" s="127"/>
      <c r="J72" s="128">
        <f>J220</f>
        <v>0</v>
      </c>
      <c r="K72" s="129"/>
    </row>
    <row r="73" spans="2:11" s="8" customFormat="1" ht="14.85" customHeight="1">
      <c r="B73" s="124"/>
      <c r="C73" s="125"/>
      <c r="D73" s="126" t="s">
        <v>966</v>
      </c>
      <c r="E73" s="127"/>
      <c r="F73" s="127"/>
      <c r="G73" s="127"/>
      <c r="H73" s="127"/>
      <c r="I73" s="127"/>
      <c r="J73" s="128">
        <f>J223</f>
        <v>0</v>
      </c>
      <c r="K73" s="129"/>
    </row>
    <row r="74" spans="2:11" s="8" customFormat="1" ht="14.85" customHeight="1">
      <c r="B74" s="124"/>
      <c r="C74" s="125"/>
      <c r="D74" s="126" t="s">
        <v>967</v>
      </c>
      <c r="E74" s="127"/>
      <c r="F74" s="127"/>
      <c r="G74" s="127"/>
      <c r="H74" s="127"/>
      <c r="I74" s="127"/>
      <c r="J74" s="128">
        <f>J244</f>
        <v>0</v>
      </c>
      <c r="K74" s="129"/>
    </row>
    <row r="75" spans="2:11" s="8" customFormat="1" ht="14.85" customHeight="1">
      <c r="B75" s="124"/>
      <c r="C75" s="125"/>
      <c r="D75" s="126" t="s">
        <v>968</v>
      </c>
      <c r="E75" s="127"/>
      <c r="F75" s="127"/>
      <c r="G75" s="127"/>
      <c r="H75" s="127"/>
      <c r="I75" s="127"/>
      <c r="J75" s="128">
        <f>J257</f>
        <v>0</v>
      </c>
      <c r="K75" s="129"/>
    </row>
    <row r="76" spans="2:11" s="8" customFormat="1" ht="14.85" customHeight="1">
      <c r="B76" s="124"/>
      <c r="C76" s="125"/>
      <c r="D76" s="126" t="s">
        <v>969</v>
      </c>
      <c r="E76" s="127"/>
      <c r="F76" s="127"/>
      <c r="G76" s="127"/>
      <c r="H76" s="127"/>
      <c r="I76" s="127"/>
      <c r="J76" s="128">
        <f>J260</f>
        <v>0</v>
      </c>
      <c r="K76" s="129"/>
    </row>
    <row r="77" spans="2:11" s="8" customFormat="1" ht="21.75" customHeight="1">
      <c r="B77" s="124"/>
      <c r="C77" s="125"/>
      <c r="D77" s="126" t="s">
        <v>970</v>
      </c>
      <c r="E77" s="127"/>
      <c r="F77" s="127"/>
      <c r="G77" s="127"/>
      <c r="H77" s="127"/>
      <c r="I77" s="127"/>
      <c r="J77" s="128">
        <f>J266</f>
        <v>0</v>
      </c>
      <c r="K77" s="129"/>
    </row>
    <row r="78" spans="2:11" s="8" customFormat="1" ht="21.75" customHeight="1">
      <c r="B78" s="124"/>
      <c r="C78" s="125"/>
      <c r="D78" s="126" t="s">
        <v>971</v>
      </c>
      <c r="E78" s="127"/>
      <c r="F78" s="127"/>
      <c r="G78" s="127"/>
      <c r="H78" s="127"/>
      <c r="I78" s="127"/>
      <c r="J78" s="128">
        <f>J290</f>
        <v>0</v>
      </c>
      <c r="K78" s="129"/>
    </row>
    <row r="79" spans="2:11" s="8" customFormat="1" ht="14.85" customHeight="1">
      <c r="B79" s="124"/>
      <c r="C79" s="125"/>
      <c r="D79" s="126" t="s">
        <v>972</v>
      </c>
      <c r="E79" s="127"/>
      <c r="F79" s="127"/>
      <c r="G79" s="127"/>
      <c r="H79" s="127"/>
      <c r="I79" s="127"/>
      <c r="J79" s="128">
        <f>J345</f>
        <v>0</v>
      </c>
      <c r="K79" s="129"/>
    </row>
    <row r="80" spans="2:11" s="8" customFormat="1" ht="14.85" customHeight="1">
      <c r="B80" s="124"/>
      <c r="C80" s="125"/>
      <c r="D80" s="126" t="s">
        <v>973</v>
      </c>
      <c r="E80" s="127"/>
      <c r="F80" s="127"/>
      <c r="G80" s="127"/>
      <c r="H80" s="127"/>
      <c r="I80" s="127"/>
      <c r="J80" s="128">
        <f>J347</f>
        <v>0</v>
      </c>
      <c r="K80" s="129"/>
    </row>
    <row r="81" spans="2:11" s="8" customFormat="1" ht="14.85" customHeight="1">
      <c r="B81" s="124"/>
      <c r="C81" s="125"/>
      <c r="D81" s="126" t="s">
        <v>974</v>
      </c>
      <c r="E81" s="127"/>
      <c r="F81" s="127"/>
      <c r="G81" s="127"/>
      <c r="H81" s="127"/>
      <c r="I81" s="127"/>
      <c r="J81" s="128">
        <f>J359</f>
        <v>0</v>
      </c>
      <c r="K81" s="129"/>
    </row>
    <row r="82" spans="2:11" s="8" customFormat="1" ht="14.85" customHeight="1">
      <c r="B82" s="124"/>
      <c r="C82" s="125"/>
      <c r="D82" s="126" t="s">
        <v>975</v>
      </c>
      <c r="E82" s="127"/>
      <c r="F82" s="127"/>
      <c r="G82" s="127"/>
      <c r="H82" s="127"/>
      <c r="I82" s="127"/>
      <c r="J82" s="128">
        <f>J365</f>
        <v>0</v>
      </c>
      <c r="K82" s="129"/>
    </row>
    <row r="83" spans="2:11" s="8" customFormat="1" ht="14.85" customHeight="1">
      <c r="B83" s="124"/>
      <c r="C83" s="125"/>
      <c r="D83" s="126" t="s">
        <v>976</v>
      </c>
      <c r="E83" s="127"/>
      <c r="F83" s="127"/>
      <c r="G83" s="127"/>
      <c r="H83" s="127"/>
      <c r="I83" s="127"/>
      <c r="J83" s="128">
        <f>J367</f>
        <v>0</v>
      </c>
      <c r="K83" s="129"/>
    </row>
    <row r="84" spans="2:11" s="8" customFormat="1" ht="14.85" customHeight="1">
      <c r="B84" s="124"/>
      <c r="C84" s="125"/>
      <c r="D84" s="126" t="s">
        <v>977</v>
      </c>
      <c r="E84" s="127"/>
      <c r="F84" s="127"/>
      <c r="G84" s="127"/>
      <c r="H84" s="127"/>
      <c r="I84" s="127"/>
      <c r="J84" s="128">
        <f>J372</f>
        <v>0</v>
      </c>
      <c r="K84" s="129"/>
    </row>
    <row r="85" spans="2:11" s="8" customFormat="1" ht="14.85" customHeight="1">
      <c r="B85" s="124"/>
      <c r="C85" s="125"/>
      <c r="D85" s="126" t="s">
        <v>978</v>
      </c>
      <c r="E85" s="127"/>
      <c r="F85" s="127"/>
      <c r="G85" s="127"/>
      <c r="H85" s="127"/>
      <c r="I85" s="127"/>
      <c r="J85" s="128">
        <f>J379</f>
        <v>0</v>
      </c>
      <c r="K85" s="129"/>
    </row>
    <row r="86" spans="2:11" s="8" customFormat="1" ht="14.85" customHeight="1">
      <c r="B86" s="124"/>
      <c r="C86" s="125"/>
      <c r="D86" s="126" t="s">
        <v>979</v>
      </c>
      <c r="E86" s="127"/>
      <c r="F86" s="127"/>
      <c r="G86" s="127"/>
      <c r="H86" s="127"/>
      <c r="I86" s="127"/>
      <c r="J86" s="128">
        <f>J381</f>
        <v>0</v>
      </c>
      <c r="K86" s="129"/>
    </row>
    <row r="87" spans="2:11" s="8" customFormat="1" ht="14.85" customHeight="1">
      <c r="B87" s="124"/>
      <c r="C87" s="125"/>
      <c r="D87" s="126" t="s">
        <v>980</v>
      </c>
      <c r="E87" s="127"/>
      <c r="F87" s="127"/>
      <c r="G87" s="127"/>
      <c r="H87" s="127"/>
      <c r="I87" s="127"/>
      <c r="J87" s="128">
        <f>J397</f>
        <v>0</v>
      </c>
      <c r="K87" s="129"/>
    </row>
    <row r="88" spans="2:11" s="8" customFormat="1" ht="14.85" customHeight="1">
      <c r="B88" s="124"/>
      <c r="C88" s="125"/>
      <c r="D88" s="126" t="s">
        <v>981</v>
      </c>
      <c r="E88" s="127"/>
      <c r="F88" s="127"/>
      <c r="G88" s="127"/>
      <c r="H88" s="127"/>
      <c r="I88" s="127"/>
      <c r="J88" s="128">
        <f>J403</f>
        <v>0</v>
      </c>
      <c r="K88" s="129"/>
    </row>
    <row r="89" spans="2:11" s="8" customFormat="1" ht="14.85" customHeight="1">
      <c r="B89" s="124"/>
      <c r="C89" s="125"/>
      <c r="D89" s="126" t="s">
        <v>982</v>
      </c>
      <c r="E89" s="127"/>
      <c r="F89" s="127"/>
      <c r="G89" s="127"/>
      <c r="H89" s="127"/>
      <c r="I89" s="127"/>
      <c r="J89" s="128">
        <f>J425</f>
        <v>0</v>
      </c>
      <c r="K89" s="129"/>
    </row>
    <row r="90" spans="2:11" s="8" customFormat="1" ht="14.85" customHeight="1">
      <c r="B90" s="124"/>
      <c r="C90" s="125"/>
      <c r="D90" s="126" t="s">
        <v>983</v>
      </c>
      <c r="E90" s="127"/>
      <c r="F90" s="127"/>
      <c r="G90" s="127"/>
      <c r="H90" s="127"/>
      <c r="I90" s="127"/>
      <c r="J90" s="128">
        <f>J430</f>
        <v>0</v>
      </c>
      <c r="K90" s="129"/>
    </row>
    <row r="91" spans="2:11" s="8" customFormat="1" ht="14.85" customHeight="1">
      <c r="B91" s="124"/>
      <c r="C91" s="125"/>
      <c r="D91" s="126" t="s">
        <v>984</v>
      </c>
      <c r="E91" s="127"/>
      <c r="F91" s="127"/>
      <c r="G91" s="127"/>
      <c r="H91" s="127"/>
      <c r="I91" s="127"/>
      <c r="J91" s="128">
        <f>J434</f>
        <v>0</v>
      </c>
      <c r="K91" s="129"/>
    </row>
    <row r="92" spans="2:11" s="8" customFormat="1" ht="14.85" customHeight="1">
      <c r="B92" s="124"/>
      <c r="C92" s="125"/>
      <c r="D92" s="126" t="s">
        <v>985</v>
      </c>
      <c r="E92" s="127"/>
      <c r="F92" s="127"/>
      <c r="G92" s="127"/>
      <c r="H92" s="127"/>
      <c r="I92" s="127"/>
      <c r="J92" s="128">
        <f>J437</f>
        <v>0</v>
      </c>
      <c r="K92" s="129"/>
    </row>
    <row r="93" spans="2:11" s="8" customFormat="1" ht="14.85" customHeight="1">
      <c r="B93" s="124"/>
      <c r="C93" s="125"/>
      <c r="D93" s="126" t="s">
        <v>986</v>
      </c>
      <c r="E93" s="127"/>
      <c r="F93" s="127"/>
      <c r="G93" s="127"/>
      <c r="H93" s="127"/>
      <c r="I93" s="127"/>
      <c r="J93" s="128">
        <f>J444</f>
        <v>0</v>
      </c>
      <c r="K93" s="129"/>
    </row>
    <row r="94" spans="2:11" s="8" customFormat="1" ht="14.85" customHeight="1">
      <c r="B94" s="124"/>
      <c r="C94" s="125"/>
      <c r="D94" s="126" t="s">
        <v>987</v>
      </c>
      <c r="E94" s="127"/>
      <c r="F94" s="127"/>
      <c r="G94" s="127"/>
      <c r="H94" s="127"/>
      <c r="I94" s="127"/>
      <c r="J94" s="128">
        <f>J457</f>
        <v>0</v>
      </c>
      <c r="K94" s="129"/>
    </row>
    <row r="95" spans="2:11" s="8" customFormat="1" ht="14.85" customHeight="1">
      <c r="B95" s="124"/>
      <c r="C95" s="125"/>
      <c r="D95" s="126" t="s">
        <v>988</v>
      </c>
      <c r="E95" s="127"/>
      <c r="F95" s="127"/>
      <c r="G95" s="127"/>
      <c r="H95" s="127"/>
      <c r="I95" s="127"/>
      <c r="J95" s="128">
        <f>J461</f>
        <v>0</v>
      </c>
      <c r="K95" s="129"/>
    </row>
    <row r="96" spans="2:11" s="8" customFormat="1" ht="14.85" customHeight="1">
      <c r="B96" s="124"/>
      <c r="C96" s="125"/>
      <c r="D96" s="126" t="s">
        <v>989</v>
      </c>
      <c r="E96" s="127"/>
      <c r="F96" s="127"/>
      <c r="G96" s="127"/>
      <c r="H96" s="127"/>
      <c r="I96" s="127"/>
      <c r="J96" s="128">
        <f>J463</f>
        <v>0</v>
      </c>
      <c r="K96" s="129"/>
    </row>
    <row r="97" spans="2:11" s="8" customFormat="1" ht="14.85" customHeight="1">
      <c r="B97" s="124"/>
      <c r="C97" s="125"/>
      <c r="D97" s="126" t="s">
        <v>990</v>
      </c>
      <c r="E97" s="127"/>
      <c r="F97" s="127"/>
      <c r="G97" s="127"/>
      <c r="H97" s="127"/>
      <c r="I97" s="127"/>
      <c r="J97" s="128">
        <f>J465</f>
        <v>0</v>
      </c>
      <c r="K97" s="129"/>
    </row>
    <row r="98" spans="2:11" s="8" customFormat="1" ht="14.85" customHeight="1">
      <c r="B98" s="124"/>
      <c r="C98" s="125"/>
      <c r="D98" s="126" t="s">
        <v>991</v>
      </c>
      <c r="E98" s="127"/>
      <c r="F98" s="127"/>
      <c r="G98" s="127"/>
      <c r="H98" s="127"/>
      <c r="I98" s="127"/>
      <c r="J98" s="128">
        <f>J468</f>
        <v>0</v>
      </c>
      <c r="K98" s="129"/>
    </row>
    <row r="99" spans="2:11" s="8" customFormat="1" ht="14.85" customHeight="1" hidden="1">
      <c r="B99" s="124"/>
      <c r="C99" s="125"/>
      <c r="D99" s="126" t="s">
        <v>992</v>
      </c>
      <c r="E99" s="127"/>
      <c r="F99" s="127"/>
      <c r="G99" s="127"/>
      <c r="H99" s="127"/>
      <c r="I99" s="127"/>
      <c r="J99" s="128">
        <f>J470</f>
        <v>0</v>
      </c>
      <c r="K99" s="129"/>
    </row>
    <row r="100" spans="2:11" s="8" customFormat="1" ht="14.85" customHeight="1" hidden="1">
      <c r="B100" s="124"/>
      <c r="C100" s="125"/>
      <c r="D100" s="126" t="s">
        <v>993</v>
      </c>
      <c r="E100" s="127"/>
      <c r="F100" s="127"/>
      <c r="G100" s="127"/>
      <c r="H100" s="127"/>
      <c r="I100" s="127"/>
      <c r="J100" s="128">
        <f>J480</f>
        <v>0</v>
      </c>
      <c r="K100" s="129"/>
    </row>
    <row r="101" spans="2:11" s="8" customFormat="1" ht="14.85" customHeight="1" hidden="1">
      <c r="B101" s="124"/>
      <c r="C101" s="125"/>
      <c r="D101" s="126" t="s">
        <v>994</v>
      </c>
      <c r="E101" s="127"/>
      <c r="F101" s="127"/>
      <c r="G101" s="127"/>
      <c r="H101" s="127"/>
      <c r="I101" s="127"/>
      <c r="J101" s="128">
        <f>J484</f>
        <v>0</v>
      </c>
      <c r="K101" s="129"/>
    </row>
    <row r="102" spans="2:11" s="8" customFormat="1" ht="14.85" customHeight="1" hidden="1">
      <c r="B102" s="124"/>
      <c r="C102" s="125"/>
      <c r="D102" s="126" t="s">
        <v>995</v>
      </c>
      <c r="E102" s="127"/>
      <c r="F102" s="127"/>
      <c r="G102" s="127"/>
      <c r="H102" s="127"/>
      <c r="I102" s="127"/>
      <c r="J102" s="128">
        <f>J486</f>
        <v>0</v>
      </c>
      <c r="K102" s="129"/>
    </row>
    <row r="103" spans="2:11" s="8" customFormat="1" ht="14.85" customHeight="1" hidden="1">
      <c r="B103" s="124"/>
      <c r="C103" s="125"/>
      <c r="D103" s="126" t="s">
        <v>996</v>
      </c>
      <c r="E103" s="127"/>
      <c r="F103" s="127"/>
      <c r="G103" s="127"/>
      <c r="H103" s="127"/>
      <c r="I103" s="127"/>
      <c r="J103" s="128">
        <f>J488</f>
        <v>0</v>
      </c>
      <c r="K103" s="129"/>
    </row>
    <row r="104" spans="2:11" s="8" customFormat="1" ht="14.85" customHeight="1" hidden="1">
      <c r="B104" s="124"/>
      <c r="C104" s="125"/>
      <c r="D104" s="126" t="s">
        <v>997</v>
      </c>
      <c r="E104" s="127"/>
      <c r="F104" s="127"/>
      <c r="G104" s="127"/>
      <c r="H104" s="127"/>
      <c r="I104" s="127"/>
      <c r="J104" s="128">
        <f>J491</f>
        <v>0</v>
      </c>
      <c r="K104" s="129"/>
    </row>
    <row r="105" spans="2:11" s="8" customFormat="1" ht="14.85" customHeight="1">
      <c r="B105" s="124"/>
      <c r="C105" s="125"/>
      <c r="D105" s="126" t="s">
        <v>998</v>
      </c>
      <c r="E105" s="127"/>
      <c r="F105" s="127"/>
      <c r="G105" s="127"/>
      <c r="H105" s="127"/>
      <c r="I105" s="127"/>
      <c r="J105" s="128">
        <f>J493</f>
        <v>0</v>
      </c>
      <c r="K105" s="129"/>
    </row>
    <row r="106" spans="2:11" s="8" customFormat="1" ht="14.85" customHeight="1">
      <c r="B106" s="124"/>
      <c r="C106" s="125"/>
      <c r="D106" s="126" t="s">
        <v>999</v>
      </c>
      <c r="E106" s="127"/>
      <c r="F106" s="127"/>
      <c r="G106" s="127"/>
      <c r="H106" s="127"/>
      <c r="I106" s="127"/>
      <c r="J106" s="128">
        <f>J500</f>
        <v>0</v>
      </c>
      <c r="K106" s="129"/>
    </row>
    <row r="107" spans="2:11" s="8" customFormat="1" ht="14.85" customHeight="1">
      <c r="B107" s="124"/>
      <c r="C107" s="125"/>
      <c r="D107" s="126" t="s">
        <v>1000</v>
      </c>
      <c r="E107" s="127"/>
      <c r="F107" s="127"/>
      <c r="G107" s="127"/>
      <c r="H107" s="127"/>
      <c r="I107" s="127"/>
      <c r="J107" s="128">
        <f>J503</f>
        <v>0</v>
      </c>
      <c r="K107" s="129"/>
    </row>
    <row r="108" spans="2:11" s="8" customFormat="1" ht="14.85" customHeight="1">
      <c r="B108" s="124"/>
      <c r="C108" s="125"/>
      <c r="D108" s="126" t="s">
        <v>1001</v>
      </c>
      <c r="E108" s="127"/>
      <c r="F108" s="127"/>
      <c r="G108" s="127"/>
      <c r="H108" s="127"/>
      <c r="I108" s="127"/>
      <c r="J108" s="128">
        <f>J506</f>
        <v>0</v>
      </c>
      <c r="K108" s="129"/>
    </row>
    <row r="109" spans="2:11" s="8" customFormat="1" ht="14.85" customHeight="1">
      <c r="B109" s="124"/>
      <c r="C109" s="125"/>
      <c r="D109" s="126" t="s">
        <v>1002</v>
      </c>
      <c r="E109" s="127"/>
      <c r="F109" s="127"/>
      <c r="G109" s="127"/>
      <c r="H109" s="127"/>
      <c r="I109" s="127"/>
      <c r="J109" s="128">
        <f>J511</f>
        <v>0</v>
      </c>
      <c r="K109" s="129"/>
    </row>
    <row r="110" spans="2:11" s="8" customFormat="1" ht="19.9" customHeight="1">
      <c r="B110" s="124"/>
      <c r="C110" s="125"/>
      <c r="D110" s="126" t="s">
        <v>1003</v>
      </c>
      <c r="E110" s="127"/>
      <c r="F110" s="127"/>
      <c r="G110" s="127"/>
      <c r="H110" s="127"/>
      <c r="I110" s="127"/>
      <c r="J110" s="128">
        <f>J513</f>
        <v>0</v>
      </c>
      <c r="K110" s="129"/>
    </row>
    <row r="111" spans="2:11" s="1" customFormat="1" ht="21.75" customHeight="1">
      <c r="B111" s="37"/>
      <c r="C111" s="38"/>
      <c r="D111" s="38"/>
      <c r="E111" s="38"/>
      <c r="F111" s="38"/>
      <c r="G111" s="38"/>
      <c r="H111" s="38"/>
      <c r="I111" s="38"/>
      <c r="J111" s="38"/>
      <c r="K111" s="41"/>
    </row>
    <row r="112" spans="2:11" s="1" customFormat="1" ht="6.95" customHeight="1">
      <c r="B112" s="52"/>
      <c r="C112" s="53"/>
      <c r="D112" s="53"/>
      <c r="E112" s="53"/>
      <c r="F112" s="53"/>
      <c r="G112" s="53"/>
      <c r="H112" s="53"/>
      <c r="I112" s="53"/>
      <c r="J112" s="53"/>
      <c r="K112" s="54"/>
    </row>
    <row r="116" spans="2:12" s="1" customFormat="1" ht="6.95" customHeight="1">
      <c r="B116" s="55"/>
      <c r="C116" s="56"/>
      <c r="D116" s="56"/>
      <c r="E116" s="56"/>
      <c r="F116" s="56"/>
      <c r="G116" s="56"/>
      <c r="H116" s="56"/>
      <c r="I116" s="56"/>
      <c r="J116" s="56"/>
      <c r="K116" s="56"/>
      <c r="L116" s="37"/>
    </row>
    <row r="117" spans="2:12" s="1" customFormat="1" ht="36.95" customHeight="1">
      <c r="B117" s="37"/>
      <c r="C117" s="57" t="s">
        <v>123</v>
      </c>
      <c r="L117" s="37"/>
    </row>
    <row r="118" spans="2:12" s="1" customFormat="1" ht="6.95" customHeight="1">
      <c r="B118" s="37"/>
      <c r="L118" s="37"/>
    </row>
    <row r="119" spans="2:12" s="1" customFormat="1" ht="14.45" customHeight="1">
      <c r="B119" s="37"/>
      <c r="C119" s="59" t="s">
        <v>17</v>
      </c>
      <c r="L119" s="37"/>
    </row>
    <row r="120" spans="2:12" s="1" customFormat="1" ht="16.5" customHeight="1">
      <c r="B120" s="37"/>
      <c r="E120" s="361" t="str">
        <f>E7</f>
        <v>Revitalizace prostoru autobusové zastávky Nádraží Hlubočepy</v>
      </c>
      <c r="F120" s="362"/>
      <c r="G120" s="362"/>
      <c r="H120" s="362"/>
      <c r="L120" s="37"/>
    </row>
    <row r="121" spans="2:12" s="1" customFormat="1" ht="14.45" customHeight="1">
      <c r="B121" s="37"/>
      <c r="C121" s="59" t="s">
        <v>104</v>
      </c>
      <c r="L121" s="37"/>
    </row>
    <row r="122" spans="2:12" s="1" customFormat="1" ht="17.25" customHeight="1">
      <c r="B122" s="37"/>
      <c r="E122" s="341" t="str">
        <f>E9</f>
        <v>SU - Sadové úpravy</v>
      </c>
      <c r="F122" s="363"/>
      <c r="G122" s="363"/>
      <c r="H122" s="363"/>
      <c r="L122" s="37"/>
    </row>
    <row r="123" spans="2:12" s="1" customFormat="1" ht="6.95" customHeight="1">
      <c r="B123" s="37"/>
      <c r="L123" s="37"/>
    </row>
    <row r="124" spans="2:12" s="1" customFormat="1" ht="18" customHeight="1">
      <c r="B124" s="37"/>
      <c r="C124" s="59" t="s">
        <v>21</v>
      </c>
      <c r="F124" s="130" t="str">
        <f>F12</f>
        <v>p.č.160/1 k.ú.Hlubočepy 728837</v>
      </c>
      <c r="I124" s="59" t="s">
        <v>23</v>
      </c>
      <c r="J124" s="63" t="str">
        <f>IF(J12="","",J12)</f>
        <v>16. 5. 2018</v>
      </c>
      <c r="L124" s="37"/>
    </row>
    <row r="125" spans="2:12" s="1" customFormat="1" ht="6.95" customHeight="1">
      <c r="B125" s="37"/>
      <c r="L125" s="37"/>
    </row>
    <row r="126" spans="2:12" s="1" customFormat="1" ht="15">
      <c r="B126" s="37"/>
      <c r="C126" s="59" t="s">
        <v>25</v>
      </c>
      <c r="F126" s="130" t="str">
        <f>E15</f>
        <v>Městská část Praha 5</v>
      </c>
      <c r="I126" s="59" t="s">
        <v>31</v>
      </c>
      <c r="J126" s="130" t="str">
        <f>E21</f>
        <v>ing.Radka Špičáková</v>
      </c>
      <c r="L126" s="37"/>
    </row>
    <row r="127" spans="2:12" s="1" customFormat="1" ht="14.45" customHeight="1">
      <c r="B127" s="37"/>
      <c r="C127" s="59" t="s">
        <v>29</v>
      </c>
      <c r="F127" s="130" t="str">
        <f>IF(E18="","",E18)</f>
        <v xml:space="preserve"> </v>
      </c>
      <c r="L127" s="37"/>
    </row>
    <row r="128" spans="2:12" s="1" customFormat="1" ht="10.35" customHeight="1">
      <c r="B128" s="37"/>
      <c r="L128" s="37"/>
    </row>
    <row r="129" spans="2:20" s="9" customFormat="1" ht="29.25" customHeight="1">
      <c r="B129" s="131"/>
      <c r="C129" s="132" t="s">
        <v>124</v>
      </c>
      <c r="D129" s="133" t="s">
        <v>54</v>
      </c>
      <c r="E129" s="133" t="s">
        <v>50</v>
      </c>
      <c r="F129" s="133" t="s">
        <v>125</v>
      </c>
      <c r="G129" s="133" t="s">
        <v>126</v>
      </c>
      <c r="H129" s="133" t="s">
        <v>127</v>
      </c>
      <c r="I129" s="133" t="s">
        <v>128</v>
      </c>
      <c r="J129" s="133" t="s">
        <v>108</v>
      </c>
      <c r="K129" s="134" t="s">
        <v>129</v>
      </c>
      <c r="L129" s="131"/>
      <c r="M129" s="69" t="s">
        <v>130</v>
      </c>
      <c r="N129" s="70" t="s">
        <v>39</v>
      </c>
      <c r="O129" s="70" t="s">
        <v>131</v>
      </c>
      <c r="P129" s="70" t="s">
        <v>132</v>
      </c>
      <c r="Q129" s="70" t="s">
        <v>133</v>
      </c>
      <c r="R129" s="70" t="s">
        <v>134</v>
      </c>
      <c r="S129" s="70" t="s">
        <v>135</v>
      </c>
      <c r="T129" s="71" t="s">
        <v>136</v>
      </c>
    </row>
    <row r="130" spans="2:63" s="1" customFormat="1" ht="29.25" customHeight="1">
      <c r="B130" s="37"/>
      <c r="C130" s="73" t="s">
        <v>109</v>
      </c>
      <c r="J130" s="135">
        <f>BK130</f>
        <v>0</v>
      </c>
      <c r="L130" s="37"/>
      <c r="M130" s="72"/>
      <c r="N130" s="64"/>
      <c r="O130" s="64"/>
      <c r="P130" s="136">
        <f>P131</f>
        <v>589.7544</v>
      </c>
      <c r="Q130" s="64"/>
      <c r="R130" s="136">
        <f>R131</f>
        <v>581</v>
      </c>
      <c r="S130" s="64"/>
      <c r="T130" s="137">
        <f>T131</f>
        <v>581</v>
      </c>
      <c r="AT130" s="23" t="s">
        <v>68</v>
      </c>
      <c r="AU130" s="23" t="s">
        <v>110</v>
      </c>
      <c r="BK130" s="138">
        <f>BK131</f>
        <v>0</v>
      </c>
    </row>
    <row r="131" spans="2:63" s="10" customFormat="1" ht="37.35" customHeight="1">
      <c r="B131" s="139"/>
      <c r="D131" s="140" t="s">
        <v>68</v>
      </c>
      <c r="E131" s="141" t="s">
        <v>137</v>
      </c>
      <c r="F131" s="141" t="s">
        <v>138</v>
      </c>
      <c r="J131" s="142">
        <f>BK131</f>
        <v>0</v>
      </c>
      <c r="L131" s="139"/>
      <c r="M131" s="143"/>
      <c r="N131" s="144"/>
      <c r="O131" s="144"/>
      <c r="P131" s="145">
        <f>P132+P513</f>
        <v>589.7544</v>
      </c>
      <c r="Q131" s="144"/>
      <c r="R131" s="145">
        <f>R132+R513</f>
        <v>581</v>
      </c>
      <c r="S131" s="144"/>
      <c r="T131" s="146">
        <f>T132+T513</f>
        <v>581</v>
      </c>
      <c r="AR131" s="140" t="s">
        <v>77</v>
      </c>
      <c r="AT131" s="147" t="s">
        <v>68</v>
      </c>
      <c r="AU131" s="147" t="s">
        <v>69</v>
      </c>
      <c r="AY131" s="140" t="s">
        <v>139</v>
      </c>
      <c r="BK131" s="148">
        <f>BK132+BK513</f>
        <v>0</v>
      </c>
    </row>
    <row r="132" spans="2:63" s="10" customFormat="1" ht="19.9" customHeight="1">
      <c r="B132" s="139"/>
      <c r="D132" s="140" t="s">
        <v>68</v>
      </c>
      <c r="E132" s="149" t="s">
        <v>236</v>
      </c>
      <c r="F132" s="149" t="s">
        <v>1004</v>
      </c>
      <c r="J132" s="150">
        <f>BK132</f>
        <v>0</v>
      </c>
      <c r="L132" s="139"/>
      <c r="M132" s="143"/>
      <c r="N132" s="144"/>
      <c r="O132" s="144"/>
      <c r="P132" s="145">
        <f>P133+P147+P155+P157+P164+P166+P178+P182+P195+P202+P204+P209+P211+P220+P223+P244+P257+P260+P345+P347+P359+P365+P367+P372+P379+P381+P397+P403+P425+P430+P434+P437+P444+P457+P461+P463+P465+P468+P470+P480+P484+P486+P488+P491+P493+P500+P503+P506+P511</f>
        <v>581</v>
      </c>
      <c r="Q132" s="144"/>
      <c r="R132" s="145">
        <f>R133+R147+R155+R157+R164+R166+R178+R182+R195+R202+R204+R209+R211+R220+R223+R244+R257+R260+R345+R347+R359+R365+R367+R372+R379+R381+R397+R403+R425+R430+R434+R437+R444+R457+R461+R463+R465+R468+R470+R480+R484+R486+R488+R491+R493+R500+R503+R506+R511</f>
        <v>581</v>
      </c>
      <c r="S132" s="144"/>
      <c r="T132" s="146">
        <f>T133+T147+T155+T157+T164+T166+T178+T182+T195+T202+T204+T209+T211+T220+T223+T244+T257+T260+T345+T347+T359+T365+T367+T372+T379+T381+T397+T403+T425+T430+T434+T437+T444+T457+T461+T463+T465+T468+T470+T480+T484+T486+T488+T491+T493+T500+T503+T506+T511</f>
        <v>581</v>
      </c>
      <c r="AR132" s="140" t="s">
        <v>77</v>
      </c>
      <c r="AT132" s="147" t="s">
        <v>68</v>
      </c>
      <c r="AU132" s="147" t="s">
        <v>77</v>
      </c>
      <c r="AY132" s="140" t="s">
        <v>139</v>
      </c>
      <c r="BK132" s="148">
        <f>BK133+BK147+BK155+BK157+BK164+BK166+BK178+BK182+BK195+BK202+BK204+BK209+BK211+BK220+BK223+BK244+BK257+BK260+BK345+BK347+BK359+BK365+BK367+BK372+BK379+BK381+BK397+BK403+BK425+BK430+BK434+BK437+BK444+BK457+BK461+BK463+BK465+BK468+BK470+BK480+BK484+BK486+BK488+BK491+BK493+BK500+BK503+BK506+BK511</f>
        <v>0</v>
      </c>
    </row>
    <row r="133" spans="2:63" s="10" customFormat="1" ht="14.85" customHeight="1">
      <c r="B133" s="139"/>
      <c r="D133" s="140" t="s">
        <v>68</v>
      </c>
      <c r="E133" s="149" t="s">
        <v>1005</v>
      </c>
      <c r="F133" s="149" t="s">
        <v>1006</v>
      </c>
      <c r="J133" s="150">
        <f>BK133</f>
        <v>0</v>
      </c>
      <c r="L133" s="139"/>
      <c r="M133" s="143"/>
      <c r="N133" s="144"/>
      <c r="O133" s="144"/>
      <c r="P133" s="145">
        <f>SUM(P134:P146)</f>
        <v>0</v>
      </c>
      <c r="Q133" s="144"/>
      <c r="R133" s="145">
        <f>SUM(R134:R146)</f>
        <v>0</v>
      </c>
      <c r="S133" s="144"/>
      <c r="T133" s="146">
        <f>SUM(T134:T146)</f>
        <v>0</v>
      </c>
      <c r="AR133" s="140" t="s">
        <v>77</v>
      </c>
      <c r="AT133" s="147" t="s">
        <v>68</v>
      </c>
      <c r="AU133" s="147" t="s">
        <v>79</v>
      </c>
      <c r="AY133" s="140" t="s">
        <v>139</v>
      </c>
      <c r="BK133" s="148">
        <f>SUM(BK134:BK146)</f>
        <v>0</v>
      </c>
    </row>
    <row r="134" spans="2:65" s="1" customFormat="1" ht="25.5" customHeight="1">
      <c r="B134" s="151"/>
      <c r="C134" s="152" t="s">
        <v>77</v>
      </c>
      <c r="D134" s="152" t="s">
        <v>141</v>
      </c>
      <c r="E134" s="153" t="s">
        <v>1007</v>
      </c>
      <c r="F134" s="154" t="s">
        <v>1008</v>
      </c>
      <c r="G134" s="155" t="s">
        <v>1009</v>
      </c>
      <c r="H134" s="156">
        <v>1</v>
      </c>
      <c r="I134" s="157"/>
      <c r="J134" s="157">
        <f aca="true" t="shared" si="0" ref="J134:J146">ROUND(I134*H134,2)</f>
        <v>0</v>
      </c>
      <c r="K134" s="154" t="s">
        <v>5</v>
      </c>
      <c r="L134" s="37"/>
      <c r="M134" s="158" t="s">
        <v>5</v>
      </c>
      <c r="N134" s="159" t="s">
        <v>40</v>
      </c>
      <c r="O134" s="160">
        <v>0</v>
      </c>
      <c r="P134" s="160">
        <f aca="true" t="shared" si="1" ref="P134:P146">O134*H134</f>
        <v>0</v>
      </c>
      <c r="Q134" s="160">
        <v>0</v>
      </c>
      <c r="R134" s="160">
        <f aca="true" t="shared" si="2" ref="R134:R146">Q134*H134</f>
        <v>0</v>
      </c>
      <c r="S134" s="160">
        <v>0</v>
      </c>
      <c r="T134" s="161">
        <f aca="true" t="shared" si="3" ref="T134:T146">S134*H134</f>
        <v>0</v>
      </c>
      <c r="AR134" s="23" t="s">
        <v>146</v>
      </c>
      <c r="AT134" s="23" t="s">
        <v>141</v>
      </c>
      <c r="AU134" s="23" t="s">
        <v>154</v>
      </c>
      <c r="AY134" s="23" t="s">
        <v>139</v>
      </c>
      <c r="BE134" s="162">
        <f aca="true" t="shared" si="4" ref="BE134:BE146">IF(N134="základní",J134,0)</f>
        <v>0</v>
      </c>
      <c r="BF134" s="162">
        <f aca="true" t="shared" si="5" ref="BF134:BF146">IF(N134="snížená",J134,0)</f>
        <v>0</v>
      </c>
      <c r="BG134" s="162">
        <f aca="true" t="shared" si="6" ref="BG134:BG146">IF(N134="zákl. přenesená",J134,0)</f>
        <v>0</v>
      </c>
      <c r="BH134" s="162">
        <f aca="true" t="shared" si="7" ref="BH134:BH146">IF(N134="sníž. přenesená",J134,0)</f>
        <v>0</v>
      </c>
      <c r="BI134" s="162">
        <f aca="true" t="shared" si="8" ref="BI134:BI146">IF(N134="nulová",J134,0)</f>
        <v>0</v>
      </c>
      <c r="BJ134" s="23" t="s">
        <v>77</v>
      </c>
      <c r="BK134" s="162">
        <f aca="true" t="shared" si="9" ref="BK134:BK146">ROUND(I134*H134,2)</f>
        <v>0</v>
      </c>
      <c r="BL134" s="23" t="s">
        <v>146</v>
      </c>
      <c r="BM134" s="23" t="s">
        <v>79</v>
      </c>
    </row>
    <row r="135" spans="2:65" s="1" customFormat="1" ht="25.5" customHeight="1">
      <c r="B135" s="151"/>
      <c r="C135" s="152" t="s">
        <v>79</v>
      </c>
      <c r="D135" s="152" t="s">
        <v>141</v>
      </c>
      <c r="E135" s="153" t="s">
        <v>1010</v>
      </c>
      <c r="F135" s="154" t="s">
        <v>1011</v>
      </c>
      <c r="G135" s="155" t="s">
        <v>144</v>
      </c>
      <c r="H135" s="156">
        <v>0.4</v>
      </c>
      <c r="I135" s="157"/>
      <c r="J135" s="157">
        <f t="shared" si="0"/>
        <v>0</v>
      </c>
      <c r="K135" s="154" t="s">
        <v>5</v>
      </c>
      <c r="L135" s="37"/>
      <c r="M135" s="158" t="s">
        <v>5</v>
      </c>
      <c r="N135" s="159" t="s">
        <v>40</v>
      </c>
      <c r="O135" s="160">
        <v>0</v>
      </c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AR135" s="23" t="s">
        <v>146</v>
      </c>
      <c r="AT135" s="23" t="s">
        <v>141</v>
      </c>
      <c r="AU135" s="23" t="s">
        <v>154</v>
      </c>
      <c r="AY135" s="23" t="s">
        <v>139</v>
      </c>
      <c r="BE135" s="162">
        <f t="shared" si="4"/>
        <v>0</v>
      </c>
      <c r="BF135" s="162">
        <f t="shared" si="5"/>
        <v>0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23" t="s">
        <v>77</v>
      </c>
      <c r="BK135" s="162">
        <f t="shared" si="9"/>
        <v>0</v>
      </c>
      <c r="BL135" s="23" t="s">
        <v>146</v>
      </c>
      <c r="BM135" s="23" t="s">
        <v>146</v>
      </c>
    </row>
    <row r="136" spans="2:65" s="1" customFormat="1" ht="25.5" customHeight="1">
      <c r="B136" s="151"/>
      <c r="C136" s="152" t="s">
        <v>154</v>
      </c>
      <c r="D136" s="152" t="s">
        <v>141</v>
      </c>
      <c r="E136" s="153" t="s">
        <v>1012</v>
      </c>
      <c r="F136" s="154" t="s">
        <v>1013</v>
      </c>
      <c r="G136" s="155" t="s">
        <v>1009</v>
      </c>
      <c r="H136" s="156">
        <v>1</v>
      </c>
      <c r="I136" s="157"/>
      <c r="J136" s="157">
        <f t="shared" si="0"/>
        <v>0</v>
      </c>
      <c r="K136" s="154" t="s">
        <v>5</v>
      </c>
      <c r="L136" s="37"/>
      <c r="M136" s="158" t="s">
        <v>5</v>
      </c>
      <c r="N136" s="159" t="s">
        <v>40</v>
      </c>
      <c r="O136" s="160">
        <v>0</v>
      </c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AR136" s="23" t="s">
        <v>146</v>
      </c>
      <c r="AT136" s="23" t="s">
        <v>141</v>
      </c>
      <c r="AU136" s="23" t="s">
        <v>154</v>
      </c>
      <c r="AY136" s="23" t="s">
        <v>139</v>
      </c>
      <c r="BE136" s="162">
        <f t="shared" si="4"/>
        <v>0</v>
      </c>
      <c r="BF136" s="162">
        <f t="shared" si="5"/>
        <v>0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23" t="s">
        <v>77</v>
      </c>
      <c r="BK136" s="162">
        <f t="shared" si="9"/>
        <v>0</v>
      </c>
      <c r="BL136" s="23" t="s">
        <v>146</v>
      </c>
      <c r="BM136" s="23" t="s">
        <v>168</v>
      </c>
    </row>
    <row r="137" spans="2:65" s="1" customFormat="1" ht="16.5" customHeight="1">
      <c r="B137" s="151"/>
      <c r="C137" s="152" t="s">
        <v>146</v>
      </c>
      <c r="D137" s="152" t="s">
        <v>141</v>
      </c>
      <c r="E137" s="153" t="s">
        <v>1014</v>
      </c>
      <c r="F137" s="154" t="s">
        <v>1015</v>
      </c>
      <c r="G137" s="155" t="s">
        <v>375</v>
      </c>
      <c r="H137" s="156">
        <v>6E-05</v>
      </c>
      <c r="I137" s="157"/>
      <c r="J137" s="157">
        <f t="shared" si="0"/>
        <v>0</v>
      </c>
      <c r="K137" s="154" t="s">
        <v>5</v>
      </c>
      <c r="L137" s="37"/>
      <c r="M137" s="158" t="s">
        <v>5</v>
      </c>
      <c r="N137" s="159" t="s">
        <v>40</v>
      </c>
      <c r="O137" s="160">
        <v>0</v>
      </c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AR137" s="23" t="s">
        <v>146</v>
      </c>
      <c r="AT137" s="23" t="s">
        <v>141</v>
      </c>
      <c r="AU137" s="23" t="s">
        <v>154</v>
      </c>
      <c r="AY137" s="23" t="s">
        <v>139</v>
      </c>
      <c r="BE137" s="162">
        <f t="shared" si="4"/>
        <v>0</v>
      </c>
      <c r="BF137" s="162">
        <f t="shared" si="5"/>
        <v>0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23" t="s">
        <v>77</v>
      </c>
      <c r="BK137" s="162">
        <f t="shared" si="9"/>
        <v>0</v>
      </c>
      <c r="BL137" s="23" t="s">
        <v>146</v>
      </c>
      <c r="BM137" s="23" t="s">
        <v>179</v>
      </c>
    </row>
    <row r="138" spans="2:65" s="1" customFormat="1" ht="16.5" customHeight="1">
      <c r="B138" s="151"/>
      <c r="C138" s="152" t="s">
        <v>163</v>
      </c>
      <c r="D138" s="152" t="s">
        <v>141</v>
      </c>
      <c r="E138" s="153" t="s">
        <v>1016</v>
      </c>
      <c r="F138" s="154" t="s">
        <v>1017</v>
      </c>
      <c r="G138" s="155" t="s">
        <v>1009</v>
      </c>
      <c r="H138" s="156">
        <v>1</v>
      </c>
      <c r="I138" s="157"/>
      <c r="J138" s="157">
        <f t="shared" si="0"/>
        <v>0</v>
      </c>
      <c r="K138" s="154" t="s">
        <v>5</v>
      </c>
      <c r="L138" s="37"/>
      <c r="M138" s="158" t="s">
        <v>5</v>
      </c>
      <c r="N138" s="159" t="s">
        <v>40</v>
      </c>
      <c r="O138" s="160">
        <v>0</v>
      </c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AR138" s="23" t="s">
        <v>146</v>
      </c>
      <c r="AT138" s="23" t="s">
        <v>141</v>
      </c>
      <c r="AU138" s="23" t="s">
        <v>154</v>
      </c>
      <c r="AY138" s="23" t="s">
        <v>139</v>
      </c>
      <c r="BE138" s="162">
        <f t="shared" si="4"/>
        <v>0</v>
      </c>
      <c r="BF138" s="162">
        <f t="shared" si="5"/>
        <v>0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23" t="s">
        <v>77</v>
      </c>
      <c r="BK138" s="162">
        <f t="shared" si="9"/>
        <v>0</v>
      </c>
      <c r="BL138" s="23" t="s">
        <v>146</v>
      </c>
      <c r="BM138" s="23" t="s">
        <v>190</v>
      </c>
    </row>
    <row r="139" spans="2:65" s="1" customFormat="1" ht="25.5" customHeight="1">
      <c r="B139" s="151"/>
      <c r="C139" s="152" t="s">
        <v>168</v>
      </c>
      <c r="D139" s="152" t="s">
        <v>141</v>
      </c>
      <c r="E139" s="153" t="s">
        <v>1018</v>
      </c>
      <c r="F139" s="154" t="s">
        <v>1019</v>
      </c>
      <c r="G139" s="155" t="s">
        <v>182</v>
      </c>
      <c r="H139" s="156">
        <v>0.54</v>
      </c>
      <c r="I139" s="157"/>
      <c r="J139" s="157">
        <f t="shared" si="0"/>
        <v>0</v>
      </c>
      <c r="K139" s="154" t="s">
        <v>5</v>
      </c>
      <c r="L139" s="37"/>
      <c r="M139" s="158" t="s">
        <v>5</v>
      </c>
      <c r="N139" s="159" t="s">
        <v>40</v>
      </c>
      <c r="O139" s="160">
        <v>0</v>
      </c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AR139" s="23" t="s">
        <v>146</v>
      </c>
      <c r="AT139" s="23" t="s">
        <v>141</v>
      </c>
      <c r="AU139" s="23" t="s">
        <v>154</v>
      </c>
      <c r="AY139" s="23" t="s">
        <v>139</v>
      </c>
      <c r="BE139" s="162">
        <f t="shared" si="4"/>
        <v>0</v>
      </c>
      <c r="BF139" s="162">
        <f t="shared" si="5"/>
        <v>0</v>
      </c>
      <c r="BG139" s="162">
        <f t="shared" si="6"/>
        <v>0</v>
      </c>
      <c r="BH139" s="162">
        <f t="shared" si="7"/>
        <v>0</v>
      </c>
      <c r="BI139" s="162">
        <f t="shared" si="8"/>
        <v>0</v>
      </c>
      <c r="BJ139" s="23" t="s">
        <v>77</v>
      </c>
      <c r="BK139" s="162">
        <f t="shared" si="9"/>
        <v>0</v>
      </c>
      <c r="BL139" s="23" t="s">
        <v>146</v>
      </c>
      <c r="BM139" s="23" t="s">
        <v>203</v>
      </c>
    </row>
    <row r="140" spans="2:65" s="1" customFormat="1" ht="16.5" customHeight="1">
      <c r="B140" s="151"/>
      <c r="C140" s="152" t="s">
        <v>172</v>
      </c>
      <c r="D140" s="152" t="s">
        <v>141</v>
      </c>
      <c r="E140" s="153" t="s">
        <v>1020</v>
      </c>
      <c r="F140" s="154" t="s">
        <v>1021</v>
      </c>
      <c r="G140" s="155" t="s">
        <v>1009</v>
      </c>
      <c r="H140" s="156">
        <v>1</v>
      </c>
      <c r="I140" s="157"/>
      <c r="J140" s="157">
        <f t="shared" si="0"/>
        <v>0</v>
      </c>
      <c r="K140" s="154" t="s">
        <v>5</v>
      </c>
      <c r="L140" s="37"/>
      <c r="M140" s="158" t="s">
        <v>5</v>
      </c>
      <c r="N140" s="159" t="s">
        <v>40</v>
      </c>
      <c r="O140" s="160">
        <v>0</v>
      </c>
      <c r="P140" s="160">
        <f t="shared" si="1"/>
        <v>0</v>
      </c>
      <c r="Q140" s="160">
        <v>0</v>
      </c>
      <c r="R140" s="160">
        <f t="shared" si="2"/>
        <v>0</v>
      </c>
      <c r="S140" s="160">
        <v>0</v>
      </c>
      <c r="T140" s="161">
        <f t="shared" si="3"/>
        <v>0</v>
      </c>
      <c r="AR140" s="23" t="s">
        <v>146</v>
      </c>
      <c r="AT140" s="23" t="s">
        <v>141</v>
      </c>
      <c r="AU140" s="23" t="s">
        <v>154</v>
      </c>
      <c r="AY140" s="23" t="s">
        <v>139</v>
      </c>
      <c r="BE140" s="162">
        <f t="shared" si="4"/>
        <v>0</v>
      </c>
      <c r="BF140" s="162">
        <f t="shared" si="5"/>
        <v>0</v>
      </c>
      <c r="BG140" s="162">
        <f t="shared" si="6"/>
        <v>0</v>
      </c>
      <c r="BH140" s="162">
        <f t="shared" si="7"/>
        <v>0</v>
      </c>
      <c r="BI140" s="162">
        <f t="shared" si="8"/>
        <v>0</v>
      </c>
      <c r="BJ140" s="23" t="s">
        <v>77</v>
      </c>
      <c r="BK140" s="162">
        <f t="shared" si="9"/>
        <v>0</v>
      </c>
      <c r="BL140" s="23" t="s">
        <v>146</v>
      </c>
      <c r="BM140" s="23" t="s">
        <v>212</v>
      </c>
    </row>
    <row r="141" spans="2:65" s="1" customFormat="1" ht="16.5" customHeight="1">
      <c r="B141" s="151"/>
      <c r="C141" s="152" t="s">
        <v>179</v>
      </c>
      <c r="D141" s="152" t="s">
        <v>141</v>
      </c>
      <c r="E141" s="153" t="s">
        <v>1022</v>
      </c>
      <c r="F141" s="154" t="s">
        <v>1023</v>
      </c>
      <c r="G141" s="155" t="s">
        <v>144</v>
      </c>
      <c r="H141" s="156">
        <v>0.1</v>
      </c>
      <c r="I141" s="157"/>
      <c r="J141" s="157">
        <f t="shared" si="0"/>
        <v>0</v>
      </c>
      <c r="K141" s="154" t="s">
        <v>5</v>
      </c>
      <c r="L141" s="37"/>
      <c r="M141" s="158" t="s">
        <v>5</v>
      </c>
      <c r="N141" s="159" t="s">
        <v>40</v>
      </c>
      <c r="O141" s="160">
        <v>0</v>
      </c>
      <c r="P141" s="160">
        <f t="shared" si="1"/>
        <v>0</v>
      </c>
      <c r="Q141" s="160">
        <v>0</v>
      </c>
      <c r="R141" s="160">
        <f t="shared" si="2"/>
        <v>0</v>
      </c>
      <c r="S141" s="160">
        <v>0</v>
      </c>
      <c r="T141" s="161">
        <f t="shared" si="3"/>
        <v>0</v>
      </c>
      <c r="AR141" s="23" t="s">
        <v>146</v>
      </c>
      <c r="AT141" s="23" t="s">
        <v>141</v>
      </c>
      <c r="AU141" s="23" t="s">
        <v>154</v>
      </c>
      <c r="AY141" s="23" t="s">
        <v>139</v>
      </c>
      <c r="BE141" s="162">
        <f t="shared" si="4"/>
        <v>0</v>
      </c>
      <c r="BF141" s="162">
        <f t="shared" si="5"/>
        <v>0</v>
      </c>
      <c r="BG141" s="162">
        <f t="shared" si="6"/>
        <v>0</v>
      </c>
      <c r="BH141" s="162">
        <f t="shared" si="7"/>
        <v>0</v>
      </c>
      <c r="BI141" s="162">
        <f t="shared" si="8"/>
        <v>0</v>
      </c>
      <c r="BJ141" s="23" t="s">
        <v>77</v>
      </c>
      <c r="BK141" s="162">
        <f t="shared" si="9"/>
        <v>0</v>
      </c>
      <c r="BL141" s="23" t="s">
        <v>146</v>
      </c>
      <c r="BM141" s="23" t="s">
        <v>220</v>
      </c>
    </row>
    <row r="142" spans="2:65" s="1" customFormat="1" ht="25.5" customHeight="1">
      <c r="B142" s="151"/>
      <c r="C142" s="152" t="s">
        <v>185</v>
      </c>
      <c r="D142" s="152" t="s">
        <v>141</v>
      </c>
      <c r="E142" s="153" t="s">
        <v>1024</v>
      </c>
      <c r="F142" s="154" t="s">
        <v>1025</v>
      </c>
      <c r="G142" s="155" t="s">
        <v>144</v>
      </c>
      <c r="H142" s="156">
        <v>0.1</v>
      </c>
      <c r="I142" s="157"/>
      <c r="J142" s="157">
        <f t="shared" si="0"/>
        <v>0</v>
      </c>
      <c r="K142" s="154" t="s">
        <v>5</v>
      </c>
      <c r="L142" s="37"/>
      <c r="M142" s="158" t="s">
        <v>5</v>
      </c>
      <c r="N142" s="159" t="s">
        <v>40</v>
      </c>
      <c r="O142" s="160">
        <v>0</v>
      </c>
      <c r="P142" s="160">
        <f t="shared" si="1"/>
        <v>0</v>
      </c>
      <c r="Q142" s="160">
        <v>0</v>
      </c>
      <c r="R142" s="160">
        <f t="shared" si="2"/>
        <v>0</v>
      </c>
      <c r="S142" s="160">
        <v>0</v>
      </c>
      <c r="T142" s="161">
        <f t="shared" si="3"/>
        <v>0</v>
      </c>
      <c r="AR142" s="23" t="s">
        <v>146</v>
      </c>
      <c r="AT142" s="23" t="s">
        <v>141</v>
      </c>
      <c r="AU142" s="23" t="s">
        <v>154</v>
      </c>
      <c r="AY142" s="23" t="s">
        <v>139</v>
      </c>
      <c r="BE142" s="162">
        <f t="shared" si="4"/>
        <v>0</v>
      </c>
      <c r="BF142" s="162">
        <f t="shared" si="5"/>
        <v>0</v>
      </c>
      <c r="BG142" s="162">
        <f t="shared" si="6"/>
        <v>0</v>
      </c>
      <c r="BH142" s="162">
        <f t="shared" si="7"/>
        <v>0</v>
      </c>
      <c r="BI142" s="162">
        <f t="shared" si="8"/>
        <v>0</v>
      </c>
      <c r="BJ142" s="23" t="s">
        <v>77</v>
      </c>
      <c r="BK142" s="162">
        <f t="shared" si="9"/>
        <v>0</v>
      </c>
      <c r="BL142" s="23" t="s">
        <v>146</v>
      </c>
      <c r="BM142" s="23" t="s">
        <v>236</v>
      </c>
    </row>
    <row r="143" spans="2:65" s="1" customFormat="1" ht="25.5" customHeight="1">
      <c r="B143" s="151"/>
      <c r="C143" s="152" t="s">
        <v>190</v>
      </c>
      <c r="D143" s="152" t="s">
        <v>141</v>
      </c>
      <c r="E143" s="153" t="s">
        <v>1026</v>
      </c>
      <c r="F143" s="154" t="s">
        <v>1027</v>
      </c>
      <c r="G143" s="155" t="s">
        <v>1009</v>
      </c>
      <c r="H143" s="156">
        <v>1</v>
      </c>
      <c r="I143" s="157"/>
      <c r="J143" s="157">
        <f t="shared" si="0"/>
        <v>0</v>
      </c>
      <c r="K143" s="154" t="s">
        <v>5</v>
      </c>
      <c r="L143" s="37"/>
      <c r="M143" s="158" t="s">
        <v>5</v>
      </c>
      <c r="N143" s="159" t="s">
        <v>40</v>
      </c>
      <c r="O143" s="160">
        <v>0</v>
      </c>
      <c r="P143" s="160">
        <f t="shared" si="1"/>
        <v>0</v>
      </c>
      <c r="Q143" s="160">
        <v>0</v>
      </c>
      <c r="R143" s="160">
        <f t="shared" si="2"/>
        <v>0</v>
      </c>
      <c r="S143" s="160">
        <v>0</v>
      </c>
      <c r="T143" s="161">
        <f t="shared" si="3"/>
        <v>0</v>
      </c>
      <c r="AR143" s="23" t="s">
        <v>146</v>
      </c>
      <c r="AT143" s="23" t="s">
        <v>141</v>
      </c>
      <c r="AU143" s="23" t="s">
        <v>154</v>
      </c>
      <c r="AY143" s="23" t="s">
        <v>139</v>
      </c>
      <c r="BE143" s="162">
        <f t="shared" si="4"/>
        <v>0</v>
      </c>
      <c r="BF143" s="162">
        <f t="shared" si="5"/>
        <v>0</v>
      </c>
      <c r="BG143" s="162">
        <f t="shared" si="6"/>
        <v>0</v>
      </c>
      <c r="BH143" s="162">
        <f t="shared" si="7"/>
        <v>0</v>
      </c>
      <c r="BI143" s="162">
        <f t="shared" si="8"/>
        <v>0</v>
      </c>
      <c r="BJ143" s="23" t="s">
        <v>77</v>
      </c>
      <c r="BK143" s="162">
        <f t="shared" si="9"/>
        <v>0</v>
      </c>
      <c r="BL143" s="23" t="s">
        <v>146</v>
      </c>
      <c r="BM143" s="23" t="s">
        <v>245</v>
      </c>
    </row>
    <row r="144" spans="2:65" s="1" customFormat="1" ht="16.5" customHeight="1">
      <c r="B144" s="151"/>
      <c r="C144" s="152" t="s">
        <v>198</v>
      </c>
      <c r="D144" s="152" t="s">
        <v>141</v>
      </c>
      <c r="E144" s="153" t="s">
        <v>1028</v>
      </c>
      <c r="F144" s="154" t="s">
        <v>1029</v>
      </c>
      <c r="G144" s="155" t="s">
        <v>182</v>
      </c>
      <c r="H144" s="156">
        <v>0.95</v>
      </c>
      <c r="I144" s="157"/>
      <c r="J144" s="157">
        <f t="shared" si="0"/>
        <v>0</v>
      </c>
      <c r="K144" s="154" t="s">
        <v>5</v>
      </c>
      <c r="L144" s="37"/>
      <c r="M144" s="158" t="s">
        <v>5</v>
      </c>
      <c r="N144" s="159" t="s">
        <v>40</v>
      </c>
      <c r="O144" s="160">
        <v>0</v>
      </c>
      <c r="P144" s="160">
        <f t="shared" si="1"/>
        <v>0</v>
      </c>
      <c r="Q144" s="160">
        <v>0</v>
      </c>
      <c r="R144" s="160">
        <f t="shared" si="2"/>
        <v>0</v>
      </c>
      <c r="S144" s="160">
        <v>0</v>
      </c>
      <c r="T144" s="161">
        <f t="shared" si="3"/>
        <v>0</v>
      </c>
      <c r="AR144" s="23" t="s">
        <v>146</v>
      </c>
      <c r="AT144" s="23" t="s">
        <v>141</v>
      </c>
      <c r="AU144" s="23" t="s">
        <v>154</v>
      </c>
      <c r="AY144" s="23" t="s">
        <v>139</v>
      </c>
      <c r="BE144" s="162">
        <f t="shared" si="4"/>
        <v>0</v>
      </c>
      <c r="BF144" s="162">
        <f t="shared" si="5"/>
        <v>0</v>
      </c>
      <c r="BG144" s="162">
        <f t="shared" si="6"/>
        <v>0</v>
      </c>
      <c r="BH144" s="162">
        <f t="shared" si="7"/>
        <v>0</v>
      </c>
      <c r="BI144" s="162">
        <f t="shared" si="8"/>
        <v>0</v>
      </c>
      <c r="BJ144" s="23" t="s">
        <v>77</v>
      </c>
      <c r="BK144" s="162">
        <f t="shared" si="9"/>
        <v>0</v>
      </c>
      <c r="BL144" s="23" t="s">
        <v>146</v>
      </c>
      <c r="BM144" s="23" t="s">
        <v>257</v>
      </c>
    </row>
    <row r="145" spans="2:65" s="1" customFormat="1" ht="16.5" customHeight="1">
      <c r="B145" s="151"/>
      <c r="C145" s="152" t="s">
        <v>203</v>
      </c>
      <c r="D145" s="152" t="s">
        <v>141</v>
      </c>
      <c r="E145" s="153" t="s">
        <v>1030</v>
      </c>
      <c r="F145" s="154" t="s">
        <v>1031</v>
      </c>
      <c r="G145" s="155" t="s">
        <v>144</v>
      </c>
      <c r="H145" s="156">
        <v>0.2</v>
      </c>
      <c r="I145" s="157"/>
      <c r="J145" s="157">
        <f t="shared" si="0"/>
        <v>0</v>
      </c>
      <c r="K145" s="154" t="s">
        <v>5</v>
      </c>
      <c r="L145" s="37"/>
      <c r="M145" s="158" t="s">
        <v>5</v>
      </c>
      <c r="N145" s="159" t="s">
        <v>40</v>
      </c>
      <c r="O145" s="160">
        <v>0</v>
      </c>
      <c r="P145" s="160">
        <f t="shared" si="1"/>
        <v>0</v>
      </c>
      <c r="Q145" s="160">
        <v>0</v>
      </c>
      <c r="R145" s="160">
        <f t="shared" si="2"/>
        <v>0</v>
      </c>
      <c r="S145" s="160">
        <v>0</v>
      </c>
      <c r="T145" s="161">
        <f t="shared" si="3"/>
        <v>0</v>
      </c>
      <c r="AR145" s="23" t="s">
        <v>146</v>
      </c>
      <c r="AT145" s="23" t="s">
        <v>141</v>
      </c>
      <c r="AU145" s="23" t="s">
        <v>154</v>
      </c>
      <c r="AY145" s="23" t="s">
        <v>139</v>
      </c>
      <c r="BE145" s="162">
        <f t="shared" si="4"/>
        <v>0</v>
      </c>
      <c r="BF145" s="162">
        <f t="shared" si="5"/>
        <v>0</v>
      </c>
      <c r="BG145" s="162">
        <f t="shared" si="6"/>
        <v>0</v>
      </c>
      <c r="BH145" s="162">
        <f t="shared" si="7"/>
        <v>0</v>
      </c>
      <c r="BI145" s="162">
        <f t="shared" si="8"/>
        <v>0</v>
      </c>
      <c r="BJ145" s="23" t="s">
        <v>77</v>
      </c>
      <c r="BK145" s="162">
        <f t="shared" si="9"/>
        <v>0</v>
      </c>
      <c r="BL145" s="23" t="s">
        <v>146</v>
      </c>
      <c r="BM145" s="23" t="s">
        <v>268</v>
      </c>
    </row>
    <row r="146" spans="2:65" s="1" customFormat="1" ht="25.5" customHeight="1">
      <c r="B146" s="151"/>
      <c r="C146" s="152" t="s">
        <v>208</v>
      </c>
      <c r="D146" s="152" t="s">
        <v>141</v>
      </c>
      <c r="E146" s="153" t="s">
        <v>1032</v>
      </c>
      <c r="F146" s="154" t="s">
        <v>1033</v>
      </c>
      <c r="G146" s="155" t="s">
        <v>175</v>
      </c>
      <c r="H146" s="156">
        <v>0.32</v>
      </c>
      <c r="I146" s="157"/>
      <c r="J146" s="157">
        <f t="shared" si="0"/>
        <v>0</v>
      </c>
      <c r="K146" s="154" t="s">
        <v>5</v>
      </c>
      <c r="L146" s="37"/>
      <c r="M146" s="158" t="s">
        <v>5</v>
      </c>
      <c r="N146" s="159" t="s">
        <v>40</v>
      </c>
      <c r="O146" s="160">
        <v>0</v>
      </c>
      <c r="P146" s="160">
        <f t="shared" si="1"/>
        <v>0</v>
      </c>
      <c r="Q146" s="160">
        <v>0</v>
      </c>
      <c r="R146" s="160">
        <f t="shared" si="2"/>
        <v>0</v>
      </c>
      <c r="S146" s="160">
        <v>0</v>
      </c>
      <c r="T146" s="161">
        <f t="shared" si="3"/>
        <v>0</v>
      </c>
      <c r="AR146" s="23" t="s">
        <v>146</v>
      </c>
      <c r="AT146" s="23" t="s">
        <v>141</v>
      </c>
      <c r="AU146" s="23" t="s">
        <v>154</v>
      </c>
      <c r="AY146" s="23" t="s">
        <v>139</v>
      </c>
      <c r="BE146" s="162">
        <f t="shared" si="4"/>
        <v>0</v>
      </c>
      <c r="BF146" s="162">
        <f t="shared" si="5"/>
        <v>0</v>
      </c>
      <c r="BG146" s="162">
        <f t="shared" si="6"/>
        <v>0</v>
      </c>
      <c r="BH146" s="162">
        <f t="shared" si="7"/>
        <v>0</v>
      </c>
      <c r="BI146" s="162">
        <f t="shared" si="8"/>
        <v>0</v>
      </c>
      <c r="BJ146" s="23" t="s">
        <v>77</v>
      </c>
      <c r="BK146" s="162">
        <f t="shared" si="9"/>
        <v>0</v>
      </c>
      <c r="BL146" s="23" t="s">
        <v>146</v>
      </c>
      <c r="BM146" s="23" t="s">
        <v>285</v>
      </c>
    </row>
    <row r="147" spans="2:63" s="10" customFormat="1" ht="22.35" customHeight="1">
      <c r="B147" s="139"/>
      <c r="D147" s="140" t="s">
        <v>68</v>
      </c>
      <c r="E147" s="149" t="s">
        <v>1034</v>
      </c>
      <c r="F147" s="149" t="s">
        <v>1035</v>
      </c>
      <c r="J147" s="150">
        <f>BK147</f>
        <v>0</v>
      </c>
      <c r="L147" s="139"/>
      <c r="M147" s="143"/>
      <c r="N147" s="144"/>
      <c r="O147" s="144"/>
      <c r="P147" s="145">
        <f>SUM(P148:P154)</f>
        <v>0</v>
      </c>
      <c r="Q147" s="144"/>
      <c r="R147" s="145">
        <f>SUM(R148:R154)</f>
        <v>0</v>
      </c>
      <c r="S147" s="144"/>
      <c r="T147" s="146">
        <f>SUM(T148:T154)</f>
        <v>0</v>
      </c>
      <c r="AR147" s="140" t="s">
        <v>77</v>
      </c>
      <c r="AT147" s="147" t="s">
        <v>68</v>
      </c>
      <c r="AU147" s="147" t="s">
        <v>79</v>
      </c>
      <c r="AY147" s="140" t="s">
        <v>139</v>
      </c>
      <c r="BK147" s="148">
        <f>SUM(BK148:BK154)</f>
        <v>0</v>
      </c>
    </row>
    <row r="148" spans="2:65" s="1" customFormat="1" ht="25.5" customHeight="1">
      <c r="B148" s="151"/>
      <c r="C148" s="171" t="s">
        <v>212</v>
      </c>
      <c r="D148" s="171" t="s">
        <v>191</v>
      </c>
      <c r="E148" s="172" t="s">
        <v>1036</v>
      </c>
      <c r="F148" s="173" t="s">
        <v>1037</v>
      </c>
      <c r="G148" s="174" t="s">
        <v>144</v>
      </c>
      <c r="H148" s="175">
        <v>0.2</v>
      </c>
      <c r="I148" s="176"/>
      <c r="J148" s="176">
        <f aca="true" t="shared" si="10" ref="J148:J154">ROUND(I148*H148,2)</f>
        <v>0</v>
      </c>
      <c r="K148" s="173" t="s">
        <v>5</v>
      </c>
      <c r="L148" s="177"/>
      <c r="M148" s="178" t="s">
        <v>5</v>
      </c>
      <c r="N148" s="179" t="s">
        <v>40</v>
      </c>
      <c r="O148" s="160">
        <v>0</v>
      </c>
      <c r="P148" s="160">
        <f aca="true" t="shared" si="11" ref="P148:P154">O148*H148</f>
        <v>0</v>
      </c>
      <c r="Q148" s="160">
        <v>0</v>
      </c>
      <c r="R148" s="160">
        <f aca="true" t="shared" si="12" ref="R148:R154">Q148*H148</f>
        <v>0</v>
      </c>
      <c r="S148" s="160">
        <v>0</v>
      </c>
      <c r="T148" s="161">
        <f aca="true" t="shared" si="13" ref="T148:T154">S148*H148</f>
        <v>0</v>
      </c>
      <c r="AR148" s="23" t="s">
        <v>179</v>
      </c>
      <c r="AT148" s="23" t="s">
        <v>191</v>
      </c>
      <c r="AU148" s="23" t="s">
        <v>154</v>
      </c>
      <c r="AY148" s="23" t="s">
        <v>139</v>
      </c>
      <c r="BE148" s="162">
        <f aca="true" t="shared" si="14" ref="BE148:BE154">IF(N148="základní",J148,0)</f>
        <v>0</v>
      </c>
      <c r="BF148" s="162">
        <f aca="true" t="shared" si="15" ref="BF148:BF154">IF(N148="snížená",J148,0)</f>
        <v>0</v>
      </c>
      <c r="BG148" s="162">
        <f aca="true" t="shared" si="16" ref="BG148:BG154">IF(N148="zákl. přenesená",J148,0)</f>
        <v>0</v>
      </c>
      <c r="BH148" s="162">
        <f aca="true" t="shared" si="17" ref="BH148:BH154">IF(N148="sníž. přenesená",J148,0)</f>
        <v>0</v>
      </c>
      <c r="BI148" s="162">
        <f aca="true" t="shared" si="18" ref="BI148:BI154">IF(N148="nulová",J148,0)</f>
        <v>0</v>
      </c>
      <c r="BJ148" s="23" t="s">
        <v>77</v>
      </c>
      <c r="BK148" s="162">
        <f aca="true" t="shared" si="19" ref="BK148:BK154">ROUND(I148*H148,2)</f>
        <v>0</v>
      </c>
      <c r="BL148" s="23" t="s">
        <v>146</v>
      </c>
      <c r="BM148" s="23" t="s">
        <v>299</v>
      </c>
    </row>
    <row r="149" spans="2:65" s="1" customFormat="1" ht="16.5" customHeight="1">
      <c r="B149" s="151"/>
      <c r="C149" s="171" t="s">
        <v>11</v>
      </c>
      <c r="D149" s="171" t="s">
        <v>191</v>
      </c>
      <c r="E149" s="172" t="s">
        <v>1038</v>
      </c>
      <c r="F149" s="173" t="s">
        <v>1039</v>
      </c>
      <c r="G149" s="174" t="s">
        <v>1009</v>
      </c>
      <c r="H149" s="175">
        <v>3</v>
      </c>
      <c r="I149" s="176"/>
      <c r="J149" s="176">
        <f t="shared" si="10"/>
        <v>0</v>
      </c>
      <c r="K149" s="173" t="s">
        <v>5</v>
      </c>
      <c r="L149" s="177"/>
      <c r="M149" s="178" t="s">
        <v>5</v>
      </c>
      <c r="N149" s="179" t="s">
        <v>40</v>
      </c>
      <c r="O149" s="160">
        <v>0</v>
      </c>
      <c r="P149" s="160">
        <f t="shared" si="11"/>
        <v>0</v>
      </c>
      <c r="Q149" s="160">
        <v>0</v>
      </c>
      <c r="R149" s="160">
        <f t="shared" si="12"/>
        <v>0</v>
      </c>
      <c r="S149" s="160">
        <v>0</v>
      </c>
      <c r="T149" s="161">
        <f t="shared" si="13"/>
        <v>0</v>
      </c>
      <c r="AR149" s="23" t="s">
        <v>179</v>
      </c>
      <c r="AT149" s="23" t="s">
        <v>191</v>
      </c>
      <c r="AU149" s="23" t="s">
        <v>154</v>
      </c>
      <c r="AY149" s="23" t="s">
        <v>139</v>
      </c>
      <c r="BE149" s="162">
        <f t="shared" si="14"/>
        <v>0</v>
      </c>
      <c r="BF149" s="162">
        <f t="shared" si="15"/>
        <v>0</v>
      </c>
      <c r="BG149" s="162">
        <f t="shared" si="16"/>
        <v>0</v>
      </c>
      <c r="BH149" s="162">
        <f t="shared" si="17"/>
        <v>0</v>
      </c>
      <c r="BI149" s="162">
        <f t="shared" si="18"/>
        <v>0</v>
      </c>
      <c r="BJ149" s="23" t="s">
        <v>77</v>
      </c>
      <c r="BK149" s="162">
        <f t="shared" si="19"/>
        <v>0</v>
      </c>
      <c r="BL149" s="23" t="s">
        <v>146</v>
      </c>
      <c r="BM149" s="23" t="s">
        <v>310</v>
      </c>
    </row>
    <row r="150" spans="2:65" s="1" customFormat="1" ht="16.5" customHeight="1">
      <c r="B150" s="151"/>
      <c r="C150" s="171" t="s">
        <v>220</v>
      </c>
      <c r="D150" s="171" t="s">
        <v>191</v>
      </c>
      <c r="E150" s="172" t="s">
        <v>1040</v>
      </c>
      <c r="F150" s="173" t="s">
        <v>1041</v>
      </c>
      <c r="G150" s="174" t="s">
        <v>1009</v>
      </c>
      <c r="H150" s="175">
        <v>3</v>
      </c>
      <c r="I150" s="176"/>
      <c r="J150" s="176">
        <f t="shared" si="10"/>
        <v>0</v>
      </c>
      <c r="K150" s="173" t="s">
        <v>5</v>
      </c>
      <c r="L150" s="177"/>
      <c r="M150" s="178" t="s">
        <v>5</v>
      </c>
      <c r="N150" s="179" t="s">
        <v>40</v>
      </c>
      <c r="O150" s="160">
        <v>0</v>
      </c>
      <c r="P150" s="160">
        <f t="shared" si="11"/>
        <v>0</v>
      </c>
      <c r="Q150" s="160">
        <v>0</v>
      </c>
      <c r="R150" s="160">
        <f t="shared" si="12"/>
        <v>0</v>
      </c>
      <c r="S150" s="160">
        <v>0</v>
      </c>
      <c r="T150" s="161">
        <f t="shared" si="13"/>
        <v>0</v>
      </c>
      <c r="AR150" s="23" t="s">
        <v>179</v>
      </c>
      <c r="AT150" s="23" t="s">
        <v>191</v>
      </c>
      <c r="AU150" s="23" t="s">
        <v>154</v>
      </c>
      <c r="AY150" s="23" t="s">
        <v>139</v>
      </c>
      <c r="BE150" s="162">
        <f t="shared" si="14"/>
        <v>0</v>
      </c>
      <c r="BF150" s="162">
        <f t="shared" si="15"/>
        <v>0</v>
      </c>
      <c r="BG150" s="162">
        <f t="shared" si="16"/>
        <v>0</v>
      </c>
      <c r="BH150" s="162">
        <f t="shared" si="17"/>
        <v>0</v>
      </c>
      <c r="BI150" s="162">
        <f t="shared" si="18"/>
        <v>0</v>
      </c>
      <c r="BJ150" s="23" t="s">
        <v>77</v>
      </c>
      <c r="BK150" s="162">
        <f t="shared" si="19"/>
        <v>0</v>
      </c>
      <c r="BL150" s="23" t="s">
        <v>146</v>
      </c>
      <c r="BM150" s="23" t="s">
        <v>264</v>
      </c>
    </row>
    <row r="151" spans="2:65" s="1" customFormat="1" ht="16.5" customHeight="1">
      <c r="B151" s="151"/>
      <c r="C151" s="171" t="s">
        <v>227</v>
      </c>
      <c r="D151" s="171" t="s">
        <v>191</v>
      </c>
      <c r="E151" s="172" t="s">
        <v>1042</v>
      </c>
      <c r="F151" s="173" t="s">
        <v>1043</v>
      </c>
      <c r="G151" s="174" t="s">
        <v>1009</v>
      </c>
      <c r="H151" s="175">
        <v>6</v>
      </c>
      <c r="I151" s="176"/>
      <c r="J151" s="176">
        <f t="shared" si="10"/>
        <v>0</v>
      </c>
      <c r="K151" s="173" t="s">
        <v>5</v>
      </c>
      <c r="L151" s="177"/>
      <c r="M151" s="178" t="s">
        <v>5</v>
      </c>
      <c r="N151" s="179" t="s">
        <v>40</v>
      </c>
      <c r="O151" s="160">
        <v>0</v>
      </c>
      <c r="P151" s="160">
        <f t="shared" si="11"/>
        <v>0</v>
      </c>
      <c r="Q151" s="160">
        <v>0</v>
      </c>
      <c r="R151" s="160">
        <f t="shared" si="12"/>
        <v>0</v>
      </c>
      <c r="S151" s="160">
        <v>0</v>
      </c>
      <c r="T151" s="161">
        <f t="shared" si="13"/>
        <v>0</v>
      </c>
      <c r="AR151" s="23" t="s">
        <v>179</v>
      </c>
      <c r="AT151" s="23" t="s">
        <v>191</v>
      </c>
      <c r="AU151" s="23" t="s">
        <v>154</v>
      </c>
      <c r="AY151" s="23" t="s">
        <v>139</v>
      </c>
      <c r="BE151" s="162">
        <f t="shared" si="14"/>
        <v>0</v>
      </c>
      <c r="BF151" s="162">
        <f t="shared" si="15"/>
        <v>0</v>
      </c>
      <c r="BG151" s="162">
        <f t="shared" si="16"/>
        <v>0</v>
      </c>
      <c r="BH151" s="162">
        <f t="shared" si="17"/>
        <v>0</v>
      </c>
      <c r="BI151" s="162">
        <f t="shared" si="18"/>
        <v>0</v>
      </c>
      <c r="BJ151" s="23" t="s">
        <v>77</v>
      </c>
      <c r="BK151" s="162">
        <f t="shared" si="19"/>
        <v>0</v>
      </c>
      <c r="BL151" s="23" t="s">
        <v>146</v>
      </c>
      <c r="BM151" s="23" t="s">
        <v>326</v>
      </c>
    </row>
    <row r="152" spans="2:65" s="1" customFormat="1" ht="16.5" customHeight="1">
      <c r="B152" s="151"/>
      <c r="C152" s="171" t="s">
        <v>236</v>
      </c>
      <c r="D152" s="171" t="s">
        <v>191</v>
      </c>
      <c r="E152" s="172" t="s">
        <v>1044</v>
      </c>
      <c r="F152" s="173" t="s">
        <v>1045</v>
      </c>
      <c r="G152" s="174" t="s">
        <v>144</v>
      </c>
      <c r="H152" s="175">
        <v>0.095</v>
      </c>
      <c r="I152" s="176"/>
      <c r="J152" s="176">
        <f t="shared" si="10"/>
        <v>0</v>
      </c>
      <c r="K152" s="173" t="s">
        <v>5</v>
      </c>
      <c r="L152" s="177"/>
      <c r="M152" s="178" t="s">
        <v>5</v>
      </c>
      <c r="N152" s="179" t="s">
        <v>40</v>
      </c>
      <c r="O152" s="160">
        <v>0</v>
      </c>
      <c r="P152" s="160">
        <f t="shared" si="11"/>
        <v>0</v>
      </c>
      <c r="Q152" s="160">
        <v>0</v>
      </c>
      <c r="R152" s="160">
        <f t="shared" si="12"/>
        <v>0</v>
      </c>
      <c r="S152" s="160">
        <v>0</v>
      </c>
      <c r="T152" s="161">
        <f t="shared" si="13"/>
        <v>0</v>
      </c>
      <c r="AR152" s="23" t="s">
        <v>179</v>
      </c>
      <c r="AT152" s="23" t="s">
        <v>191</v>
      </c>
      <c r="AU152" s="23" t="s">
        <v>154</v>
      </c>
      <c r="AY152" s="23" t="s">
        <v>139</v>
      </c>
      <c r="BE152" s="162">
        <f t="shared" si="14"/>
        <v>0</v>
      </c>
      <c r="BF152" s="162">
        <f t="shared" si="15"/>
        <v>0</v>
      </c>
      <c r="BG152" s="162">
        <f t="shared" si="16"/>
        <v>0</v>
      </c>
      <c r="BH152" s="162">
        <f t="shared" si="17"/>
        <v>0</v>
      </c>
      <c r="BI152" s="162">
        <f t="shared" si="18"/>
        <v>0</v>
      </c>
      <c r="BJ152" s="23" t="s">
        <v>77</v>
      </c>
      <c r="BK152" s="162">
        <f t="shared" si="19"/>
        <v>0</v>
      </c>
      <c r="BL152" s="23" t="s">
        <v>146</v>
      </c>
      <c r="BM152" s="23" t="s">
        <v>346</v>
      </c>
    </row>
    <row r="153" spans="2:65" s="1" customFormat="1" ht="25.5" customHeight="1">
      <c r="B153" s="151"/>
      <c r="C153" s="171" t="s">
        <v>241</v>
      </c>
      <c r="D153" s="171" t="s">
        <v>191</v>
      </c>
      <c r="E153" s="172" t="s">
        <v>1046</v>
      </c>
      <c r="F153" s="173" t="s">
        <v>1047</v>
      </c>
      <c r="G153" s="174" t="s">
        <v>271</v>
      </c>
      <c r="H153" s="175">
        <v>0.3</v>
      </c>
      <c r="I153" s="176"/>
      <c r="J153" s="176">
        <f t="shared" si="10"/>
        <v>0</v>
      </c>
      <c r="K153" s="173" t="s">
        <v>5</v>
      </c>
      <c r="L153" s="177"/>
      <c r="M153" s="178" t="s">
        <v>5</v>
      </c>
      <c r="N153" s="179" t="s">
        <v>40</v>
      </c>
      <c r="O153" s="160">
        <v>0</v>
      </c>
      <c r="P153" s="160">
        <f t="shared" si="11"/>
        <v>0</v>
      </c>
      <c r="Q153" s="160">
        <v>0</v>
      </c>
      <c r="R153" s="160">
        <f t="shared" si="12"/>
        <v>0</v>
      </c>
      <c r="S153" s="160">
        <v>0</v>
      </c>
      <c r="T153" s="161">
        <f t="shared" si="13"/>
        <v>0</v>
      </c>
      <c r="AR153" s="23" t="s">
        <v>179</v>
      </c>
      <c r="AT153" s="23" t="s">
        <v>191</v>
      </c>
      <c r="AU153" s="23" t="s">
        <v>154</v>
      </c>
      <c r="AY153" s="23" t="s">
        <v>139</v>
      </c>
      <c r="BE153" s="162">
        <f t="shared" si="14"/>
        <v>0</v>
      </c>
      <c r="BF153" s="162">
        <f t="shared" si="15"/>
        <v>0</v>
      </c>
      <c r="BG153" s="162">
        <f t="shared" si="16"/>
        <v>0</v>
      </c>
      <c r="BH153" s="162">
        <f t="shared" si="17"/>
        <v>0</v>
      </c>
      <c r="BI153" s="162">
        <f t="shared" si="18"/>
        <v>0</v>
      </c>
      <c r="BJ153" s="23" t="s">
        <v>77</v>
      </c>
      <c r="BK153" s="162">
        <f t="shared" si="19"/>
        <v>0</v>
      </c>
      <c r="BL153" s="23" t="s">
        <v>146</v>
      </c>
      <c r="BM153" s="23" t="s">
        <v>357</v>
      </c>
    </row>
    <row r="154" spans="2:65" s="1" customFormat="1" ht="16.5" customHeight="1">
      <c r="B154" s="151"/>
      <c r="C154" s="171" t="s">
        <v>245</v>
      </c>
      <c r="D154" s="171" t="s">
        <v>191</v>
      </c>
      <c r="E154" s="172" t="s">
        <v>1048</v>
      </c>
      <c r="F154" s="173" t="s">
        <v>1049</v>
      </c>
      <c r="G154" s="174" t="s">
        <v>271</v>
      </c>
      <c r="H154" s="175">
        <v>2</v>
      </c>
      <c r="I154" s="176"/>
      <c r="J154" s="176">
        <f t="shared" si="10"/>
        <v>0</v>
      </c>
      <c r="K154" s="173" t="s">
        <v>5</v>
      </c>
      <c r="L154" s="177"/>
      <c r="M154" s="178" t="s">
        <v>5</v>
      </c>
      <c r="N154" s="179" t="s">
        <v>40</v>
      </c>
      <c r="O154" s="160">
        <v>0</v>
      </c>
      <c r="P154" s="160">
        <f t="shared" si="11"/>
        <v>0</v>
      </c>
      <c r="Q154" s="160">
        <v>0</v>
      </c>
      <c r="R154" s="160">
        <f t="shared" si="12"/>
        <v>0</v>
      </c>
      <c r="S154" s="160">
        <v>0</v>
      </c>
      <c r="T154" s="161">
        <f t="shared" si="13"/>
        <v>0</v>
      </c>
      <c r="AR154" s="23" t="s">
        <v>179</v>
      </c>
      <c r="AT154" s="23" t="s">
        <v>191</v>
      </c>
      <c r="AU154" s="23" t="s">
        <v>154</v>
      </c>
      <c r="AY154" s="23" t="s">
        <v>139</v>
      </c>
      <c r="BE154" s="162">
        <f t="shared" si="14"/>
        <v>0</v>
      </c>
      <c r="BF154" s="162">
        <f t="shared" si="15"/>
        <v>0</v>
      </c>
      <c r="BG154" s="162">
        <f t="shared" si="16"/>
        <v>0</v>
      </c>
      <c r="BH154" s="162">
        <f t="shared" si="17"/>
        <v>0</v>
      </c>
      <c r="BI154" s="162">
        <f t="shared" si="18"/>
        <v>0</v>
      </c>
      <c r="BJ154" s="23" t="s">
        <v>77</v>
      </c>
      <c r="BK154" s="162">
        <f t="shared" si="19"/>
        <v>0</v>
      </c>
      <c r="BL154" s="23" t="s">
        <v>146</v>
      </c>
      <c r="BM154" s="23" t="s">
        <v>366</v>
      </c>
    </row>
    <row r="155" spans="2:63" s="10" customFormat="1" ht="22.35" customHeight="1">
      <c r="B155" s="139"/>
      <c r="D155" s="140" t="s">
        <v>68</v>
      </c>
      <c r="E155" s="149" t="s">
        <v>1050</v>
      </c>
      <c r="F155" s="149" t="s">
        <v>1051</v>
      </c>
      <c r="J155" s="150">
        <f>BK155</f>
        <v>0</v>
      </c>
      <c r="L155" s="139"/>
      <c r="M155" s="143"/>
      <c r="N155" s="144"/>
      <c r="O155" s="144"/>
      <c r="P155" s="145">
        <f>SUM(P156:P156)</f>
        <v>0</v>
      </c>
      <c r="Q155" s="144"/>
      <c r="R155" s="145">
        <f>SUM(R156:R156)</f>
        <v>0</v>
      </c>
      <c r="S155" s="144"/>
      <c r="T155" s="146">
        <f>SUM(T156:T156)</f>
        <v>0</v>
      </c>
      <c r="AR155" s="140" t="s">
        <v>77</v>
      </c>
      <c r="AT155" s="147" t="s">
        <v>68</v>
      </c>
      <c r="AU155" s="147" t="s">
        <v>79</v>
      </c>
      <c r="AY155" s="140" t="s">
        <v>139</v>
      </c>
      <c r="BK155" s="148">
        <f>SUM(BK156:BK156)</f>
        <v>0</v>
      </c>
    </row>
    <row r="156" spans="2:65" s="1" customFormat="1" ht="16.5" customHeight="1">
      <c r="B156" s="151"/>
      <c r="C156" s="171" t="s">
        <v>10</v>
      </c>
      <c r="D156" s="171" t="s">
        <v>191</v>
      </c>
      <c r="E156" s="172" t="s">
        <v>2199</v>
      </c>
      <c r="F156" s="173" t="s">
        <v>2200</v>
      </c>
      <c r="G156" s="174" t="s">
        <v>5</v>
      </c>
      <c r="H156" s="175">
        <v>1</v>
      </c>
      <c r="I156" s="176"/>
      <c r="J156" s="176">
        <f>ROUND(I156*H156,2)</f>
        <v>0</v>
      </c>
      <c r="K156" s="173" t="s">
        <v>5</v>
      </c>
      <c r="L156" s="177"/>
      <c r="M156" s="178" t="s">
        <v>5</v>
      </c>
      <c r="N156" s="179" t="s">
        <v>40</v>
      </c>
      <c r="O156" s="160">
        <v>0</v>
      </c>
      <c r="P156" s="160">
        <f>O156*H156</f>
        <v>0</v>
      </c>
      <c r="Q156" s="160">
        <v>0</v>
      </c>
      <c r="R156" s="160">
        <f>Q156*H156</f>
        <v>0</v>
      </c>
      <c r="S156" s="160">
        <v>0</v>
      </c>
      <c r="T156" s="161">
        <f>S156*H156</f>
        <v>0</v>
      </c>
      <c r="AR156" s="23" t="s">
        <v>179</v>
      </c>
      <c r="AT156" s="23" t="s">
        <v>191</v>
      </c>
      <c r="AU156" s="23" t="s">
        <v>154</v>
      </c>
      <c r="AY156" s="23" t="s">
        <v>139</v>
      </c>
      <c r="BE156" s="162">
        <f>IF(N156="základní",J156,0)</f>
        <v>0</v>
      </c>
      <c r="BF156" s="162">
        <f>IF(N156="snížená",J156,0)</f>
        <v>0</v>
      </c>
      <c r="BG156" s="162">
        <f>IF(N156="zákl. přenesená",J156,0)</f>
        <v>0</v>
      </c>
      <c r="BH156" s="162">
        <f>IF(N156="sníž. přenesená",J156,0)</f>
        <v>0</v>
      </c>
      <c r="BI156" s="162">
        <f>IF(N156="nulová",J156,0)</f>
        <v>0</v>
      </c>
      <c r="BJ156" s="23" t="s">
        <v>77</v>
      </c>
      <c r="BK156" s="162">
        <f>ROUND(I156*H156,2)</f>
        <v>0</v>
      </c>
      <c r="BL156" s="23" t="s">
        <v>146</v>
      </c>
      <c r="BM156" s="23" t="s">
        <v>377</v>
      </c>
    </row>
    <row r="157" spans="2:63" s="10" customFormat="1" ht="22.35" customHeight="1">
      <c r="B157" s="139"/>
      <c r="D157" s="140" t="s">
        <v>68</v>
      </c>
      <c r="E157" s="149" t="s">
        <v>1052</v>
      </c>
      <c r="F157" s="149" t="s">
        <v>1053</v>
      </c>
      <c r="J157" s="150">
        <f>BK157</f>
        <v>0</v>
      </c>
      <c r="L157" s="139"/>
      <c r="M157" s="143"/>
      <c r="N157" s="144"/>
      <c r="O157" s="144"/>
      <c r="P157" s="145">
        <f>SUM(P158:P163)</f>
        <v>0</v>
      </c>
      <c r="Q157" s="144"/>
      <c r="R157" s="145">
        <f>SUM(R158:R163)</f>
        <v>0</v>
      </c>
      <c r="S157" s="144"/>
      <c r="T157" s="146">
        <f>SUM(T158:T163)</f>
        <v>0</v>
      </c>
      <c r="AR157" s="140" t="s">
        <v>77</v>
      </c>
      <c r="AT157" s="147" t="s">
        <v>68</v>
      </c>
      <c r="AU157" s="147" t="s">
        <v>79</v>
      </c>
      <c r="AY157" s="140" t="s">
        <v>139</v>
      </c>
      <c r="BK157" s="148">
        <f>SUM(BK158:BK163)</f>
        <v>0</v>
      </c>
    </row>
    <row r="158" spans="2:65" s="1" customFormat="1" ht="25.5" customHeight="1">
      <c r="B158" s="151"/>
      <c r="C158" s="152" t="s">
        <v>261</v>
      </c>
      <c r="D158" s="152" t="s">
        <v>141</v>
      </c>
      <c r="E158" s="153" t="s">
        <v>1054</v>
      </c>
      <c r="F158" s="154" t="s">
        <v>1055</v>
      </c>
      <c r="G158" s="155" t="s">
        <v>144</v>
      </c>
      <c r="H158" s="156">
        <v>0.3</v>
      </c>
      <c r="I158" s="157"/>
      <c r="J158" s="157">
        <f aca="true" t="shared" si="20" ref="J158:J163">ROUND(I158*H158,2)</f>
        <v>0</v>
      </c>
      <c r="K158" s="154" t="s">
        <v>5</v>
      </c>
      <c r="L158" s="37"/>
      <c r="M158" s="158" t="s">
        <v>5</v>
      </c>
      <c r="N158" s="159" t="s">
        <v>40</v>
      </c>
      <c r="O158" s="160">
        <v>0</v>
      </c>
      <c r="P158" s="160">
        <f aca="true" t="shared" si="21" ref="P158:P163">O158*H158</f>
        <v>0</v>
      </c>
      <c r="Q158" s="160">
        <v>0</v>
      </c>
      <c r="R158" s="160">
        <f aca="true" t="shared" si="22" ref="R158:R163">Q158*H158</f>
        <v>0</v>
      </c>
      <c r="S158" s="160">
        <v>0</v>
      </c>
      <c r="T158" s="161">
        <f aca="true" t="shared" si="23" ref="T158:T163">S158*H158</f>
        <v>0</v>
      </c>
      <c r="AR158" s="23" t="s">
        <v>146</v>
      </c>
      <c r="AT158" s="23" t="s">
        <v>141</v>
      </c>
      <c r="AU158" s="23" t="s">
        <v>154</v>
      </c>
      <c r="AY158" s="23" t="s">
        <v>139</v>
      </c>
      <c r="BE158" s="162">
        <f aca="true" t="shared" si="24" ref="BE158:BE163">IF(N158="základní",J158,0)</f>
        <v>0</v>
      </c>
      <c r="BF158" s="162">
        <f aca="true" t="shared" si="25" ref="BF158:BF163">IF(N158="snížená",J158,0)</f>
        <v>0</v>
      </c>
      <c r="BG158" s="162">
        <f aca="true" t="shared" si="26" ref="BG158:BG163">IF(N158="zákl. přenesená",J158,0)</f>
        <v>0</v>
      </c>
      <c r="BH158" s="162">
        <f aca="true" t="shared" si="27" ref="BH158:BH163">IF(N158="sníž. přenesená",J158,0)</f>
        <v>0</v>
      </c>
      <c r="BI158" s="162">
        <f aca="true" t="shared" si="28" ref="BI158:BI163">IF(N158="nulová",J158,0)</f>
        <v>0</v>
      </c>
      <c r="BJ158" s="23" t="s">
        <v>77</v>
      </c>
      <c r="BK158" s="162">
        <f aca="true" t="shared" si="29" ref="BK158:BK163">ROUND(I158*H158,2)</f>
        <v>0</v>
      </c>
      <c r="BL158" s="23" t="s">
        <v>146</v>
      </c>
      <c r="BM158" s="23" t="s">
        <v>523</v>
      </c>
    </row>
    <row r="159" spans="2:65" s="1" customFormat="1" ht="25.5" customHeight="1">
      <c r="B159" s="151"/>
      <c r="C159" s="152" t="s">
        <v>268</v>
      </c>
      <c r="D159" s="152" t="s">
        <v>141</v>
      </c>
      <c r="E159" s="153" t="s">
        <v>1056</v>
      </c>
      <c r="F159" s="154" t="s">
        <v>1057</v>
      </c>
      <c r="G159" s="155" t="s">
        <v>144</v>
      </c>
      <c r="H159" s="156">
        <v>0.3</v>
      </c>
      <c r="I159" s="157"/>
      <c r="J159" s="157">
        <f t="shared" si="20"/>
        <v>0</v>
      </c>
      <c r="K159" s="154" t="s">
        <v>5</v>
      </c>
      <c r="L159" s="37"/>
      <c r="M159" s="158" t="s">
        <v>5</v>
      </c>
      <c r="N159" s="159" t="s">
        <v>40</v>
      </c>
      <c r="O159" s="160">
        <v>0</v>
      </c>
      <c r="P159" s="160">
        <f t="shared" si="21"/>
        <v>0</v>
      </c>
      <c r="Q159" s="160">
        <v>0</v>
      </c>
      <c r="R159" s="160">
        <f t="shared" si="22"/>
        <v>0</v>
      </c>
      <c r="S159" s="160">
        <v>0</v>
      </c>
      <c r="T159" s="161">
        <f t="shared" si="23"/>
        <v>0</v>
      </c>
      <c r="AR159" s="23" t="s">
        <v>146</v>
      </c>
      <c r="AT159" s="23" t="s">
        <v>141</v>
      </c>
      <c r="AU159" s="23" t="s">
        <v>154</v>
      </c>
      <c r="AY159" s="23" t="s">
        <v>139</v>
      </c>
      <c r="BE159" s="162">
        <f t="shared" si="24"/>
        <v>0</v>
      </c>
      <c r="BF159" s="162">
        <f t="shared" si="25"/>
        <v>0</v>
      </c>
      <c r="BG159" s="162">
        <f t="shared" si="26"/>
        <v>0</v>
      </c>
      <c r="BH159" s="162">
        <f t="shared" si="27"/>
        <v>0</v>
      </c>
      <c r="BI159" s="162">
        <f t="shared" si="28"/>
        <v>0</v>
      </c>
      <c r="BJ159" s="23" t="s">
        <v>77</v>
      </c>
      <c r="BK159" s="162">
        <f t="shared" si="29"/>
        <v>0</v>
      </c>
      <c r="BL159" s="23" t="s">
        <v>146</v>
      </c>
      <c r="BM159" s="23" t="s">
        <v>531</v>
      </c>
    </row>
    <row r="160" spans="2:65" s="1" customFormat="1" ht="16.5" customHeight="1">
      <c r="B160" s="151"/>
      <c r="C160" s="152" t="s">
        <v>277</v>
      </c>
      <c r="D160" s="152" t="s">
        <v>141</v>
      </c>
      <c r="E160" s="153" t="s">
        <v>1058</v>
      </c>
      <c r="F160" s="154" t="s">
        <v>1059</v>
      </c>
      <c r="G160" s="155" t="s">
        <v>182</v>
      </c>
      <c r="H160" s="156">
        <v>2.85</v>
      </c>
      <c r="I160" s="157"/>
      <c r="J160" s="157">
        <f t="shared" si="20"/>
        <v>0</v>
      </c>
      <c r="K160" s="154" t="s">
        <v>5</v>
      </c>
      <c r="L160" s="37"/>
      <c r="M160" s="158" t="s">
        <v>5</v>
      </c>
      <c r="N160" s="159" t="s">
        <v>40</v>
      </c>
      <c r="O160" s="160">
        <v>0</v>
      </c>
      <c r="P160" s="160">
        <f t="shared" si="21"/>
        <v>0</v>
      </c>
      <c r="Q160" s="160">
        <v>0</v>
      </c>
      <c r="R160" s="160">
        <f t="shared" si="22"/>
        <v>0</v>
      </c>
      <c r="S160" s="160">
        <v>0</v>
      </c>
      <c r="T160" s="161">
        <f t="shared" si="23"/>
        <v>0</v>
      </c>
      <c r="AR160" s="23" t="s">
        <v>146</v>
      </c>
      <c r="AT160" s="23" t="s">
        <v>141</v>
      </c>
      <c r="AU160" s="23" t="s">
        <v>154</v>
      </c>
      <c r="AY160" s="23" t="s">
        <v>139</v>
      </c>
      <c r="BE160" s="162">
        <f t="shared" si="24"/>
        <v>0</v>
      </c>
      <c r="BF160" s="162">
        <f t="shared" si="25"/>
        <v>0</v>
      </c>
      <c r="BG160" s="162">
        <f t="shared" si="26"/>
        <v>0</v>
      </c>
      <c r="BH160" s="162">
        <f t="shared" si="27"/>
        <v>0</v>
      </c>
      <c r="BI160" s="162">
        <f t="shared" si="28"/>
        <v>0</v>
      </c>
      <c r="BJ160" s="23" t="s">
        <v>77</v>
      </c>
      <c r="BK160" s="162">
        <f t="shared" si="29"/>
        <v>0</v>
      </c>
      <c r="BL160" s="23" t="s">
        <v>146</v>
      </c>
      <c r="BM160" s="23" t="s">
        <v>539</v>
      </c>
    </row>
    <row r="161" spans="2:65" s="1" customFormat="1" ht="16.5" customHeight="1">
      <c r="B161" s="151"/>
      <c r="C161" s="152" t="s">
        <v>285</v>
      </c>
      <c r="D161" s="152" t="s">
        <v>141</v>
      </c>
      <c r="E161" s="153" t="s">
        <v>1060</v>
      </c>
      <c r="F161" s="154" t="s">
        <v>1061</v>
      </c>
      <c r="G161" s="155" t="s">
        <v>271</v>
      </c>
      <c r="H161" s="156">
        <v>3.46</v>
      </c>
      <c r="I161" s="157"/>
      <c r="J161" s="157">
        <f t="shared" si="20"/>
        <v>0</v>
      </c>
      <c r="K161" s="154" t="s">
        <v>5</v>
      </c>
      <c r="L161" s="37"/>
      <c r="M161" s="158" t="s">
        <v>5</v>
      </c>
      <c r="N161" s="159" t="s">
        <v>40</v>
      </c>
      <c r="O161" s="160">
        <v>0</v>
      </c>
      <c r="P161" s="160">
        <f t="shared" si="21"/>
        <v>0</v>
      </c>
      <c r="Q161" s="160">
        <v>0</v>
      </c>
      <c r="R161" s="160">
        <f t="shared" si="22"/>
        <v>0</v>
      </c>
      <c r="S161" s="160">
        <v>0</v>
      </c>
      <c r="T161" s="161">
        <f t="shared" si="23"/>
        <v>0</v>
      </c>
      <c r="AR161" s="23" t="s">
        <v>146</v>
      </c>
      <c r="AT161" s="23" t="s">
        <v>141</v>
      </c>
      <c r="AU161" s="23" t="s">
        <v>154</v>
      </c>
      <c r="AY161" s="23" t="s">
        <v>139</v>
      </c>
      <c r="BE161" s="162">
        <f t="shared" si="24"/>
        <v>0</v>
      </c>
      <c r="BF161" s="162">
        <f t="shared" si="25"/>
        <v>0</v>
      </c>
      <c r="BG161" s="162">
        <f t="shared" si="26"/>
        <v>0</v>
      </c>
      <c r="BH161" s="162">
        <f t="shared" si="27"/>
        <v>0</v>
      </c>
      <c r="BI161" s="162">
        <f t="shared" si="28"/>
        <v>0</v>
      </c>
      <c r="BJ161" s="23" t="s">
        <v>77</v>
      </c>
      <c r="BK161" s="162">
        <f t="shared" si="29"/>
        <v>0</v>
      </c>
      <c r="BL161" s="23" t="s">
        <v>146</v>
      </c>
      <c r="BM161" s="23" t="s">
        <v>548</v>
      </c>
    </row>
    <row r="162" spans="2:65" s="1" customFormat="1" ht="16.5" customHeight="1">
      <c r="B162" s="151"/>
      <c r="C162" s="152" t="s">
        <v>293</v>
      </c>
      <c r="D162" s="152" t="s">
        <v>141</v>
      </c>
      <c r="E162" s="153" t="s">
        <v>1062</v>
      </c>
      <c r="F162" s="154" t="s">
        <v>1063</v>
      </c>
      <c r="G162" s="155" t="s">
        <v>1009</v>
      </c>
      <c r="H162" s="156">
        <v>1</v>
      </c>
      <c r="I162" s="157"/>
      <c r="J162" s="157">
        <f t="shared" si="20"/>
        <v>0</v>
      </c>
      <c r="K162" s="154" t="s">
        <v>5</v>
      </c>
      <c r="L162" s="37"/>
      <c r="M162" s="158" t="s">
        <v>5</v>
      </c>
      <c r="N162" s="159" t="s">
        <v>40</v>
      </c>
      <c r="O162" s="160">
        <v>0</v>
      </c>
      <c r="P162" s="160">
        <f t="shared" si="21"/>
        <v>0</v>
      </c>
      <c r="Q162" s="160">
        <v>0</v>
      </c>
      <c r="R162" s="160">
        <f t="shared" si="22"/>
        <v>0</v>
      </c>
      <c r="S162" s="160">
        <v>0</v>
      </c>
      <c r="T162" s="161">
        <f t="shared" si="23"/>
        <v>0</v>
      </c>
      <c r="AR162" s="23" t="s">
        <v>146</v>
      </c>
      <c r="AT162" s="23" t="s">
        <v>141</v>
      </c>
      <c r="AU162" s="23" t="s">
        <v>154</v>
      </c>
      <c r="AY162" s="23" t="s">
        <v>139</v>
      </c>
      <c r="BE162" s="162">
        <f t="shared" si="24"/>
        <v>0</v>
      </c>
      <c r="BF162" s="162">
        <f t="shared" si="25"/>
        <v>0</v>
      </c>
      <c r="BG162" s="162">
        <f t="shared" si="26"/>
        <v>0</v>
      </c>
      <c r="BH162" s="162">
        <f t="shared" si="27"/>
        <v>0</v>
      </c>
      <c r="BI162" s="162">
        <f t="shared" si="28"/>
        <v>0</v>
      </c>
      <c r="BJ162" s="23" t="s">
        <v>77</v>
      </c>
      <c r="BK162" s="162">
        <f t="shared" si="29"/>
        <v>0</v>
      </c>
      <c r="BL162" s="23" t="s">
        <v>146</v>
      </c>
      <c r="BM162" s="23" t="s">
        <v>558</v>
      </c>
    </row>
    <row r="163" spans="2:65" s="1" customFormat="1" ht="16.5" customHeight="1">
      <c r="B163" s="151"/>
      <c r="C163" s="152" t="s">
        <v>299</v>
      </c>
      <c r="D163" s="152" t="s">
        <v>141</v>
      </c>
      <c r="E163" s="153" t="s">
        <v>1064</v>
      </c>
      <c r="F163" s="154" t="s">
        <v>1065</v>
      </c>
      <c r="G163" s="155" t="s">
        <v>1009</v>
      </c>
      <c r="H163" s="156">
        <v>0.1</v>
      </c>
      <c r="I163" s="157"/>
      <c r="J163" s="157">
        <f t="shared" si="20"/>
        <v>0</v>
      </c>
      <c r="K163" s="154" t="s">
        <v>5</v>
      </c>
      <c r="L163" s="37"/>
      <c r="M163" s="158" t="s">
        <v>5</v>
      </c>
      <c r="N163" s="159" t="s">
        <v>40</v>
      </c>
      <c r="O163" s="160">
        <v>0</v>
      </c>
      <c r="P163" s="160">
        <f t="shared" si="21"/>
        <v>0</v>
      </c>
      <c r="Q163" s="160">
        <v>0</v>
      </c>
      <c r="R163" s="160">
        <f t="shared" si="22"/>
        <v>0</v>
      </c>
      <c r="S163" s="160">
        <v>0</v>
      </c>
      <c r="T163" s="161">
        <f t="shared" si="23"/>
        <v>0</v>
      </c>
      <c r="AR163" s="23" t="s">
        <v>146</v>
      </c>
      <c r="AT163" s="23" t="s">
        <v>141</v>
      </c>
      <c r="AU163" s="23" t="s">
        <v>154</v>
      </c>
      <c r="AY163" s="23" t="s">
        <v>139</v>
      </c>
      <c r="BE163" s="162">
        <f t="shared" si="24"/>
        <v>0</v>
      </c>
      <c r="BF163" s="162">
        <f t="shared" si="25"/>
        <v>0</v>
      </c>
      <c r="BG163" s="162">
        <f t="shared" si="26"/>
        <v>0</v>
      </c>
      <c r="BH163" s="162">
        <f t="shared" si="27"/>
        <v>0</v>
      </c>
      <c r="BI163" s="162">
        <f t="shared" si="28"/>
        <v>0</v>
      </c>
      <c r="BJ163" s="23" t="s">
        <v>77</v>
      </c>
      <c r="BK163" s="162">
        <f t="shared" si="29"/>
        <v>0</v>
      </c>
      <c r="BL163" s="23" t="s">
        <v>146</v>
      </c>
      <c r="BM163" s="23" t="s">
        <v>564</v>
      </c>
    </row>
    <row r="164" spans="2:63" s="10" customFormat="1" ht="22.35" customHeight="1">
      <c r="B164" s="139"/>
      <c r="D164" s="140" t="s">
        <v>68</v>
      </c>
      <c r="E164" s="149" t="s">
        <v>1066</v>
      </c>
      <c r="F164" s="149" t="s">
        <v>1067</v>
      </c>
      <c r="J164" s="150">
        <f>BK164</f>
        <v>0</v>
      </c>
      <c r="L164" s="139"/>
      <c r="M164" s="143"/>
      <c r="N164" s="144"/>
      <c r="O164" s="144"/>
      <c r="P164" s="145">
        <f>P165</f>
        <v>0</v>
      </c>
      <c r="Q164" s="144"/>
      <c r="R164" s="145">
        <f>R165</f>
        <v>0</v>
      </c>
      <c r="S164" s="144"/>
      <c r="T164" s="146">
        <f>T165</f>
        <v>0</v>
      </c>
      <c r="AR164" s="140" t="s">
        <v>77</v>
      </c>
      <c r="AT164" s="147" t="s">
        <v>68</v>
      </c>
      <c r="AU164" s="147" t="s">
        <v>79</v>
      </c>
      <c r="AY164" s="140" t="s">
        <v>139</v>
      </c>
      <c r="BK164" s="148">
        <f>BK165</f>
        <v>0</v>
      </c>
    </row>
    <row r="165" spans="2:65" s="1" customFormat="1" ht="25.5" customHeight="1">
      <c r="B165" s="151"/>
      <c r="C165" s="152" t="s">
        <v>304</v>
      </c>
      <c r="D165" s="152" t="s">
        <v>141</v>
      </c>
      <c r="E165" s="153" t="s">
        <v>1048</v>
      </c>
      <c r="F165" s="154" t="s">
        <v>1068</v>
      </c>
      <c r="G165" s="155" t="s">
        <v>271</v>
      </c>
      <c r="H165" s="156">
        <v>0.1</v>
      </c>
      <c r="I165" s="157"/>
      <c r="J165" s="157">
        <f>ROUND(I165*H165,2)</f>
        <v>0</v>
      </c>
      <c r="K165" s="154" t="s">
        <v>5</v>
      </c>
      <c r="L165" s="37"/>
      <c r="M165" s="158" t="s">
        <v>5</v>
      </c>
      <c r="N165" s="159" t="s">
        <v>40</v>
      </c>
      <c r="O165" s="160">
        <v>0</v>
      </c>
      <c r="P165" s="160">
        <f>O165*H165</f>
        <v>0</v>
      </c>
      <c r="Q165" s="160">
        <v>0</v>
      </c>
      <c r="R165" s="160">
        <f>Q165*H165</f>
        <v>0</v>
      </c>
      <c r="S165" s="160">
        <v>0</v>
      </c>
      <c r="T165" s="161">
        <f>S165*H165</f>
        <v>0</v>
      </c>
      <c r="AR165" s="23" t="s">
        <v>146</v>
      </c>
      <c r="AT165" s="23" t="s">
        <v>141</v>
      </c>
      <c r="AU165" s="23" t="s">
        <v>154</v>
      </c>
      <c r="AY165" s="23" t="s">
        <v>139</v>
      </c>
      <c r="BE165" s="162">
        <f>IF(N165="základní",J165,0)</f>
        <v>0</v>
      </c>
      <c r="BF165" s="162">
        <f>IF(N165="snížená",J165,0)</f>
        <v>0</v>
      </c>
      <c r="BG165" s="162">
        <f>IF(N165="zákl. přenesená",J165,0)</f>
        <v>0</v>
      </c>
      <c r="BH165" s="162">
        <f>IF(N165="sníž. přenesená",J165,0)</f>
        <v>0</v>
      </c>
      <c r="BI165" s="162">
        <f>IF(N165="nulová",J165,0)</f>
        <v>0</v>
      </c>
      <c r="BJ165" s="23" t="s">
        <v>77</v>
      </c>
      <c r="BK165" s="162">
        <f>ROUND(I165*H165,2)</f>
        <v>0</v>
      </c>
      <c r="BL165" s="23" t="s">
        <v>146</v>
      </c>
      <c r="BM165" s="23" t="s">
        <v>569</v>
      </c>
    </row>
    <row r="166" spans="2:63" s="10" customFormat="1" ht="22.35" customHeight="1">
      <c r="B166" s="139"/>
      <c r="D166" s="140" t="s">
        <v>68</v>
      </c>
      <c r="E166" s="149" t="s">
        <v>1069</v>
      </c>
      <c r="F166" s="149" t="s">
        <v>1070</v>
      </c>
      <c r="J166" s="150">
        <f>BK166</f>
        <v>0</v>
      </c>
      <c r="L166" s="139"/>
      <c r="M166" s="143"/>
      <c r="N166" s="144"/>
      <c r="O166" s="144"/>
      <c r="P166" s="145">
        <f>SUM(P167:P177)</f>
        <v>0</v>
      </c>
      <c r="Q166" s="144"/>
      <c r="R166" s="145">
        <f>SUM(R167:R177)</f>
        <v>0</v>
      </c>
      <c r="S166" s="144"/>
      <c r="T166" s="146">
        <f>SUM(T167:T177)</f>
        <v>0</v>
      </c>
      <c r="AR166" s="140" t="s">
        <v>77</v>
      </c>
      <c r="AT166" s="147" t="s">
        <v>68</v>
      </c>
      <c r="AU166" s="147" t="s">
        <v>79</v>
      </c>
      <c r="AY166" s="140" t="s">
        <v>139</v>
      </c>
      <c r="BK166" s="148">
        <f>SUM(BK167:BK177)</f>
        <v>0</v>
      </c>
    </row>
    <row r="167" spans="2:65" s="1" customFormat="1" ht="25.5" customHeight="1">
      <c r="B167" s="151"/>
      <c r="C167" s="152" t="s">
        <v>310</v>
      </c>
      <c r="D167" s="152" t="s">
        <v>141</v>
      </c>
      <c r="E167" s="153" t="s">
        <v>1071</v>
      </c>
      <c r="F167" s="154" t="s">
        <v>1072</v>
      </c>
      <c r="G167" s="155" t="s">
        <v>271</v>
      </c>
      <c r="H167" s="156">
        <v>6.92</v>
      </c>
      <c r="I167" s="157"/>
      <c r="J167" s="157">
        <f aca="true" t="shared" si="30" ref="J167:J177">ROUND(I167*H167,2)</f>
        <v>0</v>
      </c>
      <c r="K167" s="154" t="s">
        <v>5</v>
      </c>
      <c r="L167" s="37"/>
      <c r="M167" s="158" t="s">
        <v>5</v>
      </c>
      <c r="N167" s="159" t="s">
        <v>40</v>
      </c>
      <c r="O167" s="160">
        <v>0</v>
      </c>
      <c r="P167" s="160">
        <f aca="true" t="shared" si="31" ref="P167:P177">O167*H167</f>
        <v>0</v>
      </c>
      <c r="Q167" s="160">
        <v>0</v>
      </c>
      <c r="R167" s="160">
        <f aca="true" t="shared" si="32" ref="R167:R177">Q167*H167</f>
        <v>0</v>
      </c>
      <c r="S167" s="160">
        <v>0</v>
      </c>
      <c r="T167" s="161">
        <f aca="true" t="shared" si="33" ref="T167:T177">S167*H167</f>
        <v>0</v>
      </c>
      <c r="AR167" s="23" t="s">
        <v>146</v>
      </c>
      <c r="AT167" s="23" t="s">
        <v>141</v>
      </c>
      <c r="AU167" s="23" t="s">
        <v>154</v>
      </c>
      <c r="AY167" s="23" t="s">
        <v>139</v>
      </c>
      <c r="BE167" s="162">
        <f aca="true" t="shared" si="34" ref="BE167:BE177">IF(N167="základní",J167,0)</f>
        <v>0</v>
      </c>
      <c r="BF167" s="162">
        <f aca="true" t="shared" si="35" ref="BF167:BF177">IF(N167="snížená",J167,0)</f>
        <v>0</v>
      </c>
      <c r="BG167" s="162">
        <f aca="true" t="shared" si="36" ref="BG167:BG177">IF(N167="zákl. přenesená",J167,0)</f>
        <v>0</v>
      </c>
      <c r="BH167" s="162">
        <f aca="true" t="shared" si="37" ref="BH167:BH177">IF(N167="sníž. přenesená",J167,0)</f>
        <v>0</v>
      </c>
      <c r="BI167" s="162">
        <f aca="true" t="shared" si="38" ref="BI167:BI177">IF(N167="nulová",J167,0)</f>
        <v>0</v>
      </c>
      <c r="BJ167" s="23" t="s">
        <v>77</v>
      </c>
      <c r="BK167" s="162">
        <f aca="true" t="shared" si="39" ref="BK167:BK177">ROUND(I167*H167,2)</f>
        <v>0</v>
      </c>
      <c r="BL167" s="23" t="s">
        <v>146</v>
      </c>
      <c r="BM167" s="23" t="s">
        <v>579</v>
      </c>
    </row>
    <row r="168" spans="2:65" s="1" customFormat="1" ht="16.5" customHeight="1">
      <c r="B168" s="151"/>
      <c r="C168" s="152" t="s">
        <v>314</v>
      </c>
      <c r="D168" s="152" t="s">
        <v>141</v>
      </c>
      <c r="E168" s="153" t="s">
        <v>1073</v>
      </c>
      <c r="F168" s="154" t="s">
        <v>1074</v>
      </c>
      <c r="G168" s="155" t="s">
        <v>1009</v>
      </c>
      <c r="H168" s="156">
        <v>2</v>
      </c>
      <c r="I168" s="157"/>
      <c r="J168" s="157">
        <f t="shared" si="30"/>
        <v>0</v>
      </c>
      <c r="K168" s="154" t="s">
        <v>5</v>
      </c>
      <c r="L168" s="37"/>
      <c r="M168" s="158" t="s">
        <v>5</v>
      </c>
      <c r="N168" s="159" t="s">
        <v>40</v>
      </c>
      <c r="O168" s="160">
        <v>0</v>
      </c>
      <c r="P168" s="160">
        <f t="shared" si="31"/>
        <v>0</v>
      </c>
      <c r="Q168" s="160">
        <v>0</v>
      </c>
      <c r="R168" s="160">
        <f t="shared" si="32"/>
        <v>0</v>
      </c>
      <c r="S168" s="160">
        <v>0</v>
      </c>
      <c r="T168" s="161">
        <f t="shared" si="33"/>
        <v>0</v>
      </c>
      <c r="AR168" s="23" t="s">
        <v>146</v>
      </c>
      <c r="AT168" s="23" t="s">
        <v>141</v>
      </c>
      <c r="AU168" s="23" t="s">
        <v>154</v>
      </c>
      <c r="AY168" s="23" t="s">
        <v>139</v>
      </c>
      <c r="BE168" s="162">
        <f t="shared" si="34"/>
        <v>0</v>
      </c>
      <c r="BF168" s="162">
        <f t="shared" si="35"/>
        <v>0</v>
      </c>
      <c r="BG168" s="162">
        <f t="shared" si="36"/>
        <v>0</v>
      </c>
      <c r="BH168" s="162">
        <f t="shared" si="37"/>
        <v>0</v>
      </c>
      <c r="BI168" s="162">
        <f t="shared" si="38"/>
        <v>0</v>
      </c>
      <c r="BJ168" s="23" t="s">
        <v>77</v>
      </c>
      <c r="BK168" s="162">
        <f t="shared" si="39"/>
        <v>0</v>
      </c>
      <c r="BL168" s="23" t="s">
        <v>146</v>
      </c>
      <c r="BM168" s="23" t="s">
        <v>588</v>
      </c>
    </row>
    <row r="169" spans="2:65" s="1" customFormat="1" ht="16.5" customHeight="1">
      <c r="B169" s="151"/>
      <c r="C169" s="152" t="s">
        <v>264</v>
      </c>
      <c r="D169" s="152" t="s">
        <v>141</v>
      </c>
      <c r="E169" s="153" t="s">
        <v>1075</v>
      </c>
      <c r="F169" s="154" t="s">
        <v>1076</v>
      </c>
      <c r="G169" s="155" t="s">
        <v>1009</v>
      </c>
      <c r="H169" s="156">
        <v>0.2</v>
      </c>
      <c r="I169" s="157"/>
      <c r="J169" s="157">
        <f t="shared" si="30"/>
        <v>0</v>
      </c>
      <c r="K169" s="154" t="s">
        <v>5</v>
      </c>
      <c r="L169" s="37"/>
      <c r="M169" s="158" t="s">
        <v>5</v>
      </c>
      <c r="N169" s="159" t="s">
        <v>40</v>
      </c>
      <c r="O169" s="160">
        <v>0</v>
      </c>
      <c r="P169" s="160">
        <f t="shared" si="31"/>
        <v>0</v>
      </c>
      <c r="Q169" s="160">
        <v>0</v>
      </c>
      <c r="R169" s="160">
        <f t="shared" si="32"/>
        <v>0</v>
      </c>
      <c r="S169" s="160">
        <v>0</v>
      </c>
      <c r="T169" s="161">
        <f t="shared" si="33"/>
        <v>0</v>
      </c>
      <c r="AR169" s="23" t="s">
        <v>146</v>
      </c>
      <c r="AT169" s="23" t="s">
        <v>141</v>
      </c>
      <c r="AU169" s="23" t="s">
        <v>154</v>
      </c>
      <c r="AY169" s="23" t="s">
        <v>139</v>
      </c>
      <c r="BE169" s="162">
        <f t="shared" si="34"/>
        <v>0</v>
      </c>
      <c r="BF169" s="162">
        <f t="shared" si="35"/>
        <v>0</v>
      </c>
      <c r="BG169" s="162">
        <f t="shared" si="36"/>
        <v>0</v>
      </c>
      <c r="BH169" s="162">
        <f t="shared" si="37"/>
        <v>0</v>
      </c>
      <c r="BI169" s="162">
        <f t="shared" si="38"/>
        <v>0</v>
      </c>
      <c r="BJ169" s="23" t="s">
        <v>77</v>
      </c>
      <c r="BK169" s="162">
        <f t="shared" si="39"/>
        <v>0</v>
      </c>
      <c r="BL169" s="23" t="s">
        <v>146</v>
      </c>
      <c r="BM169" s="23" t="s">
        <v>489</v>
      </c>
    </row>
    <row r="170" spans="2:65" s="1" customFormat="1" ht="25.5" customHeight="1">
      <c r="B170" s="151"/>
      <c r="C170" s="152" t="s">
        <v>321</v>
      </c>
      <c r="D170" s="152" t="s">
        <v>141</v>
      </c>
      <c r="E170" s="153" t="s">
        <v>1077</v>
      </c>
      <c r="F170" s="154" t="s">
        <v>1078</v>
      </c>
      <c r="G170" s="155" t="s">
        <v>182</v>
      </c>
      <c r="H170" s="156">
        <v>0.1</v>
      </c>
      <c r="I170" s="157"/>
      <c r="J170" s="157">
        <f t="shared" si="30"/>
        <v>0</v>
      </c>
      <c r="K170" s="154" t="s">
        <v>5</v>
      </c>
      <c r="L170" s="37"/>
      <c r="M170" s="158" t="s">
        <v>5</v>
      </c>
      <c r="N170" s="159" t="s">
        <v>40</v>
      </c>
      <c r="O170" s="160">
        <v>0</v>
      </c>
      <c r="P170" s="160">
        <f t="shared" si="31"/>
        <v>0</v>
      </c>
      <c r="Q170" s="160">
        <v>0</v>
      </c>
      <c r="R170" s="160">
        <f t="shared" si="32"/>
        <v>0</v>
      </c>
      <c r="S170" s="160">
        <v>0</v>
      </c>
      <c r="T170" s="161">
        <f t="shared" si="33"/>
        <v>0</v>
      </c>
      <c r="AR170" s="23" t="s">
        <v>146</v>
      </c>
      <c r="AT170" s="23" t="s">
        <v>141</v>
      </c>
      <c r="AU170" s="23" t="s">
        <v>154</v>
      </c>
      <c r="AY170" s="23" t="s">
        <v>139</v>
      </c>
      <c r="BE170" s="162">
        <f t="shared" si="34"/>
        <v>0</v>
      </c>
      <c r="BF170" s="162">
        <f t="shared" si="35"/>
        <v>0</v>
      </c>
      <c r="BG170" s="162">
        <f t="shared" si="36"/>
        <v>0</v>
      </c>
      <c r="BH170" s="162">
        <f t="shared" si="37"/>
        <v>0</v>
      </c>
      <c r="BI170" s="162">
        <f t="shared" si="38"/>
        <v>0</v>
      </c>
      <c r="BJ170" s="23" t="s">
        <v>77</v>
      </c>
      <c r="BK170" s="162">
        <f t="shared" si="39"/>
        <v>0</v>
      </c>
      <c r="BL170" s="23" t="s">
        <v>146</v>
      </c>
      <c r="BM170" s="23" t="s">
        <v>796</v>
      </c>
    </row>
    <row r="171" spans="2:65" s="1" customFormat="1" ht="16.5" customHeight="1">
      <c r="B171" s="151"/>
      <c r="C171" s="152" t="s">
        <v>326</v>
      </c>
      <c r="D171" s="152" t="s">
        <v>141</v>
      </c>
      <c r="E171" s="153" t="s">
        <v>1079</v>
      </c>
      <c r="F171" s="154" t="s">
        <v>1080</v>
      </c>
      <c r="G171" s="155" t="s">
        <v>182</v>
      </c>
      <c r="H171" s="156">
        <v>3.8</v>
      </c>
      <c r="I171" s="157"/>
      <c r="J171" s="157">
        <f t="shared" si="30"/>
        <v>0</v>
      </c>
      <c r="K171" s="154" t="s">
        <v>5</v>
      </c>
      <c r="L171" s="37"/>
      <c r="M171" s="158" t="s">
        <v>5</v>
      </c>
      <c r="N171" s="159" t="s">
        <v>40</v>
      </c>
      <c r="O171" s="160">
        <v>0</v>
      </c>
      <c r="P171" s="160">
        <f t="shared" si="31"/>
        <v>0</v>
      </c>
      <c r="Q171" s="160">
        <v>0</v>
      </c>
      <c r="R171" s="160">
        <f t="shared" si="32"/>
        <v>0</v>
      </c>
      <c r="S171" s="160">
        <v>0</v>
      </c>
      <c r="T171" s="161">
        <f t="shared" si="33"/>
        <v>0</v>
      </c>
      <c r="AR171" s="23" t="s">
        <v>146</v>
      </c>
      <c r="AT171" s="23" t="s">
        <v>141</v>
      </c>
      <c r="AU171" s="23" t="s">
        <v>154</v>
      </c>
      <c r="AY171" s="23" t="s">
        <v>139</v>
      </c>
      <c r="BE171" s="162">
        <f t="shared" si="34"/>
        <v>0</v>
      </c>
      <c r="BF171" s="162">
        <f t="shared" si="35"/>
        <v>0</v>
      </c>
      <c r="BG171" s="162">
        <f t="shared" si="36"/>
        <v>0</v>
      </c>
      <c r="BH171" s="162">
        <f t="shared" si="37"/>
        <v>0</v>
      </c>
      <c r="BI171" s="162">
        <f t="shared" si="38"/>
        <v>0</v>
      </c>
      <c r="BJ171" s="23" t="s">
        <v>77</v>
      </c>
      <c r="BK171" s="162">
        <f t="shared" si="39"/>
        <v>0</v>
      </c>
      <c r="BL171" s="23" t="s">
        <v>146</v>
      </c>
      <c r="BM171" s="23" t="s">
        <v>802</v>
      </c>
    </row>
    <row r="172" spans="2:65" s="1" customFormat="1" ht="25.5" customHeight="1">
      <c r="B172" s="151"/>
      <c r="C172" s="152" t="s">
        <v>341</v>
      </c>
      <c r="D172" s="152" t="s">
        <v>141</v>
      </c>
      <c r="E172" s="153" t="s">
        <v>1081</v>
      </c>
      <c r="F172" s="154" t="s">
        <v>1082</v>
      </c>
      <c r="G172" s="155" t="s">
        <v>1009</v>
      </c>
      <c r="H172" s="156">
        <v>2</v>
      </c>
      <c r="I172" s="157"/>
      <c r="J172" s="157">
        <f t="shared" si="30"/>
        <v>0</v>
      </c>
      <c r="K172" s="154" t="s">
        <v>5</v>
      </c>
      <c r="L172" s="37"/>
      <c r="M172" s="158" t="s">
        <v>5</v>
      </c>
      <c r="N172" s="159" t="s">
        <v>40</v>
      </c>
      <c r="O172" s="160">
        <v>0</v>
      </c>
      <c r="P172" s="160">
        <f t="shared" si="31"/>
        <v>0</v>
      </c>
      <c r="Q172" s="160">
        <v>0</v>
      </c>
      <c r="R172" s="160">
        <f t="shared" si="32"/>
        <v>0</v>
      </c>
      <c r="S172" s="160">
        <v>0</v>
      </c>
      <c r="T172" s="161">
        <f t="shared" si="33"/>
        <v>0</v>
      </c>
      <c r="AR172" s="23" t="s">
        <v>146</v>
      </c>
      <c r="AT172" s="23" t="s">
        <v>141</v>
      </c>
      <c r="AU172" s="23" t="s">
        <v>154</v>
      </c>
      <c r="AY172" s="23" t="s">
        <v>139</v>
      </c>
      <c r="BE172" s="162">
        <f t="shared" si="34"/>
        <v>0</v>
      </c>
      <c r="BF172" s="162">
        <f t="shared" si="35"/>
        <v>0</v>
      </c>
      <c r="BG172" s="162">
        <f t="shared" si="36"/>
        <v>0</v>
      </c>
      <c r="BH172" s="162">
        <f t="shared" si="37"/>
        <v>0</v>
      </c>
      <c r="BI172" s="162">
        <f t="shared" si="38"/>
        <v>0</v>
      </c>
      <c r="BJ172" s="23" t="s">
        <v>77</v>
      </c>
      <c r="BK172" s="162">
        <f t="shared" si="39"/>
        <v>0</v>
      </c>
      <c r="BL172" s="23" t="s">
        <v>146</v>
      </c>
      <c r="BM172" s="23" t="s">
        <v>808</v>
      </c>
    </row>
    <row r="173" spans="2:65" s="1" customFormat="1" ht="25.5" customHeight="1">
      <c r="B173" s="151"/>
      <c r="C173" s="152" t="s">
        <v>346</v>
      </c>
      <c r="D173" s="152" t="s">
        <v>141</v>
      </c>
      <c r="E173" s="153" t="s">
        <v>1083</v>
      </c>
      <c r="F173" s="154" t="s">
        <v>1084</v>
      </c>
      <c r="G173" s="155" t="s">
        <v>182</v>
      </c>
      <c r="H173" s="156">
        <v>2</v>
      </c>
      <c r="I173" s="157"/>
      <c r="J173" s="157">
        <f t="shared" si="30"/>
        <v>0</v>
      </c>
      <c r="K173" s="154" t="s">
        <v>5</v>
      </c>
      <c r="L173" s="37"/>
      <c r="M173" s="158" t="s">
        <v>5</v>
      </c>
      <c r="N173" s="159" t="s">
        <v>40</v>
      </c>
      <c r="O173" s="160">
        <v>0</v>
      </c>
      <c r="P173" s="160">
        <f t="shared" si="31"/>
        <v>0</v>
      </c>
      <c r="Q173" s="160">
        <v>0</v>
      </c>
      <c r="R173" s="160">
        <f t="shared" si="32"/>
        <v>0</v>
      </c>
      <c r="S173" s="160">
        <v>0</v>
      </c>
      <c r="T173" s="161">
        <f t="shared" si="33"/>
        <v>0</v>
      </c>
      <c r="AR173" s="23" t="s">
        <v>146</v>
      </c>
      <c r="AT173" s="23" t="s">
        <v>141</v>
      </c>
      <c r="AU173" s="23" t="s">
        <v>154</v>
      </c>
      <c r="AY173" s="23" t="s">
        <v>139</v>
      </c>
      <c r="BE173" s="162">
        <f t="shared" si="34"/>
        <v>0</v>
      </c>
      <c r="BF173" s="162">
        <f t="shared" si="35"/>
        <v>0</v>
      </c>
      <c r="BG173" s="162">
        <f t="shared" si="36"/>
        <v>0</v>
      </c>
      <c r="BH173" s="162">
        <f t="shared" si="37"/>
        <v>0</v>
      </c>
      <c r="BI173" s="162">
        <f t="shared" si="38"/>
        <v>0</v>
      </c>
      <c r="BJ173" s="23" t="s">
        <v>77</v>
      </c>
      <c r="BK173" s="162">
        <f t="shared" si="39"/>
        <v>0</v>
      </c>
      <c r="BL173" s="23" t="s">
        <v>146</v>
      </c>
      <c r="BM173" s="23" t="s">
        <v>814</v>
      </c>
    </row>
    <row r="174" spans="2:65" s="1" customFormat="1" ht="25.5" customHeight="1">
      <c r="B174" s="151"/>
      <c r="C174" s="152" t="s">
        <v>353</v>
      </c>
      <c r="D174" s="152" t="s">
        <v>141</v>
      </c>
      <c r="E174" s="153" t="s">
        <v>1085</v>
      </c>
      <c r="F174" s="154" t="s">
        <v>1086</v>
      </c>
      <c r="G174" s="155" t="s">
        <v>144</v>
      </c>
      <c r="H174" s="156">
        <v>1.4</v>
      </c>
      <c r="I174" s="157"/>
      <c r="J174" s="157">
        <f t="shared" si="30"/>
        <v>0</v>
      </c>
      <c r="K174" s="154" t="s">
        <v>5</v>
      </c>
      <c r="L174" s="37"/>
      <c r="M174" s="158" t="s">
        <v>5</v>
      </c>
      <c r="N174" s="159" t="s">
        <v>40</v>
      </c>
      <c r="O174" s="160">
        <v>0</v>
      </c>
      <c r="P174" s="160">
        <f t="shared" si="31"/>
        <v>0</v>
      </c>
      <c r="Q174" s="160">
        <v>0</v>
      </c>
      <c r="R174" s="160">
        <f t="shared" si="32"/>
        <v>0</v>
      </c>
      <c r="S174" s="160">
        <v>0</v>
      </c>
      <c r="T174" s="161">
        <f t="shared" si="33"/>
        <v>0</v>
      </c>
      <c r="AR174" s="23" t="s">
        <v>146</v>
      </c>
      <c r="AT174" s="23" t="s">
        <v>141</v>
      </c>
      <c r="AU174" s="23" t="s">
        <v>154</v>
      </c>
      <c r="AY174" s="23" t="s">
        <v>139</v>
      </c>
      <c r="BE174" s="162">
        <f t="shared" si="34"/>
        <v>0</v>
      </c>
      <c r="BF174" s="162">
        <f t="shared" si="35"/>
        <v>0</v>
      </c>
      <c r="BG174" s="162">
        <f t="shared" si="36"/>
        <v>0</v>
      </c>
      <c r="BH174" s="162">
        <f t="shared" si="37"/>
        <v>0</v>
      </c>
      <c r="BI174" s="162">
        <f t="shared" si="38"/>
        <v>0</v>
      </c>
      <c r="BJ174" s="23" t="s">
        <v>77</v>
      </c>
      <c r="BK174" s="162">
        <f t="shared" si="39"/>
        <v>0</v>
      </c>
      <c r="BL174" s="23" t="s">
        <v>146</v>
      </c>
      <c r="BM174" s="23" t="s">
        <v>821</v>
      </c>
    </row>
    <row r="175" spans="2:65" s="1" customFormat="1" ht="25.5" customHeight="1">
      <c r="B175" s="151"/>
      <c r="C175" s="152" t="s">
        <v>357</v>
      </c>
      <c r="D175" s="152" t="s">
        <v>141</v>
      </c>
      <c r="E175" s="153" t="s">
        <v>1087</v>
      </c>
      <c r="F175" s="154" t="s">
        <v>1088</v>
      </c>
      <c r="G175" s="155" t="s">
        <v>144</v>
      </c>
      <c r="H175" s="156">
        <v>1.5</v>
      </c>
      <c r="I175" s="157"/>
      <c r="J175" s="157">
        <f t="shared" si="30"/>
        <v>0</v>
      </c>
      <c r="K175" s="154" t="s">
        <v>5</v>
      </c>
      <c r="L175" s="37"/>
      <c r="M175" s="158" t="s">
        <v>5</v>
      </c>
      <c r="N175" s="159" t="s">
        <v>40</v>
      </c>
      <c r="O175" s="160">
        <v>0</v>
      </c>
      <c r="P175" s="160">
        <f t="shared" si="31"/>
        <v>0</v>
      </c>
      <c r="Q175" s="160">
        <v>0</v>
      </c>
      <c r="R175" s="160">
        <f t="shared" si="32"/>
        <v>0</v>
      </c>
      <c r="S175" s="160">
        <v>0</v>
      </c>
      <c r="T175" s="161">
        <f t="shared" si="33"/>
        <v>0</v>
      </c>
      <c r="AR175" s="23" t="s">
        <v>146</v>
      </c>
      <c r="AT175" s="23" t="s">
        <v>141</v>
      </c>
      <c r="AU175" s="23" t="s">
        <v>154</v>
      </c>
      <c r="AY175" s="23" t="s">
        <v>139</v>
      </c>
      <c r="BE175" s="162">
        <f t="shared" si="34"/>
        <v>0</v>
      </c>
      <c r="BF175" s="162">
        <f t="shared" si="35"/>
        <v>0</v>
      </c>
      <c r="BG175" s="162">
        <f t="shared" si="36"/>
        <v>0</v>
      </c>
      <c r="BH175" s="162">
        <f t="shared" si="37"/>
        <v>0</v>
      </c>
      <c r="BI175" s="162">
        <f t="shared" si="38"/>
        <v>0</v>
      </c>
      <c r="BJ175" s="23" t="s">
        <v>77</v>
      </c>
      <c r="BK175" s="162">
        <f t="shared" si="39"/>
        <v>0</v>
      </c>
      <c r="BL175" s="23" t="s">
        <v>146</v>
      </c>
      <c r="BM175" s="23" t="s">
        <v>830</v>
      </c>
    </row>
    <row r="176" spans="2:65" s="1" customFormat="1" ht="38.25" customHeight="1">
      <c r="B176" s="151"/>
      <c r="C176" s="152" t="s">
        <v>362</v>
      </c>
      <c r="D176" s="152" t="s">
        <v>141</v>
      </c>
      <c r="E176" s="153" t="s">
        <v>1089</v>
      </c>
      <c r="F176" s="154" t="s">
        <v>1090</v>
      </c>
      <c r="G176" s="155" t="s">
        <v>182</v>
      </c>
      <c r="H176" s="156">
        <v>0.54</v>
      </c>
      <c r="I176" s="157"/>
      <c r="J176" s="157">
        <f t="shared" si="30"/>
        <v>0</v>
      </c>
      <c r="K176" s="154" t="s">
        <v>5</v>
      </c>
      <c r="L176" s="37"/>
      <c r="M176" s="158" t="s">
        <v>5</v>
      </c>
      <c r="N176" s="159" t="s">
        <v>40</v>
      </c>
      <c r="O176" s="160">
        <v>0</v>
      </c>
      <c r="P176" s="160">
        <f t="shared" si="31"/>
        <v>0</v>
      </c>
      <c r="Q176" s="160">
        <v>0</v>
      </c>
      <c r="R176" s="160">
        <f t="shared" si="32"/>
        <v>0</v>
      </c>
      <c r="S176" s="160">
        <v>0</v>
      </c>
      <c r="T176" s="161">
        <f t="shared" si="33"/>
        <v>0</v>
      </c>
      <c r="AR176" s="23" t="s">
        <v>146</v>
      </c>
      <c r="AT176" s="23" t="s">
        <v>141</v>
      </c>
      <c r="AU176" s="23" t="s">
        <v>154</v>
      </c>
      <c r="AY176" s="23" t="s">
        <v>139</v>
      </c>
      <c r="BE176" s="162">
        <f t="shared" si="34"/>
        <v>0</v>
      </c>
      <c r="BF176" s="162">
        <f t="shared" si="35"/>
        <v>0</v>
      </c>
      <c r="BG176" s="162">
        <f t="shared" si="36"/>
        <v>0</v>
      </c>
      <c r="BH176" s="162">
        <f t="shared" si="37"/>
        <v>0</v>
      </c>
      <c r="BI176" s="162">
        <f t="shared" si="38"/>
        <v>0</v>
      </c>
      <c r="BJ176" s="23" t="s">
        <v>77</v>
      </c>
      <c r="BK176" s="162">
        <f t="shared" si="39"/>
        <v>0</v>
      </c>
      <c r="BL176" s="23" t="s">
        <v>146</v>
      </c>
      <c r="BM176" s="23" t="s">
        <v>835</v>
      </c>
    </row>
    <row r="177" spans="2:65" s="1" customFormat="1" ht="16.5" customHeight="1">
      <c r="B177" s="151"/>
      <c r="C177" s="152" t="s">
        <v>366</v>
      </c>
      <c r="D177" s="152" t="s">
        <v>141</v>
      </c>
      <c r="E177" s="153" t="s">
        <v>1091</v>
      </c>
      <c r="F177" s="154" t="s">
        <v>1092</v>
      </c>
      <c r="G177" s="155" t="s">
        <v>1009</v>
      </c>
      <c r="H177" s="156">
        <v>1</v>
      </c>
      <c r="I177" s="157"/>
      <c r="J177" s="157">
        <f t="shared" si="30"/>
        <v>0</v>
      </c>
      <c r="K177" s="154" t="s">
        <v>5</v>
      </c>
      <c r="L177" s="37"/>
      <c r="M177" s="158" t="s">
        <v>5</v>
      </c>
      <c r="N177" s="159" t="s">
        <v>40</v>
      </c>
      <c r="O177" s="160">
        <v>0</v>
      </c>
      <c r="P177" s="160">
        <f t="shared" si="31"/>
        <v>0</v>
      </c>
      <c r="Q177" s="160">
        <v>0</v>
      </c>
      <c r="R177" s="160">
        <f t="shared" si="32"/>
        <v>0</v>
      </c>
      <c r="S177" s="160">
        <v>0</v>
      </c>
      <c r="T177" s="161">
        <f t="shared" si="33"/>
        <v>0</v>
      </c>
      <c r="AR177" s="23" t="s">
        <v>146</v>
      </c>
      <c r="AT177" s="23" t="s">
        <v>141</v>
      </c>
      <c r="AU177" s="23" t="s">
        <v>154</v>
      </c>
      <c r="AY177" s="23" t="s">
        <v>139</v>
      </c>
      <c r="BE177" s="162">
        <f t="shared" si="34"/>
        <v>0</v>
      </c>
      <c r="BF177" s="162">
        <f t="shared" si="35"/>
        <v>0</v>
      </c>
      <c r="BG177" s="162">
        <f t="shared" si="36"/>
        <v>0</v>
      </c>
      <c r="BH177" s="162">
        <f t="shared" si="37"/>
        <v>0</v>
      </c>
      <c r="BI177" s="162">
        <f t="shared" si="38"/>
        <v>0</v>
      </c>
      <c r="BJ177" s="23" t="s">
        <v>77</v>
      </c>
      <c r="BK177" s="162">
        <f t="shared" si="39"/>
        <v>0</v>
      </c>
      <c r="BL177" s="23" t="s">
        <v>146</v>
      </c>
      <c r="BM177" s="23" t="s">
        <v>840</v>
      </c>
    </row>
    <row r="178" spans="2:63" s="10" customFormat="1" ht="22.35" customHeight="1">
      <c r="B178" s="139"/>
      <c r="D178" s="140" t="s">
        <v>68</v>
      </c>
      <c r="E178" s="149" t="s">
        <v>1093</v>
      </c>
      <c r="F178" s="149" t="s">
        <v>1094</v>
      </c>
      <c r="J178" s="150">
        <f>BK178</f>
        <v>0</v>
      </c>
      <c r="L178" s="139"/>
      <c r="M178" s="143"/>
      <c r="N178" s="144"/>
      <c r="O178" s="144"/>
      <c r="P178" s="145">
        <f>SUM(P179:P181)</f>
        <v>0</v>
      </c>
      <c r="Q178" s="144"/>
      <c r="R178" s="145">
        <f>SUM(R179:R181)</f>
        <v>0</v>
      </c>
      <c r="S178" s="144"/>
      <c r="T178" s="146">
        <f>SUM(T179:T181)</f>
        <v>0</v>
      </c>
      <c r="AR178" s="140" t="s">
        <v>77</v>
      </c>
      <c r="AT178" s="147" t="s">
        <v>68</v>
      </c>
      <c r="AU178" s="147" t="s">
        <v>79</v>
      </c>
      <c r="AY178" s="140" t="s">
        <v>139</v>
      </c>
      <c r="BK178" s="148">
        <f>SUM(BK179:BK181)</f>
        <v>0</v>
      </c>
    </row>
    <row r="179" spans="2:65" s="1" customFormat="1" ht="25.5" customHeight="1">
      <c r="B179" s="151"/>
      <c r="C179" s="171" t="s">
        <v>372</v>
      </c>
      <c r="D179" s="171" t="s">
        <v>191</v>
      </c>
      <c r="E179" s="172" t="s">
        <v>1095</v>
      </c>
      <c r="F179" s="173" t="s">
        <v>1096</v>
      </c>
      <c r="G179" s="174" t="s">
        <v>144</v>
      </c>
      <c r="H179" s="175">
        <v>0.095</v>
      </c>
      <c r="I179" s="176"/>
      <c r="J179" s="176">
        <f>ROUND(I179*H179,2)</f>
        <v>0</v>
      </c>
      <c r="K179" s="173" t="s">
        <v>5</v>
      </c>
      <c r="L179" s="177"/>
      <c r="M179" s="178" t="s">
        <v>5</v>
      </c>
      <c r="N179" s="179" t="s">
        <v>40</v>
      </c>
      <c r="O179" s="160">
        <v>0</v>
      </c>
      <c r="P179" s="160">
        <f>O179*H179</f>
        <v>0</v>
      </c>
      <c r="Q179" s="160">
        <v>0</v>
      </c>
      <c r="R179" s="160">
        <f>Q179*H179</f>
        <v>0</v>
      </c>
      <c r="S179" s="160">
        <v>0</v>
      </c>
      <c r="T179" s="161">
        <f>S179*H179</f>
        <v>0</v>
      </c>
      <c r="AR179" s="23" t="s">
        <v>179</v>
      </c>
      <c r="AT179" s="23" t="s">
        <v>191</v>
      </c>
      <c r="AU179" s="23" t="s">
        <v>154</v>
      </c>
      <c r="AY179" s="23" t="s">
        <v>139</v>
      </c>
      <c r="BE179" s="162">
        <f>IF(N179="základní",J179,0)</f>
        <v>0</v>
      </c>
      <c r="BF179" s="162">
        <f>IF(N179="snížená",J179,0)</f>
        <v>0</v>
      </c>
      <c r="BG179" s="162">
        <f>IF(N179="zákl. přenesená",J179,0)</f>
        <v>0</v>
      </c>
      <c r="BH179" s="162">
        <f>IF(N179="sníž. přenesená",J179,0)</f>
        <v>0</v>
      </c>
      <c r="BI179" s="162">
        <f>IF(N179="nulová",J179,0)</f>
        <v>0</v>
      </c>
      <c r="BJ179" s="23" t="s">
        <v>77</v>
      </c>
      <c r="BK179" s="162">
        <f>ROUND(I179*H179,2)</f>
        <v>0</v>
      </c>
      <c r="BL179" s="23" t="s">
        <v>146</v>
      </c>
      <c r="BM179" s="23" t="s">
        <v>845</v>
      </c>
    </row>
    <row r="180" spans="2:65" s="1" customFormat="1" ht="25.5" customHeight="1">
      <c r="B180" s="151"/>
      <c r="C180" s="171" t="s">
        <v>377</v>
      </c>
      <c r="D180" s="171" t="s">
        <v>191</v>
      </c>
      <c r="E180" s="172" t="s">
        <v>1097</v>
      </c>
      <c r="F180" s="173" t="s">
        <v>1098</v>
      </c>
      <c r="G180" s="174" t="s">
        <v>271</v>
      </c>
      <c r="H180" s="175">
        <v>0.4</v>
      </c>
      <c r="I180" s="176"/>
      <c r="J180" s="176">
        <f>ROUND(I180*H180,2)</f>
        <v>0</v>
      </c>
      <c r="K180" s="173" t="s">
        <v>5</v>
      </c>
      <c r="L180" s="177"/>
      <c r="M180" s="178" t="s">
        <v>5</v>
      </c>
      <c r="N180" s="179" t="s">
        <v>40</v>
      </c>
      <c r="O180" s="160">
        <v>0</v>
      </c>
      <c r="P180" s="160">
        <f>O180*H180</f>
        <v>0</v>
      </c>
      <c r="Q180" s="160">
        <v>0</v>
      </c>
      <c r="R180" s="160">
        <f>Q180*H180</f>
        <v>0</v>
      </c>
      <c r="S180" s="160">
        <v>0</v>
      </c>
      <c r="T180" s="161">
        <f>S180*H180</f>
        <v>0</v>
      </c>
      <c r="AR180" s="23" t="s">
        <v>179</v>
      </c>
      <c r="AT180" s="23" t="s">
        <v>191</v>
      </c>
      <c r="AU180" s="23" t="s">
        <v>154</v>
      </c>
      <c r="AY180" s="23" t="s">
        <v>139</v>
      </c>
      <c r="BE180" s="162">
        <f>IF(N180="základní",J180,0)</f>
        <v>0</v>
      </c>
      <c r="BF180" s="162">
        <f>IF(N180="snížená",J180,0)</f>
        <v>0</v>
      </c>
      <c r="BG180" s="162">
        <f>IF(N180="zákl. přenesená",J180,0)</f>
        <v>0</v>
      </c>
      <c r="BH180" s="162">
        <f>IF(N180="sníž. přenesená",J180,0)</f>
        <v>0</v>
      </c>
      <c r="BI180" s="162">
        <f>IF(N180="nulová",J180,0)</f>
        <v>0</v>
      </c>
      <c r="BJ180" s="23" t="s">
        <v>77</v>
      </c>
      <c r="BK180" s="162">
        <f>ROUND(I180*H180,2)</f>
        <v>0</v>
      </c>
      <c r="BL180" s="23" t="s">
        <v>146</v>
      </c>
      <c r="BM180" s="23" t="s">
        <v>854</v>
      </c>
    </row>
    <row r="181" spans="2:65" s="1" customFormat="1" ht="25.5" customHeight="1">
      <c r="B181" s="151"/>
      <c r="C181" s="171" t="s">
        <v>382</v>
      </c>
      <c r="D181" s="171" t="s">
        <v>191</v>
      </c>
      <c r="E181" s="172" t="s">
        <v>1099</v>
      </c>
      <c r="F181" s="173" t="s">
        <v>1100</v>
      </c>
      <c r="G181" s="174" t="s">
        <v>271</v>
      </c>
      <c r="H181" s="175">
        <v>0.03</v>
      </c>
      <c r="I181" s="176"/>
      <c r="J181" s="176">
        <f>ROUND(I181*H181,2)</f>
        <v>0</v>
      </c>
      <c r="K181" s="173" t="s">
        <v>5</v>
      </c>
      <c r="L181" s="177"/>
      <c r="M181" s="178" t="s">
        <v>5</v>
      </c>
      <c r="N181" s="179" t="s">
        <v>40</v>
      </c>
      <c r="O181" s="160">
        <v>0</v>
      </c>
      <c r="P181" s="160">
        <f>O181*H181</f>
        <v>0</v>
      </c>
      <c r="Q181" s="160">
        <v>0</v>
      </c>
      <c r="R181" s="160">
        <f>Q181*H181</f>
        <v>0</v>
      </c>
      <c r="S181" s="160">
        <v>0</v>
      </c>
      <c r="T181" s="161">
        <f>S181*H181</f>
        <v>0</v>
      </c>
      <c r="AR181" s="23" t="s">
        <v>179</v>
      </c>
      <c r="AT181" s="23" t="s">
        <v>191</v>
      </c>
      <c r="AU181" s="23" t="s">
        <v>154</v>
      </c>
      <c r="AY181" s="23" t="s">
        <v>139</v>
      </c>
      <c r="BE181" s="162">
        <f>IF(N181="základní",J181,0)</f>
        <v>0</v>
      </c>
      <c r="BF181" s="162">
        <f>IF(N181="snížená",J181,0)</f>
        <v>0</v>
      </c>
      <c r="BG181" s="162">
        <f>IF(N181="zákl. přenesená",J181,0)</f>
        <v>0</v>
      </c>
      <c r="BH181" s="162">
        <f>IF(N181="sníž. přenesená",J181,0)</f>
        <v>0</v>
      </c>
      <c r="BI181" s="162">
        <f>IF(N181="nulová",J181,0)</f>
        <v>0</v>
      </c>
      <c r="BJ181" s="23" t="s">
        <v>77</v>
      </c>
      <c r="BK181" s="162">
        <f>ROUND(I181*H181,2)</f>
        <v>0</v>
      </c>
      <c r="BL181" s="23" t="s">
        <v>146</v>
      </c>
      <c r="BM181" s="23" t="s">
        <v>864</v>
      </c>
    </row>
    <row r="182" spans="2:63" s="10" customFormat="1" ht="22.35" customHeight="1">
      <c r="B182" s="139"/>
      <c r="D182" s="140" t="s">
        <v>68</v>
      </c>
      <c r="E182" s="149" t="s">
        <v>1101</v>
      </c>
      <c r="F182" s="149" t="s">
        <v>1102</v>
      </c>
      <c r="J182" s="150">
        <f>BK182</f>
        <v>0</v>
      </c>
      <c r="L182" s="139"/>
      <c r="M182" s="143"/>
      <c r="N182" s="144"/>
      <c r="O182" s="144"/>
      <c r="P182" s="145">
        <f>SUM(P183:P194)</f>
        <v>0</v>
      </c>
      <c r="Q182" s="144"/>
      <c r="R182" s="145">
        <f>SUM(R183:R194)</f>
        <v>0</v>
      </c>
      <c r="S182" s="144"/>
      <c r="T182" s="146">
        <f>SUM(T183:T194)</f>
        <v>0</v>
      </c>
      <c r="AR182" s="140" t="s">
        <v>77</v>
      </c>
      <c r="AT182" s="147" t="s">
        <v>68</v>
      </c>
      <c r="AU182" s="147" t="s">
        <v>79</v>
      </c>
      <c r="AY182" s="140" t="s">
        <v>139</v>
      </c>
      <c r="BK182" s="148">
        <f>SUM(BK183:BK194)</f>
        <v>0</v>
      </c>
    </row>
    <row r="183" spans="2:65" s="1" customFormat="1" ht="25.5" customHeight="1">
      <c r="B183" s="151"/>
      <c r="C183" s="152" t="s">
        <v>515</v>
      </c>
      <c r="D183" s="152" t="s">
        <v>141</v>
      </c>
      <c r="E183" s="153" t="s">
        <v>1007</v>
      </c>
      <c r="F183" s="154" t="s">
        <v>1008</v>
      </c>
      <c r="G183" s="155" t="s">
        <v>1009</v>
      </c>
      <c r="H183" s="156">
        <v>1</v>
      </c>
      <c r="I183" s="157"/>
      <c r="J183" s="157">
        <f aca="true" t="shared" si="40" ref="J183:J194">ROUND(I183*H183,2)</f>
        <v>0</v>
      </c>
      <c r="K183" s="154" t="s">
        <v>5</v>
      </c>
      <c r="L183" s="37"/>
      <c r="M183" s="158" t="s">
        <v>5</v>
      </c>
      <c r="N183" s="159" t="s">
        <v>40</v>
      </c>
      <c r="O183" s="160">
        <v>0</v>
      </c>
      <c r="P183" s="160">
        <f aca="true" t="shared" si="41" ref="P183:P194">O183*H183</f>
        <v>0</v>
      </c>
      <c r="Q183" s="160">
        <v>0</v>
      </c>
      <c r="R183" s="160">
        <f aca="true" t="shared" si="42" ref="R183:R194">Q183*H183</f>
        <v>0</v>
      </c>
      <c r="S183" s="160">
        <v>0</v>
      </c>
      <c r="T183" s="161">
        <f aca="true" t="shared" si="43" ref="T183:T194">S183*H183</f>
        <v>0</v>
      </c>
      <c r="AR183" s="23" t="s">
        <v>146</v>
      </c>
      <c r="AT183" s="23" t="s">
        <v>141</v>
      </c>
      <c r="AU183" s="23" t="s">
        <v>154</v>
      </c>
      <c r="AY183" s="23" t="s">
        <v>139</v>
      </c>
      <c r="BE183" s="162">
        <f aca="true" t="shared" si="44" ref="BE183:BE194">IF(N183="základní",J183,0)</f>
        <v>0</v>
      </c>
      <c r="BF183" s="162">
        <f aca="true" t="shared" si="45" ref="BF183:BF194">IF(N183="snížená",J183,0)</f>
        <v>0</v>
      </c>
      <c r="BG183" s="162">
        <f aca="true" t="shared" si="46" ref="BG183:BG194">IF(N183="zákl. přenesená",J183,0)</f>
        <v>0</v>
      </c>
      <c r="BH183" s="162">
        <f aca="true" t="shared" si="47" ref="BH183:BH194">IF(N183="sníž. přenesená",J183,0)</f>
        <v>0</v>
      </c>
      <c r="BI183" s="162">
        <f aca="true" t="shared" si="48" ref="BI183:BI194">IF(N183="nulová",J183,0)</f>
        <v>0</v>
      </c>
      <c r="BJ183" s="23" t="s">
        <v>77</v>
      </c>
      <c r="BK183" s="162">
        <f aca="true" t="shared" si="49" ref="BK183:BK194">ROUND(I183*H183,2)</f>
        <v>0</v>
      </c>
      <c r="BL183" s="23" t="s">
        <v>146</v>
      </c>
      <c r="BM183" s="23" t="s">
        <v>1103</v>
      </c>
    </row>
    <row r="184" spans="2:65" s="1" customFormat="1" ht="16.5" customHeight="1">
      <c r="B184" s="151"/>
      <c r="C184" s="152" t="s">
        <v>519</v>
      </c>
      <c r="D184" s="152" t="s">
        <v>141</v>
      </c>
      <c r="E184" s="153" t="s">
        <v>1010</v>
      </c>
      <c r="F184" s="154" t="s">
        <v>1011</v>
      </c>
      <c r="G184" s="155" t="s">
        <v>182</v>
      </c>
      <c r="H184" s="156">
        <v>0.4</v>
      </c>
      <c r="I184" s="157"/>
      <c r="J184" s="157">
        <f t="shared" si="40"/>
        <v>0</v>
      </c>
      <c r="K184" s="154" t="s">
        <v>5</v>
      </c>
      <c r="L184" s="37"/>
      <c r="M184" s="158" t="s">
        <v>5</v>
      </c>
      <c r="N184" s="159" t="s">
        <v>40</v>
      </c>
      <c r="O184" s="160">
        <v>0</v>
      </c>
      <c r="P184" s="160">
        <f t="shared" si="41"/>
        <v>0</v>
      </c>
      <c r="Q184" s="160">
        <v>0</v>
      </c>
      <c r="R184" s="160">
        <f t="shared" si="42"/>
        <v>0</v>
      </c>
      <c r="S184" s="160">
        <v>0</v>
      </c>
      <c r="T184" s="161">
        <f t="shared" si="43"/>
        <v>0</v>
      </c>
      <c r="AR184" s="23" t="s">
        <v>146</v>
      </c>
      <c r="AT184" s="23" t="s">
        <v>141</v>
      </c>
      <c r="AU184" s="23" t="s">
        <v>154</v>
      </c>
      <c r="AY184" s="23" t="s">
        <v>139</v>
      </c>
      <c r="BE184" s="162">
        <f t="shared" si="44"/>
        <v>0</v>
      </c>
      <c r="BF184" s="162">
        <f t="shared" si="45"/>
        <v>0</v>
      </c>
      <c r="BG184" s="162">
        <f t="shared" si="46"/>
        <v>0</v>
      </c>
      <c r="BH184" s="162">
        <f t="shared" si="47"/>
        <v>0</v>
      </c>
      <c r="BI184" s="162">
        <f t="shared" si="48"/>
        <v>0</v>
      </c>
      <c r="BJ184" s="23" t="s">
        <v>77</v>
      </c>
      <c r="BK184" s="162">
        <f t="shared" si="49"/>
        <v>0</v>
      </c>
      <c r="BL184" s="23" t="s">
        <v>146</v>
      </c>
      <c r="BM184" s="23" t="s">
        <v>1104</v>
      </c>
    </row>
    <row r="185" spans="2:65" s="1" customFormat="1" ht="25.5" customHeight="1">
      <c r="B185" s="151"/>
      <c r="C185" s="152" t="s">
        <v>523</v>
      </c>
      <c r="D185" s="152" t="s">
        <v>141</v>
      </c>
      <c r="E185" s="153" t="s">
        <v>1012</v>
      </c>
      <c r="F185" s="154" t="s">
        <v>2201</v>
      </c>
      <c r="G185" s="155" t="s">
        <v>182</v>
      </c>
      <c r="H185" s="156">
        <v>1</v>
      </c>
      <c r="I185" s="157"/>
      <c r="J185" s="157">
        <f t="shared" si="40"/>
        <v>0</v>
      </c>
      <c r="K185" s="154" t="s">
        <v>5</v>
      </c>
      <c r="L185" s="37"/>
      <c r="M185" s="158" t="s">
        <v>5</v>
      </c>
      <c r="N185" s="159" t="s">
        <v>40</v>
      </c>
      <c r="O185" s="160">
        <v>0</v>
      </c>
      <c r="P185" s="160">
        <f t="shared" si="41"/>
        <v>0</v>
      </c>
      <c r="Q185" s="160">
        <v>0</v>
      </c>
      <c r="R185" s="160">
        <f t="shared" si="42"/>
        <v>0</v>
      </c>
      <c r="S185" s="160">
        <v>0</v>
      </c>
      <c r="T185" s="161">
        <f t="shared" si="43"/>
        <v>0</v>
      </c>
      <c r="AR185" s="23" t="s">
        <v>146</v>
      </c>
      <c r="AT185" s="23" t="s">
        <v>141</v>
      </c>
      <c r="AU185" s="23" t="s">
        <v>154</v>
      </c>
      <c r="AY185" s="23" t="s">
        <v>139</v>
      </c>
      <c r="BE185" s="162">
        <f t="shared" si="44"/>
        <v>0</v>
      </c>
      <c r="BF185" s="162">
        <f t="shared" si="45"/>
        <v>0</v>
      </c>
      <c r="BG185" s="162">
        <f t="shared" si="46"/>
        <v>0</v>
      </c>
      <c r="BH185" s="162">
        <f t="shared" si="47"/>
        <v>0</v>
      </c>
      <c r="BI185" s="162">
        <f t="shared" si="48"/>
        <v>0</v>
      </c>
      <c r="BJ185" s="23" t="s">
        <v>77</v>
      </c>
      <c r="BK185" s="162">
        <f t="shared" si="49"/>
        <v>0</v>
      </c>
      <c r="BL185" s="23" t="s">
        <v>146</v>
      </c>
      <c r="BM185" s="23" t="s">
        <v>1105</v>
      </c>
    </row>
    <row r="186" spans="2:65" s="1" customFormat="1" ht="25.5" customHeight="1">
      <c r="B186" s="151"/>
      <c r="C186" s="152" t="s">
        <v>527</v>
      </c>
      <c r="D186" s="152" t="s">
        <v>141</v>
      </c>
      <c r="E186" s="153" t="s">
        <v>1014</v>
      </c>
      <c r="F186" s="154" t="s">
        <v>2202</v>
      </c>
      <c r="G186" s="155" t="s">
        <v>144</v>
      </c>
      <c r="H186" s="156">
        <v>6E-05</v>
      </c>
      <c r="I186" s="157"/>
      <c r="J186" s="157">
        <f t="shared" si="40"/>
        <v>0</v>
      </c>
      <c r="K186" s="154" t="s">
        <v>5</v>
      </c>
      <c r="L186" s="37"/>
      <c r="M186" s="158" t="s">
        <v>5</v>
      </c>
      <c r="N186" s="159" t="s">
        <v>40</v>
      </c>
      <c r="O186" s="160">
        <v>0</v>
      </c>
      <c r="P186" s="160">
        <f t="shared" si="41"/>
        <v>0</v>
      </c>
      <c r="Q186" s="160">
        <v>0</v>
      </c>
      <c r="R186" s="160">
        <f t="shared" si="42"/>
        <v>0</v>
      </c>
      <c r="S186" s="160">
        <v>0</v>
      </c>
      <c r="T186" s="161">
        <f t="shared" si="43"/>
        <v>0</v>
      </c>
      <c r="AR186" s="23" t="s">
        <v>146</v>
      </c>
      <c r="AT186" s="23" t="s">
        <v>141</v>
      </c>
      <c r="AU186" s="23" t="s">
        <v>154</v>
      </c>
      <c r="AY186" s="23" t="s">
        <v>139</v>
      </c>
      <c r="BE186" s="162">
        <f t="shared" si="44"/>
        <v>0</v>
      </c>
      <c r="BF186" s="162">
        <f t="shared" si="45"/>
        <v>0</v>
      </c>
      <c r="BG186" s="162">
        <f t="shared" si="46"/>
        <v>0</v>
      </c>
      <c r="BH186" s="162">
        <f t="shared" si="47"/>
        <v>0</v>
      </c>
      <c r="BI186" s="162">
        <f t="shared" si="48"/>
        <v>0</v>
      </c>
      <c r="BJ186" s="23" t="s">
        <v>77</v>
      </c>
      <c r="BK186" s="162">
        <f t="shared" si="49"/>
        <v>0</v>
      </c>
      <c r="BL186" s="23" t="s">
        <v>146</v>
      </c>
      <c r="BM186" s="23" t="s">
        <v>225</v>
      </c>
    </row>
    <row r="187" spans="2:65" s="1" customFormat="1" ht="25.5" customHeight="1">
      <c r="B187" s="151"/>
      <c r="C187" s="152" t="s">
        <v>531</v>
      </c>
      <c r="D187" s="152" t="s">
        <v>141</v>
      </c>
      <c r="E187" s="153" t="s">
        <v>1016</v>
      </c>
      <c r="F187" s="154" t="s">
        <v>1017</v>
      </c>
      <c r="G187" s="155" t="s">
        <v>1009</v>
      </c>
      <c r="H187" s="156">
        <v>1</v>
      </c>
      <c r="I187" s="157"/>
      <c r="J187" s="157">
        <f t="shared" si="40"/>
        <v>0</v>
      </c>
      <c r="K187" s="154" t="s">
        <v>5</v>
      </c>
      <c r="L187" s="37"/>
      <c r="M187" s="158" t="s">
        <v>5</v>
      </c>
      <c r="N187" s="159" t="s">
        <v>40</v>
      </c>
      <c r="O187" s="160">
        <v>0</v>
      </c>
      <c r="P187" s="160">
        <f t="shared" si="41"/>
        <v>0</v>
      </c>
      <c r="Q187" s="160">
        <v>0</v>
      </c>
      <c r="R187" s="160">
        <f t="shared" si="42"/>
        <v>0</v>
      </c>
      <c r="S187" s="160">
        <v>0</v>
      </c>
      <c r="T187" s="161">
        <f t="shared" si="43"/>
        <v>0</v>
      </c>
      <c r="AR187" s="23" t="s">
        <v>146</v>
      </c>
      <c r="AT187" s="23" t="s">
        <v>141</v>
      </c>
      <c r="AU187" s="23" t="s">
        <v>154</v>
      </c>
      <c r="AY187" s="23" t="s">
        <v>139</v>
      </c>
      <c r="BE187" s="162">
        <f t="shared" si="44"/>
        <v>0</v>
      </c>
      <c r="BF187" s="162">
        <f t="shared" si="45"/>
        <v>0</v>
      </c>
      <c r="BG187" s="162">
        <f t="shared" si="46"/>
        <v>0</v>
      </c>
      <c r="BH187" s="162">
        <f t="shared" si="47"/>
        <v>0</v>
      </c>
      <c r="BI187" s="162">
        <f t="shared" si="48"/>
        <v>0</v>
      </c>
      <c r="BJ187" s="23" t="s">
        <v>77</v>
      </c>
      <c r="BK187" s="162">
        <f t="shared" si="49"/>
        <v>0</v>
      </c>
      <c r="BL187" s="23" t="s">
        <v>146</v>
      </c>
      <c r="BM187" s="23" t="s">
        <v>234</v>
      </c>
    </row>
    <row r="188" spans="2:65" s="1" customFormat="1" ht="25.5" customHeight="1">
      <c r="B188" s="151"/>
      <c r="C188" s="152" t="s">
        <v>535</v>
      </c>
      <c r="D188" s="152" t="s">
        <v>141</v>
      </c>
      <c r="E188" s="153" t="s">
        <v>1018</v>
      </c>
      <c r="F188" s="154" t="s">
        <v>1019</v>
      </c>
      <c r="G188" s="155" t="s">
        <v>144</v>
      </c>
      <c r="H188" s="156">
        <v>0.54</v>
      </c>
      <c r="I188" s="157"/>
      <c r="J188" s="157">
        <f t="shared" si="40"/>
        <v>0</v>
      </c>
      <c r="K188" s="154" t="s">
        <v>5</v>
      </c>
      <c r="L188" s="37"/>
      <c r="M188" s="158" t="s">
        <v>5</v>
      </c>
      <c r="N188" s="159" t="s">
        <v>40</v>
      </c>
      <c r="O188" s="160">
        <v>0</v>
      </c>
      <c r="P188" s="160">
        <f t="shared" si="41"/>
        <v>0</v>
      </c>
      <c r="Q188" s="160">
        <v>0</v>
      </c>
      <c r="R188" s="160">
        <f t="shared" si="42"/>
        <v>0</v>
      </c>
      <c r="S188" s="160">
        <v>0</v>
      </c>
      <c r="T188" s="161">
        <f t="shared" si="43"/>
        <v>0</v>
      </c>
      <c r="AR188" s="23" t="s">
        <v>146</v>
      </c>
      <c r="AT188" s="23" t="s">
        <v>141</v>
      </c>
      <c r="AU188" s="23" t="s">
        <v>154</v>
      </c>
      <c r="AY188" s="23" t="s">
        <v>139</v>
      </c>
      <c r="BE188" s="162">
        <f t="shared" si="44"/>
        <v>0</v>
      </c>
      <c r="BF188" s="162">
        <f t="shared" si="45"/>
        <v>0</v>
      </c>
      <c r="BG188" s="162">
        <f t="shared" si="46"/>
        <v>0</v>
      </c>
      <c r="BH188" s="162">
        <f t="shared" si="47"/>
        <v>0</v>
      </c>
      <c r="BI188" s="162">
        <f t="shared" si="48"/>
        <v>0</v>
      </c>
      <c r="BJ188" s="23" t="s">
        <v>77</v>
      </c>
      <c r="BK188" s="162">
        <f t="shared" si="49"/>
        <v>0</v>
      </c>
      <c r="BL188" s="23" t="s">
        <v>146</v>
      </c>
      <c r="BM188" s="23" t="s">
        <v>1106</v>
      </c>
    </row>
    <row r="189" spans="2:65" s="1" customFormat="1" ht="16.5" customHeight="1">
      <c r="B189" s="151"/>
      <c r="C189" s="152" t="s">
        <v>539</v>
      </c>
      <c r="D189" s="152" t="s">
        <v>141</v>
      </c>
      <c r="E189" s="153" t="s">
        <v>1020</v>
      </c>
      <c r="F189" s="154" t="s">
        <v>1021</v>
      </c>
      <c r="G189" s="155" t="s">
        <v>375</v>
      </c>
      <c r="H189" s="156">
        <v>1</v>
      </c>
      <c r="I189" s="157"/>
      <c r="J189" s="157">
        <f t="shared" si="40"/>
        <v>0</v>
      </c>
      <c r="K189" s="154" t="s">
        <v>5</v>
      </c>
      <c r="L189" s="37"/>
      <c r="M189" s="158" t="s">
        <v>5</v>
      </c>
      <c r="N189" s="159" t="s">
        <v>40</v>
      </c>
      <c r="O189" s="160">
        <v>0</v>
      </c>
      <c r="P189" s="160">
        <f t="shared" si="41"/>
        <v>0</v>
      </c>
      <c r="Q189" s="160">
        <v>0</v>
      </c>
      <c r="R189" s="160">
        <f t="shared" si="42"/>
        <v>0</v>
      </c>
      <c r="S189" s="160">
        <v>0</v>
      </c>
      <c r="T189" s="161">
        <f t="shared" si="43"/>
        <v>0</v>
      </c>
      <c r="AR189" s="23" t="s">
        <v>146</v>
      </c>
      <c r="AT189" s="23" t="s">
        <v>141</v>
      </c>
      <c r="AU189" s="23" t="s">
        <v>154</v>
      </c>
      <c r="AY189" s="23" t="s">
        <v>139</v>
      </c>
      <c r="BE189" s="162">
        <f t="shared" si="44"/>
        <v>0</v>
      </c>
      <c r="BF189" s="162">
        <f t="shared" si="45"/>
        <v>0</v>
      </c>
      <c r="BG189" s="162">
        <f t="shared" si="46"/>
        <v>0</v>
      </c>
      <c r="BH189" s="162">
        <f t="shared" si="47"/>
        <v>0</v>
      </c>
      <c r="BI189" s="162">
        <f t="shared" si="48"/>
        <v>0</v>
      </c>
      <c r="BJ189" s="23" t="s">
        <v>77</v>
      </c>
      <c r="BK189" s="162">
        <f t="shared" si="49"/>
        <v>0</v>
      </c>
      <c r="BL189" s="23" t="s">
        <v>146</v>
      </c>
      <c r="BM189" s="23" t="s">
        <v>1107</v>
      </c>
    </row>
    <row r="190" spans="2:65" s="1" customFormat="1" ht="16.5" customHeight="1">
      <c r="B190" s="151"/>
      <c r="C190" s="152" t="s">
        <v>543</v>
      </c>
      <c r="D190" s="152" t="s">
        <v>141</v>
      </c>
      <c r="E190" s="153" t="s">
        <v>1022</v>
      </c>
      <c r="F190" s="154" t="s">
        <v>1023</v>
      </c>
      <c r="G190" s="155" t="s">
        <v>1009</v>
      </c>
      <c r="H190" s="156">
        <v>0.1</v>
      </c>
      <c r="I190" s="157"/>
      <c r="J190" s="157">
        <f t="shared" si="40"/>
        <v>0</v>
      </c>
      <c r="K190" s="154" t="s">
        <v>5</v>
      </c>
      <c r="L190" s="37"/>
      <c r="M190" s="158" t="s">
        <v>5</v>
      </c>
      <c r="N190" s="159" t="s">
        <v>40</v>
      </c>
      <c r="O190" s="160">
        <v>0</v>
      </c>
      <c r="P190" s="160">
        <f t="shared" si="41"/>
        <v>0</v>
      </c>
      <c r="Q190" s="160">
        <v>0</v>
      </c>
      <c r="R190" s="160">
        <f t="shared" si="42"/>
        <v>0</v>
      </c>
      <c r="S190" s="160">
        <v>0</v>
      </c>
      <c r="T190" s="161">
        <f t="shared" si="43"/>
        <v>0</v>
      </c>
      <c r="AR190" s="23" t="s">
        <v>146</v>
      </c>
      <c r="AT190" s="23" t="s">
        <v>141</v>
      </c>
      <c r="AU190" s="23" t="s">
        <v>154</v>
      </c>
      <c r="AY190" s="23" t="s">
        <v>139</v>
      </c>
      <c r="BE190" s="162">
        <f t="shared" si="44"/>
        <v>0</v>
      </c>
      <c r="BF190" s="162">
        <f t="shared" si="45"/>
        <v>0</v>
      </c>
      <c r="BG190" s="162">
        <f t="shared" si="46"/>
        <v>0</v>
      </c>
      <c r="BH190" s="162">
        <f t="shared" si="47"/>
        <v>0</v>
      </c>
      <c r="BI190" s="162">
        <f t="shared" si="48"/>
        <v>0</v>
      </c>
      <c r="BJ190" s="23" t="s">
        <v>77</v>
      </c>
      <c r="BK190" s="162">
        <f t="shared" si="49"/>
        <v>0</v>
      </c>
      <c r="BL190" s="23" t="s">
        <v>146</v>
      </c>
      <c r="BM190" s="23" t="s">
        <v>1108</v>
      </c>
    </row>
    <row r="191" spans="2:65" s="1" customFormat="1" ht="25.5" customHeight="1">
      <c r="B191" s="151"/>
      <c r="C191" s="152" t="s">
        <v>548</v>
      </c>
      <c r="D191" s="152" t="s">
        <v>141</v>
      </c>
      <c r="E191" s="153" t="s">
        <v>1024</v>
      </c>
      <c r="F191" s="154" t="s">
        <v>1025</v>
      </c>
      <c r="G191" s="155" t="s">
        <v>182</v>
      </c>
      <c r="H191" s="156">
        <v>0.1</v>
      </c>
      <c r="I191" s="157"/>
      <c r="J191" s="157">
        <f t="shared" si="40"/>
        <v>0</v>
      </c>
      <c r="K191" s="154" t="s">
        <v>5</v>
      </c>
      <c r="L191" s="37"/>
      <c r="M191" s="158" t="s">
        <v>5</v>
      </c>
      <c r="N191" s="159" t="s">
        <v>40</v>
      </c>
      <c r="O191" s="160">
        <v>0</v>
      </c>
      <c r="P191" s="160">
        <f t="shared" si="41"/>
        <v>0</v>
      </c>
      <c r="Q191" s="160">
        <v>0</v>
      </c>
      <c r="R191" s="160">
        <f t="shared" si="42"/>
        <v>0</v>
      </c>
      <c r="S191" s="160">
        <v>0</v>
      </c>
      <c r="T191" s="161">
        <f t="shared" si="43"/>
        <v>0</v>
      </c>
      <c r="AR191" s="23" t="s">
        <v>146</v>
      </c>
      <c r="AT191" s="23" t="s">
        <v>141</v>
      </c>
      <c r="AU191" s="23" t="s">
        <v>154</v>
      </c>
      <c r="AY191" s="23" t="s">
        <v>139</v>
      </c>
      <c r="BE191" s="162">
        <f t="shared" si="44"/>
        <v>0</v>
      </c>
      <c r="BF191" s="162">
        <f t="shared" si="45"/>
        <v>0</v>
      </c>
      <c r="BG191" s="162">
        <f t="shared" si="46"/>
        <v>0</v>
      </c>
      <c r="BH191" s="162">
        <f t="shared" si="47"/>
        <v>0</v>
      </c>
      <c r="BI191" s="162">
        <f t="shared" si="48"/>
        <v>0</v>
      </c>
      <c r="BJ191" s="23" t="s">
        <v>77</v>
      </c>
      <c r="BK191" s="162">
        <f t="shared" si="49"/>
        <v>0</v>
      </c>
      <c r="BL191" s="23" t="s">
        <v>146</v>
      </c>
      <c r="BM191" s="23" t="s">
        <v>1109</v>
      </c>
    </row>
    <row r="192" spans="2:65" s="1" customFormat="1" ht="16.5" customHeight="1">
      <c r="B192" s="151"/>
      <c r="C192" s="152" t="s">
        <v>552</v>
      </c>
      <c r="D192" s="152" t="s">
        <v>141</v>
      </c>
      <c r="E192" s="153" t="s">
        <v>1026</v>
      </c>
      <c r="F192" s="154" t="s">
        <v>2203</v>
      </c>
      <c r="G192" s="155" t="s">
        <v>1009</v>
      </c>
      <c r="H192" s="156">
        <v>1</v>
      </c>
      <c r="I192" s="157"/>
      <c r="J192" s="157">
        <f t="shared" si="40"/>
        <v>0</v>
      </c>
      <c r="K192" s="154" t="s">
        <v>5</v>
      </c>
      <c r="L192" s="37"/>
      <c r="M192" s="158" t="s">
        <v>5</v>
      </c>
      <c r="N192" s="159" t="s">
        <v>40</v>
      </c>
      <c r="O192" s="160">
        <v>0</v>
      </c>
      <c r="P192" s="160">
        <f t="shared" si="41"/>
        <v>0</v>
      </c>
      <c r="Q192" s="160">
        <v>0</v>
      </c>
      <c r="R192" s="160">
        <f t="shared" si="42"/>
        <v>0</v>
      </c>
      <c r="S192" s="160">
        <v>0</v>
      </c>
      <c r="T192" s="161">
        <f t="shared" si="43"/>
        <v>0</v>
      </c>
      <c r="AR192" s="23" t="s">
        <v>146</v>
      </c>
      <c r="AT192" s="23" t="s">
        <v>141</v>
      </c>
      <c r="AU192" s="23" t="s">
        <v>154</v>
      </c>
      <c r="AY192" s="23" t="s">
        <v>139</v>
      </c>
      <c r="BE192" s="162">
        <f t="shared" si="44"/>
        <v>0</v>
      </c>
      <c r="BF192" s="162">
        <f t="shared" si="45"/>
        <v>0</v>
      </c>
      <c r="BG192" s="162">
        <f t="shared" si="46"/>
        <v>0</v>
      </c>
      <c r="BH192" s="162">
        <f t="shared" si="47"/>
        <v>0</v>
      </c>
      <c r="BI192" s="162">
        <f t="shared" si="48"/>
        <v>0</v>
      </c>
      <c r="BJ192" s="23" t="s">
        <v>77</v>
      </c>
      <c r="BK192" s="162">
        <f t="shared" si="49"/>
        <v>0</v>
      </c>
      <c r="BL192" s="23" t="s">
        <v>146</v>
      </c>
      <c r="BM192" s="23" t="s">
        <v>1110</v>
      </c>
    </row>
    <row r="193" spans="2:65" s="1" customFormat="1" ht="16.5" customHeight="1">
      <c r="B193" s="151"/>
      <c r="C193" s="152" t="s">
        <v>558</v>
      </c>
      <c r="D193" s="152" t="s">
        <v>141</v>
      </c>
      <c r="E193" s="153" t="s">
        <v>1030</v>
      </c>
      <c r="F193" s="154" t="s">
        <v>1031</v>
      </c>
      <c r="G193" s="155" t="s">
        <v>1009</v>
      </c>
      <c r="H193" s="156">
        <v>0.2</v>
      </c>
      <c r="I193" s="157"/>
      <c r="J193" s="157">
        <f t="shared" si="40"/>
        <v>0</v>
      </c>
      <c r="K193" s="154" t="s">
        <v>5</v>
      </c>
      <c r="L193" s="37"/>
      <c r="M193" s="158" t="s">
        <v>5</v>
      </c>
      <c r="N193" s="159" t="s">
        <v>40</v>
      </c>
      <c r="O193" s="160">
        <v>0</v>
      </c>
      <c r="P193" s="160">
        <f t="shared" si="41"/>
        <v>0</v>
      </c>
      <c r="Q193" s="160">
        <v>0</v>
      </c>
      <c r="R193" s="160">
        <f t="shared" si="42"/>
        <v>0</v>
      </c>
      <c r="S193" s="160">
        <v>0</v>
      </c>
      <c r="T193" s="161">
        <f t="shared" si="43"/>
        <v>0</v>
      </c>
      <c r="AR193" s="23" t="s">
        <v>146</v>
      </c>
      <c r="AT193" s="23" t="s">
        <v>141</v>
      </c>
      <c r="AU193" s="23" t="s">
        <v>154</v>
      </c>
      <c r="AY193" s="23" t="s">
        <v>139</v>
      </c>
      <c r="BE193" s="162">
        <f t="shared" si="44"/>
        <v>0</v>
      </c>
      <c r="BF193" s="162">
        <f t="shared" si="45"/>
        <v>0</v>
      </c>
      <c r="BG193" s="162">
        <f t="shared" si="46"/>
        <v>0</v>
      </c>
      <c r="BH193" s="162">
        <f t="shared" si="47"/>
        <v>0</v>
      </c>
      <c r="BI193" s="162">
        <f t="shared" si="48"/>
        <v>0</v>
      </c>
      <c r="BJ193" s="23" t="s">
        <v>77</v>
      </c>
      <c r="BK193" s="162">
        <f t="shared" si="49"/>
        <v>0</v>
      </c>
      <c r="BL193" s="23" t="s">
        <v>146</v>
      </c>
      <c r="BM193" s="23" t="s">
        <v>1111</v>
      </c>
    </row>
    <row r="194" spans="2:65" s="1" customFormat="1" ht="16.5" customHeight="1">
      <c r="B194" s="151"/>
      <c r="C194" s="152" t="s">
        <v>562</v>
      </c>
      <c r="D194" s="152" t="s">
        <v>141</v>
      </c>
      <c r="E194" s="153" t="s">
        <v>1032</v>
      </c>
      <c r="F194" s="154" t="s">
        <v>1033</v>
      </c>
      <c r="G194" s="155" t="s">
        <v>144</v>
      </c>
      <c r="H194" s="156">
        <v>0.32</v>
      </c>
      <c r="I194" s="157"/>
      <c r="J194" s="157">
        <f t="shared" si="40"/>
        <v>0</v>
      </c>
      <c r="K194" s="154" t="s">
        <v>5</v>
      </c>
      <c r="L194" s="37"/>
      <c r="M194" s="158" t="s">
        <v>5</v>
      </c>
      <c r="N194" s="159" t="s">
        <v>40</v>
      </c>
      <c r="O194" s="160">
        <v>0</v>
      </c>
      <c r="P194" s="160">
        <f t="shared" si="41"/>
        <v>0</v>
      </c>
      <c r="Q194" s="160">
        <v>0</v>
      </c>
      <c r="R194" s="160">
        <f t="shared" si="42"/>
        <v>0</v>
      </c>
      <c r="S194" s="160">
        <v>0</v>
      </c>
      <c r="T194" s="161">
        <f t="shared" si="43"/>
        <v>0</v>
      </c>
      <c r="AR194" s="23" t="s">
        <v>146</v>
      </c>
      <c r="AT194" s="23" t="s">
        <v>141</v>
      </c>
      <c r="AU194" s="23" t="s">
        <v>154</v>
      </c>
      <c r="AY194" s="23" t="s">
        <v>139</v>
      </c>
      <c r="BE194" s="162">
        <f t="shared" si="44"/>
        <v>0</v>
      </c>
      <c r="BF194" s="162">
        <f t="shared" si="45"/>
        <v>0</v>
      </c>
      <c r="BG194" s="162">
        <f t="shared" si="46"/>
        <v>0</v>
      </c>
      <c r="BH194" s="162">
        <f t="shared" si="47"/>
        <v>0</v>
      </c>
      <c r="BI194" s="162">
        <f t="shared" si="48"/>
        <v>0</v>
      </c>
      <c r="BJ194" s="23" t="s">
        <v>77</v>
      </c>
      <c r="BK194" s="162">
        <f t="shared" si="49"/>
        <v>0</v>
      </c>
      <c r="BL194" s="23" t="s">
        <v>146</v>
      </c>
      <c r="BM194" s="23" t="s">
        <v>1112</v>
      </c>
    </row>
    <row r="195" spans="2:63" s="10" customFormat="1" ht="22.35" customHeight="1">
      <c r="B195" s="139"/>
      <c r="D195" s="140" t="s">
        <v>68</v>
      </c>
      <c r="E195" s="149" t="s">
        <v>1114</v>
      </c>
      <c r="F195" s="149" t="s">
        <v>1115</v>
      </c>
      <c r="J195" s="150">
        <f>BK195</f>
        <v>0</v>
      </c>
      <c r="L195" s="139"/>
      <c r="M195" s="143"/>
      <c r="N195" s="144"/>
      <c r="O195" s="144"/>
      <c r="P195" s="145">
        <f>SUM(P196:P201)</f>
        <v>0</v>
      </c>
      <c r="Q195" s="144"/>
      <c r="R195" s="145">
        <f>SUM(R196:R201)</f>
        <v>0</v>
      </c>
      <c r="S195" s="144"/>
      <c r="T195" s="146">
        <f>SUM(T196:T201)</f>
        <v>0</v>
      </c>
      <c r="AR195" s="140" t="s">
        <v>77</v>
      </c>
      <c r="AT195" s="147" t="s">
        <v>68</v>
      </c>
      <c r="AU195" s="147" t="s">
        <v>79</v>
      </c>
      <c r="AY195" s="140" t="s">
        <v>139</v>
      </c>
      <c r="BK195" s="148">
        <f>SUM(BK196:BK201)</f>
        <v>0</v>
      </c>
    </row>
    <row r="196" spans="2:65" s="1" customFormat="1" ht="16.5" customHeight="1">
      <c r="B196" s="151"/>
      <c r="C196" s="171" t="s">
        <v>567</v>
      </c>
      <c r="D196" s="171" t="s">
        <v>191</v>
      </c>
      <c r="E196" s="172" t="s">
        <v>1036</v>
      </c>
      <c r="F196" s="173" t="s">
        <v>1037</v>
      </c>
      <c r="G196" s="174" t="s">
        <v>144</v>
      </c>
      <c r="H196" s="175">
        <v>0.2</v>
      </c>
      <c r="I196" s="176"/>
      <c r="J196" s="176">
        <f aca="true" t="shared" si="50" ref="J196:J201">ROUND(I196*H196,2)</f>
        <v>0</v>
      </c>
      <c r="K196" s="173" t="s">
        <v>5</v>
      </c>
      <c r="L196" s="177"/>
      <c r="M196" s="178" t="s">
        <v>5</v>
      </c>
      <c r="N196" s="179" t="s">
        <v>40</v>
      </c>
      <c r="O196" s="160">
        <v>0</v>
      </c>
      <c r="P196" s="160">
        <f aca="true" t="shared" si="51" ref="P196:P201">O196*H196</f>
        <v>0</v>
      </c>
      <c r="Q196" s="160">
        <v>0</v>
      </c>
      <c r="R196" s="160">
        <f aca="true" t="shared" si="52" ref="R196:R201">Q196*H196</f>
        <v>0</v>
      </c>
      <c r="S196" s="160">
        <v>0</v>
      </c>
      <c r="T196" s="161">
        <f aca="true" t="shared" si="53" ref="T196:T201">S196*H196</f>
        <v>0</v>
      </c>
      <c r="AR196" s="23" t="s">
        <v>179</v>
      </c>
      <c r="AT196" s="23" t="s">
        <v>191</v>
      </c>
      <c r="AU196" s="23" t="s">
        <v>154</v>
      </c>
      <c r="AY196" s="23" t="s">
        <v>139</v>
      </c>
      <c r="BE196" s="162">
        <f aca="true" t="shared" si="54" ref="BE196:BE201">IF(N196="základní",J196,0)</f>
        <v>0</v>
      </c>
      <c r="BF196" s="162">
        <f aca="true" t="shared" si="55" ref="BF196:BF201">IF(N196="snížená",J196,0)</f>
        <v>0</v>
      </c>
      <c r="BG196" s="162">
        <f aca="true" t="shared" si="56" ref="BG196:BG201">IF(N196="zákl. přenesená",J196,0)</f>
        <v>0</v>
      </c>
      <c r="BH196" s="162">
        <f aca="true" t="shared" si="57" ref="BH196:BH201">IF(N196="sníž. přenesená",J196,0)</f>
        <v>0</v>
      </c>
      <c r="BI196" s="162">
        <f aca="true" t="shared" si="58" ref="BI196:BI201">IF(N196="nulová",J196,0)</f>
        <v>0</v>
      </c>
      <c r="BJ196" s="23" t="s">
        <v>77</v>
      </c>
      <c r="BK196" s="162">
        <f aca="true" t="shared" si="59" ref="BK196:BK201">ROUND(I196*H196,2)</f>
        <v>0</v>
      </c>
      <c r="BL196" s="23" t="s">
        <v>146</v>
      </c>
      <c r="BM196" s="23" t="s">
        <v>1116</v>
      </c>
    </row>
    <row r="197" spans="2:65" s="1" customFormat="1" ht="16.5" customHeight="1">
      <c r="B197" s="151"/>
      <c r="C197" s="171" t="s">
        <v>569</v>
      </c>
      <c r="D197" s="171" t="s">
        <v>191</v>
      </c>
      <c r="E197" s="172" t="s">
        <v>1038</v>
      </c>
      <c r="F197" s="173" t="s">
        <v>2204</v>
      </c>
      <c r="G197" s="174" t="s">
        <v>144</v>
      </c>
      <c r="H197" s="175">
        <v>3</v>
      </c>
      <c r="I197" s="176"/>
      <c r="J197" s="176">
        <f t="shared" si="50"/>
        <v>0</v>
      </c>
      <c r="K197" s="173" t="s">
        <v>5</v>
      </c>
      <c r="L197" s="177"/>
      <c r="M197" s="178" t="s">
        <v>5</v>
      </c>
      <c r="N197" s="179" t="s">
        <v>40</v>
      </c>
      <c r="O197" s="160">
        <v>0</v>
      </c>
      <c r="P197" s="160">
        <f t="shared" si="51"/>
        <v>0</v>
      </c>
      <c r="Q197" s="160">
        <v>0</v>
      </c>
      <c r="R197" s="160">
        <f t="shared" si="52"/>
        <v>0</v>
      </c>
      <c r="S197" s="160">
        <v>0</v>
      </c>
      <c r="T197" s="161">
        <f t="shared" si="53"/>
        <v>0</v>
      </c>
      <c r="AR197" s="23" t="s">
        <v>179</v>
      </c>
      <c r="AT197" s="23" t="s">
        <v>191</v>
      </c>
      <c r="AU197" s="23" t="s">
        <v>154</v>
      </c>
      <c r="AY197" s="23" t="s">
        <v>139</v>
      </c>
      <c r="BE197" s="162">
        <f t="shared" si="54"/>
        <v>0</v>
      </c>
      <c r="BF197" s="162">
        <f t="shared" si="55"/>
        <v>0</v>
      </c>
      <c r="BG197" s="162">
        <f t="shared" si="56"/>
        <v>0</v>
      </c>
      <c r="BH197" s="162">
        <f t="shared" si="57"/>
        <v>0</v>
      </c>
      <c r="BI197" s="162">
        <f t="shared" si="58"/>
        <v>0</v>
      </c>
      <c r="BJ197" s="23" t="s">
        <v>77</v>
      </c>
      <c r="BK197" s="162">
        <f t="shared" si="59"/>
        <v>0</v>
      </c>
      <c r="BL197" s="23" t="s">
        <v>146</v>
      </c>
      <c r="BM197" s="23" t="s">
        <v>1117</v>
      </c>
    </row>
    <row r="198" spans="2:65" s="1" customFormat="1" ht="16.5" customHeight="1">
      <c r="B198" s="151"/>
      <c r="C198" s="171" t="s">
        <v>574</v>
      </c>
      <c r="D198" s="171" t="s">
        <v>191</v>
      </c>
      <c r="E198" s="172" t="s">
        <v>1040</v>
      </c>
      <c r="F198" s="173" t="s">
        <v>2205</v>
      </c>
      <c r="G198" s="174" t="s">
        <v>1009</v>
      </c>
      <c r="H198" s="175">
        <v>3</v>
      </c>
      <c r="I198" s="176"/>
      <c r="J198" s="176">
        <f t="shared" si="50"/>
        <v>0</v>
      </c>
      <c r="K198" s="173" t="s">
        <v>5</v>
      </c>
      <c r="L198" s="177"/>
      <c r="M198" s="178" t="s">
        <v>5</v>
      </c>
      <c r="N198" s="179" t="s">
        <v>40</v>
      </c>
      <c r="O198" s="160">
        <v>0</v>
      </c>
      <c r="P198" s="160">
        <f t="shared" si="51"/>
        <v>0</v>
      </c>
      <c r="Q198" s="160">
        <v>0</v>
      </c>
      <c r="R198" s="160">
        <f t="shared" si="52"/>
        <v>0</v>
      </c>
      <c r="S198" s="160">
        <v>0</v>
      </c>
      <c r="T198" s="161">
        <f t="shared" si="53"/>
        <v>0</v>
      </c>
      <c r="AR198" s="23" t="s">
        <v>179</v>
      </c>
      <c r="AT198" s="23" t="s">
        <v>191</v>
      </c>
      <c r="AU198" s="23" t="s">
        <v>154</v>
      </c>
      <c r="AY198" s="23" t="s">
        <v>139</v>
      </c>
      <c r="BE198" s="162">
        <f t="shared" si="54"/>
        <v>0</v>
      </c>
      <c r="BF198" s="162">
        <f t="shared" si="55"/>
        <v>0</v>
      </c>
      <c r="BG198" s="162">
        <f t="shared" si="56"/>
        <v>0</v>
      </c>
      <c r="BH198" s="162">
        <f t="shared" si="57"/>
        <v>0</v>
      </c>
      <c r="BI198" s="162">
        <f t="shared" si="58"/>
        <v>0</v>
      </c>
      <c r="BJ198" s="23" t="s">
        <v>77</v>
      </c>
      <c r="BK198" s="162">
        <f t="shared" si="59"/>
        <v>0</v>
      </c>
      <c r="BL198" s="23" t="s">
        <v>146</v>
      </c>
      <c r="BM198" s="23" t="s">
        <v>1118</v>
      </c>
    </row>
    <row r="199" spans="2:65" s="1" customFormat="1" ht="16.5" customHeight="1">
      <c r="B199" s="151"/>
      <c r="C199" s="171" t="s">
        <v>579</v>
      </c>
      <c r="D199" s="171" t="s">
        <v>191</v>
      </c>
      <c r="E199" s="172" t="s">
        <v>1042</v>
      </c>
      <c r="F199" s="173" t="s">
        <v>1043</v>
      </c>
      <c r="G199" s="174" t="s">
        <v>1009</v>
      </c>
      <c r="H199" s="175">
        <v>6</v>
      </c>
      <c r="I199" s="176"/>
      <c r="J199" s="176">
        <f t="shared" si="50"/>
        <v>0</v>
      </c>
      <c r="K199" s="173" t="s">
        <v>5</v>
      </c>
      <c r="L199" s="177"/>
      <c r="M199" s="178" t="s">
        <v>5</v>
      </c>
      <c r="N199" s="179" t="s">
        <v>40</v>
      </c>
      <c r="O199" s="160">
        <v>0</v>
      </c>
      <c r="P199" s="160">
        <f t="shared" si="51"/>
        <v>0</v>
      </c>
      <c r="Q199" s="160">
        <v>0</v>
      </c>
      <c r="R199" s="160">
        <f t="shared" si="52"/>
        <v>0</v>
      </c>
      <c r="S199" s="160">
        <v>0</v>
      </c>
      <c r="T199" s="161">
        <f t="shared" si="53"/>
        <v>0</v>
      </c>
      <c r="AR199" s="23" t="s">
        <v>179</v>
      </c>
      <c r="AT199" s="23" t="s">
        <v>191</v>
      </c>
      <c r="AU199" s="23" t="s">
        <v>154</v>
      </c>
      <c r="AY199" s="23" t="s">
        <v>139</v>
      </c>
      <c r="BE199" s="162">
        <f t="shared" si="54"/>
        <v>0</v>
      </c>
      <c r="BF199" s="162">
        <f t="shared" si="55"/>
        <v>0</v>
      </c>
      <c r="BG199" s="162">
        <f t="shared" si="56"/>
        <v>0</v>
      </c>
      <c r="BH199" s="162">
        <f t="shared" si="57"/>
        <v>0</v>
      </c>
      <c r="BI199" s="162">
        <f t="shared" si="58"/>
        <v>0</v>
      </c>
      <c r="BJ199" s="23" t="s">
        <v>77</v>
      </c>
      <c r="BK199" s="162">
        <f t="shared" si="59"/>
        <v>0</v>
      </c>
      <c r="BL199" s="23" t="s">
        <v>146</v>
      </c>
      <c r="BM199" s="23" t="s">
        <v>1119</v>
      </c>
    </row>
    <row r="200" spans="2:65" s="1" customFormat="1" ht="16.5" customHeight="1">
      <c r="B200" s="151"/>
      <c r="C200" s="171" t="s">
        <v>583</v>
      </c>
      <c r="D200" s="171" t="s">
        <v>191</v>
      </c>
      <c r="E200" s="172" t="s">
        <v>1046</v>
      </c>
      <c r="F200" s="173" t="s">
        <v>1047</v>
      </c>
      <c r="G200" s="174" t="s">
        <v>1009</v>
      </c>
      <c r="H200" s="175">
        <v>0.3</v>
      </c>
      <c r="I200" s="176"/>
      <c r="J200" s="176">
        <f t="shared" si="50"/>
        <v>0</v>
      </c>
      <c r="K200" s="173" t="s">
        <v>5</v>
      </c>
      <c r="L200" s="177"/>
      <c r="M200" s="178" t="s">
        <v>5</v>
      </c>
      <c r="N200" s="179" t="s">
        <v>40</v>
      </c>
      <c r="O200" s="160">
        <v>0</v>
      </c>
      <c r="P200" s="160">
        <f t="shared" si="51"/>
        <v>0</v>
      </c>
      <c r="Q200" s="160">
        <v>0</v>
      </c>
      <c r="R200" s="160">
        <f t="shared" si="52"/>
        <v>0</v>
      </c>
      <c r="S200" s="160">
        <v>0</v>
      </c>
      <c r="T200" s="161">
        <f t="shared" si="53"/>
        <v>0</v>
      </c>
      <c r="AR200" s="23" t="s">
        <v>179</v>
      </c>
      <c r="AT200" s="23" t="s">
        <v>191</v>
      </c>
      <c r="AU200" s="23" t="s">
        <v>154</v>
      </c>
      <c r="AY200" s="23" t="s">
        <v>139</v>
      </c>
      <c r="BE200" s="162">
        <f t="shared" si="54"/>
        <v>0</v>
      </c>
      <c r="BF200" s="162">
        <f t="shared" si="55"/>
        <v>0</v>
      </c>
      <c r="BG200" s="162">
        <f t="shared" si="56"/>
        <v>0</v>
      </c>
      <c r="BH200" s="162">
        <f t="shared" si="57"/>
        <v>0</v>
      </c>
      <c r="BI200" s="162">
        <f t="shared" si="58"/>
        <v>0</v>
      </c>
      <c r="BJ200" s="23" t="s">
        <v>77</v>
      </c>
      <c r="BK200" s="162">
        <f t="shared" si="59"/>
        <v>0</v>
      </c>
      <c r="BL200" s="23" t="s">
        <v>146</v>
      </c>
      <c r="BM200" s="23" t="s">
        <v>1120</v>
      </c>
    </row>
    <row r="201" spans="2:65" s="1" customFormat="1" ht="25.5" customHeight="1">
      <c r="B201" s="151"/>
      <c r="C201" s="171" t="s">
        <v>588</v>
      </c>
      <c r="D201" s="171" t="s">
        <v>191</v>
      </c>
      <c r="E201" s="172" t="s">
        <v>1048</v>
      </c>
      <c r="F201" s="173" t="s">
        <v>1049</v>
      </c>
      <c r="G201" s="174" t="s">
        <v>271</v>
      </c>
      <c r="H201" s="175">
        <v>2</v>
      </c>
      <c r="I201" s="176"/>
      <c r="J201" s="176">
        <f t="shared" si="50"/>
        <v>0</v>
      </c>
      <c r="K201" s="173" t="s">
        <v>5</v>
      </c>
      <c r="L201" s="177"/>
      <c r="M201" s="178" t="s">
        <v>5</v>
      </c>
      <c r="N201" s="179" t="s">
        <v>40</v>
      </c>
      <c r="O201" s="160">
        <v>0</v>
      </c>
      <c r="P201" s="160">
        <f t="shared" si="51"/>
        <v>0</v>
      </c>
      <c r="Q201" s="160">
        <v>0</v>
      </c>
      <c r="R201" s="160">
        <f t="shared" si="52"/>
        <v>0</v>
      </c>
      <c r="S201" s="160">
        <v>0</v>
      </c>
      <c r="T201" s="161">
        <f t="shared" si="53"/>
        <v>0</v>
      </c>
      <c r="AR201" s="23" t="s">
        <v>179</v>
      </c>
      <c r="AT201" s="23" t="s">
        <v>191</v>
      </c>
      <c r="AU201" s="23" t="s">
        <v>154</v>
      </c>
      <c r="AY201" s="23" t="s">
        <v>139</v>
      </c>
      <c r="BE201" s="162">
        <f t="shared" si="54"/>
        <v>0</v>
      </c>
      <c r="BF201" s="162">
        <f t="shared" si="55"/>
        <v>0</v>
      </c>
      <c r="BG201" s="162">
        <f t="shared" si="56"/>
        <v>0</v>
      </c>
      <c r="BH201" s="162">
        <f t="shared" si="57"/>
        <v>0</v>
      </c>
      <c r="BI201" s="162">
        <f t="shared" si="58"/>
        <v>0</v>
      </c>
      <c r="BJ201" s="23" t="s">
        <v>77</v>
      </c>
      <c r="BK201" s="162">
        <f t="shared" si="59"/>
        <v>0</v>
      </c>
      <c r="BL201" s="23" t="s">
        <v>146</v>
      </c>
      <c r="BM201" s="23" t="s">
        <v>1121</v>
      </c>
    </row>
    <row r="202" spans="2:63" s="10" customFormat="1" ht="22.35" customHeight="1">
      <c r="B202" s="139"/>
      <c r="D202" s="140" t="s">
        <v>68</v>
      </c>
      <c r="E202" s="149" t="s">
        <v>1125</v>
      </c>
      <c r="F202" s="149" t="s">
        <v>1126</v>
      </c>
      <c r="J202" s="150">
        <f>BK202</f>
        <v>0</v>
      </c>
      <c r="L202" s="139"/>
      <c r="M202" s="143"/>
      <c r="N202" s="144"/>
      <c r="O202" s="144"/>
      <c r="P202" s="145">
        <f>P203</f>
        <v>0</v>
      </c>
      <c r="Q202" s="144"/>
      <c r="R202" s="145">
        <f>R203</f>
        <v>0</v>
      </c>
      <c r="S202" s="144"/>
      <c r="T202" s="146">
        <f>T203</f>
        <v>0</v>
      </c>
      <c r="AR202" s="140" t="s">
        <v>77</v>
      </c>
      <c r="AT202" s="147" t="s">
        <v>68</v>
      </c>
      <c r="AU202" s="147" t="s">
        <v>79</v>
      </c>
      <c r="AY202" s="140" t="s">
        <v>139</v>
      </c>
      <c r="BK202" s="148">
        <f>BK203</f>
        <v>0</v>
      </c>
    </row>
    <row r="203" spans="2:65" s="1" customFormat="1" ht="16.5" customHeight="1">
      <c r="B203" s="151"/>
      <c r="C203" s="171" t="s">
        <v>794</v>
      </c>
      <c r="D203" s="171" t="s">
        <v>191</v>
      </c>
      <c r="E203" s="172" t="s">
        <v>2206</v>
      </c>
      <c r="F203" s="173" t="s">
        <v>2207</v>
      </c>
      <c r="G203" s="174" t="s">
        <v>5</v>
      </c>
      <c r="H203" s="282">
        <v>1</v>
      </c>
      <c r="I203" s="283"/>
      <c r="J203" s="176">
        <f>ROUND(I203*H203,2)</f>
        <v>0</v>
      </c>
      <c r="K203" s="173" t="s">
        <v>5</v>
      </c>
      <c r="L203" s="177"/>
      <c r="M203" s="178" t="s">
        <v>5</v>
      </c>
      <c r="N203" s="179" t="s">
        <v>40</v>
      </c>
      <c r="O203" s="160">
        <v>0</v>
      </c>
      <c r="P203" s="160">
        <f>O203*H203</f>
        <v>0</v>
      </c>
      <c r="Q203" s="160">
        <v>0</v>
      </c>
      <c r="R203" s="160">
        <f>Q203*H203</f>
        <v>0</v>
      </c>
      <c r="S203" s="160">
        <v>0</v>
      </c>
      <c r="T203" s="161">
        <f>S203*H203</f>
        <v>0</v>
      </c>
      <c r="AR203" s="23" t="s">
        <v>179</v>
      </c>
      <c r="AT203" s="23" t="s">
        <v>191</v>
      </c>
      <c r="AU203" s="23" t="s">
        <v>154</v>
      </c>
      <c r="AY203" s="23" t="s">
        <v>139</v>
      </c>
      <c r="BE203" s="162">
        <f>IF(N203="základní",J203,0)</f>
        <v>0</v>
      </c>
      <c r="BF203" s="162">
        <f>IF(N203="snížená",J203,0)</f>
        <v>0</v>
      </c>
      <c r="BG203" s="162">
        <f>IF(N203="zákl. přenesená",J203,0)</f>
        <v>0</v>
      </c>
      <c r="BH203" s="162">
        <f>IF(N203="sníž. přenesená",J203,0)</f>
        <v>0</v>
      </c>
      <c r="BI203" s="162">
        <f>IF(N203="nulová",J203,0)</f>
        <v>0</v>
      </c>
      <c r="BJ203" s="23" t="s">
        <v>77</v>
      </c>
      <c r="BK203" s="162">
        <f>ROUND(I203*H203,2)</f>
        <v>0</v>
      </c>
      <c r="BL203" s="23" t="s">
        <v>146</v>
      </c>
      <c r="BM203" s="23" t="s">
        <v>1127</v>
      </c>
    </row>
    <row r="204" spans="2:63" s="10" customFormat="1" ht="22.35" customHeight="1">
      <c r="B204" s="139"/>
      <c r="D204" s="140" t="s">
        <v>68</v>
      </c>
      <c r="E204" s="149" t="s">
        <v>1128</v>
      </c>
      <c r="F204" s="149" t="s">
        <v>1129</v>
      </c>
      <c r="J204" s="150">
        <f>BK204</f>
        <v>0</v>
      </c>
      <c r="L204" s="139"/>
      <c r="M204" s="143"/>
      <c r="N204" s="144"/>
      <c r="O204" s="144"/>
      <c r="P204" s="145">
        <f>SUM(P205:P208)</f>
        <v>0</v>
      </c>
      <c r="Q204" s="144"/>
      <c r="R204" s="145">
        <f>SUM(R205:R208)</f>
        <v>0</v>
      </c>
      <c r="S204" s="144"/>
      <c r="T204" s="146">
        <f>SUM(T205:T208)</f>
        <v>0</v>
      </c>
      <c r="AR204" s="140" t="s">
        <v>77</v>
      </c>
      <c r="AT204" s="147" t="s">
        <v>68</v>
      </c>
      <c r="AU204" s="147" t="s">
        <v>79</v>
      </c>
      <c r="AY204" s="140" t="s">
        <v>139</v>
      </c>
      <c r="BK204" s="148">
        <f>SUM(BK205:BK208)</f>
        <v>0</v>
      </c>
    </row>
    <row r="205" spans="2:65" s="1" customFormat="1" ht="25.5" customHeight="1">
      <c r="B205" s="151"/>
      <c r="C205" s="152" t="s">
        <v>796</v>
      </c>
      <c r="D205" s="152" t="s">
        <v>141</v>
      </c>
      <c r="E205" s="153" t="s">
        <v>1054</v>
      </c>
      <c r="F205" s="154" t="s">
        <v>1055</v>
      </c>
      <c r="G205" s="155" t="s">
        <v>144</v>
      </c>
      <c r="H205" s="156">
        <v>0.3</v>
      </c>
      <c r="I205" s="157"/>
      <c r="J205" s="157">
        <f>ROUND(I205*H205,2)</f>
        <v>0</v>
      </c>
      <c r="K205" s="154" t="s">
        <v>5</v>
      </c>
      <c r="L205" s="37"/>
      <c r="M205" s="158" t="s">
        <v>5</v>
      </c>
      <c r="N205" s="159" t="s">
        <v>40</v>
      </c>
      <c r="O205" s="160">
        <v>0</v>
      </c>
      <c r="P205" s="160">
        <f>O205*H205</f>
        <v>0</v>
      </c>
      <c r="Q205" s="160">
        <v>0</v>
      </c>
      <c r="R205" s="160">
        <f>Q205*H205</f>
        <v>0</v>
      </c>
      <c r="S205" s="160">
        <v>0</v>
      </c>
      <c r="T205" s="161">
        <f>S205*H205</f>
        <v>0</v>
      </c>
      <c r="AR205" s="23" t="s">
        <v>146</v>
      </c>
      <c r="AT205" s="23" t="s">
        <v>141</v>
      </c>
      <c r="AU205" s="23" t="s">
        <v>154</v>
      </c>
      <c r="AY205" s="23" t="s">
        <v>139</v>
      </c>
      <c r="BE205" s="162">
        <f>IF(N205="základní",J205,0)</f>
        <v>0</v>
      </c>
      <c r="BF205" s="162">
        <f>IF(N205="snížená",J205,0)</f>
        <v>0</v>
      </c>
      <c r="BG205" s="162">
        <f>IF(N205="zákl. přenesená",J205,0)</f>
        <v>0</v>
      </c>
      <c r="BH205" s="162">
        <f>IF(N205="sníž. přenesená",J205,0)</f>
        <v>0</v>
      </c>
      <c r="BI205" s="162">
        <f>IF(N205="nulová",J205,0)</f>
        <v>0</v>
      </c>
      <c r="BJ205" s="23" t="s">
        <v>77</v>
      </c>
      <c r="BK205" s="162">
        <f>ROUND(I205*H205,2)</f>
        <v>0</v>
      </c>
      <c r="BL205" s="23" t="s">
        <v>146</v>
      </c>
      <c r="BM205" s="23" t="s">
        <v>1130</v>
      </c>
    </row>
    <row r="206" spans="2:65" s="1" customFormat="1" ht="25.5" customHeight="1">
      <c r="B206" s="151"/>
      <c r="C206" s="152" t="s">
        <v>799</v>
      </c>
      <c r="D206" s="152" t="s">
        <v>141</v>
      </c>
      <c r="E206" s="153" t="s">
        <v>1056</v>
      </c>
      <c r="F206" s="154" t="s">
        <v>1057</v>
      </c>
      <c r="G206" s="155" t="s">
        <v>144</v>
      </c>
      <c r="H206" s="156">
        <v>0.3</v>
      </c>
      <c r="I206" s="157"/>
      <c r="J206" s="157">
        <f>ROUND(I206*H206,2)</f>
        <v>0</v>
      </c>
      <c r="K206" s="154" t="s">
        <v>5</v>
      </c>
      <c r="L206" s="37"/>
      <c r="M206" s="158" t="s">
        <v>5</v>
      </c>
      <c r="N206" s="159" t="s">
        <v>40</v>
      </c>
      <c r="O206" s="160">
        <v>0</v>
      </c>
      <c r="P206" s="160">
        <f>O206*H206</f>
        <v>0</v>
      </c>
      <c r="Q206" s="160">
        <v>0</v>
      </c>
      <c r="R206" s="160">
        <f>Q206*H206</f>
        <v>0</v>
      </c>
      <c r="S206" s="160">
        <v>0</v>
      </c>
      <c r="T206" s="161">
        <f>S206*H206</f>
        <v>0</v>
      </c>
      <c r="AR206" s="23" t="s">
        <v>146</v>
      </c>
      <c r="AT206" s="23" t="s">
        <v>141</v>
      </c>
      <c r="AU206" s="23" t="s">
        <v>154</v>
      </c>
      <c r="AY206" s="23" t="s">
        <v>139</v>
      </c>
      <c r="BE206" s="162">
        <f>IF(N206="základní",J206,0)</f>
        <v>0</v>
      </c>
      <c r="BF206" s="162">
        <f>IF(N206="snížená",J206,0)</f>
        <v>0</v>
      </c>
      <c r="BG206" s="162">
        <f>IF(N206="zákl. přenesená",J206,0)</f>
        <v>0</v>
      </c>
      <c r="BH206" s="162">
        <f>IF(N206="sníž. přenesená",J206,0)</f>
        <v>0</v>
      </c>
      <c r="BI206" s="162">
        <f>IF(N206="nulová",J206,0)</f>
        <v>0</v>
      </c>
      <c r="BJ206" s="23" t="s">
        <v>77</v>
      </c>
      <c r="BK206" s="162">
        <f>ROUND(I206*H206,2)</f>
        <v>0</v>
      </c>
      <c r="BL206" s="23" t="s">
        <v>146</v>
      </c>
      <c r="BM206" s="23" t="s">
        <v>1131</v>
      </c>
    </row>
    <row r="207" spans="2:65" s="1" customFormat="1" ht="16.5" customHeight="1">
      <c r="B207" s="151"/>
      <c r="C207" s="152" t="s">
        <v>802</v>
      </c>
      <c r="D207" s="152" t="s">
        <v>141</v>
      </c>
      <c r="E207" s="153" t="s">
        <v>1064</v>
      </c>
      <c r="F207" s="154" t="s">
        <v>1065</v>
      </c>
      <c r="G207" s="155" t="s">
        <v>1009</v>
      </c>
      <c r="H207" s="156">
        <v>0.1</v>
      </c>
      <c r="I207" s="157"/>
      <c r="J207" s="157">
        <f>ROUND(I207*H207,2)</f>
        <v>0</v>
      </c>
      <c r="K207" s="154" t="s">
        <v>5</v>
      </c>
      <c r="L207" s="37"/>
      <c r="M207" s="158" t="s">
        <v>5</v>
      </c>
      <c r="N207" s="159" t="s">
        <v>40</v>
      </c>
      <c r="O207" s="160">
        <v>0</v>
      </c>
      <c r="P207" s="160">
        <f>O207*H207</f>
        <v>0</v>
      </c>
      <c r="Q207" s="160">
        <v>0</v>
      </c>
      <c r="R207" s="160">
        <f>Q207*H207</f>
        <v>0</v>
      </c>
      <c r="S207" s="160">
        <v>0</v>
      </c>
      <c r="T207" s="161">
        <f>S207*H207</f>
        <v>0</v>
      </c>
      <c r="AR207" s="23" t="s">
        <v>146</v>
      </c>
      <c r="AT207" s="23" t="s">
        <v>141</v>
      </c>
      <c r="AU207" s="23" t="s">
        <v>154</v>
      </c>
      <c r="AY207" s="23" t="s">
        <v>139</v>
      </c>
      <c r="BE207" s="162">
        <f>IF(N207="základní",J207,0)</f>
        <v>0</v>
      </c>
      <c r="BF207" s="162">
        <f>IF(N207="snížená",J207,0)</f>
        <v>0</v>
      </c>
      <c r="BG207" s="162">
        <f>IF(N207="zákl. přenesená",J207,0)</f>
        <v>0</v>
      </c>
      <c r="BH207" s="162">
        <f>IF(N207="sníž. přenesená",J207,0)</f>
        <v>0</v>
      </c>
      <c r="BI207" s="162">
        <f>IF(N207="nulová",J207,0)</f>
        <v>0</v>
      </c>
      <c r="BJ207" s="23" t="s">
        <v>77</v>
      </c>
      <c r="BK207" s="162">
        <f>ROUND(I207*H207,2)</f>
        <v>0</v>
      </c>
      <c r="BL207" s="23" t="s">
        <v>146</v>
      </c>
      <c r="BM207" s="23" t="s">
        <v>1132</v>
      </c>
    </row>
    <row r="208" spans="2:65" s="1" customFormat="1" ht="16.5" customHeight="1">
      <c r="B208" s="151"/>
      <c r="C208" s="152" t="s">
        <v>806</v>
      </c>
      <c r="D208" s="152" t="s">
        <v>141</v>
      </c>
      <c r="E208" s="153" t="s">
        <v>1062</v>
      </c>
      <c r="F208" s="154" t="s">
        <v>1063</v>
      </c>
      <c r="G208" s="155" t="s">
        <v>1009</v>
      </c>
      <c r="H208" s="156">
        <v>1</v>
      </c>
      <c r="I208" s="157"/>
      <c r="J208" s="157">
        <f>ROUND(I208*H208,2)</f>
        <v>0</v>
      </c>
      <c r="K208" s="154" t="s">
        <v>5</v>
      </c>
      <c r="L208" s="37"/>
      <c r="M208" s="158" t="s">
        <v>5</v>
      </c>
      <c r="N208" s="159" t="s">
        <v>40</v>
      </c>
      <c r="O208" s="160">
        <v>0</v>
      </c>
      <c r="P208" s="160">
        <f>O208*H208</f>
        <v>0</v>
      </c>
      <c r="Q208" s="160">
        <v>0</v>
      </c>
      <c r="R208" s="160">
        <f>Q208*H208</f>
        <v>0</v>
      </c>
      <c r="S208" s="160">
        <v>0</v>
      </c>
      <c r="T208" s="161">
        <f>S208*H208</f>
        <v>0</v>
      </c>
      <c r="AR208" s="23" t="s">
        <v>146</v>
      </c>
      <c r="AT208" s="23" t="s">
        <v>141</v>
      </c>
      <c r="AU208" s="23" t="s">
        <v>154</v>
      </c>
      <c r="AY208" s="23" t="s">
        <v>139</v>
      </c>
      <c r="BE208" s="162">
        <f>IF(N208="základní",J208,0)</f>
        <v>0</v>
      </c>
      <c r="BF208" s="162">
        <f>IF(N208="snížená",J208,0)</f>
        <v>0</v>
      </c>
      <c r="BG208" s="162">
        <f>IF(N208="zákl. přenesená",J208,0)</f>
        <v>0</v>
      </c>
      <c r="BH208" s="162">
        <f>IF(N208="sníž. přenesená",J208,0)</f>
        <v>0</v>
      </c>
      <c r="BI208" s="162">
        <f>IF(N208="nulová",J208,0)</f>
        <v>0</v>
      </c>
      <c r="BJ208" s="23" t="s">
        <v>77</v>
      </c>
      <c r="BK208" s="162">
        <f>ROUND(I208*H208,2)</f>
        <v>0</v>
      </c>
      <c r="BL208" s="23" t="s">
        <v>146</v>
      </c>
      <c r="BM208" s="23" t="s">
        <v>1133</v>
      </c>
    </row>
    <row r="209" spans="2:63" s="10" customFormat="1" ht="22.35" customHeight="1">
      <c r="B209" s="139"/>
      <c r="D209" s="140" t="s">
        <v>68</v>
      </c>
      <c r="E209" s="149" t="s">
        <v>1134</v>
      </c>
      <c r="F209" s="149" t="s">
        <v>1135</v>
      </c>
      <c r="J209" s="150">
        <f>BK209</f>
        <v>0</v>
      </c>
      <c r="L209" s="139"/>
      <c r="M209" s="143"/>
      <c r="N209" s="144"/>
      <c r="O209" s="144"/>
      <c r="P209" s="145">
        <f>P210</f>
        <v>0</v>
      </c>
      <c r="Q209" s="144"/>
      <c r="R209" s="145">
        <f>R210</f>
        <v>0</v>
      </c>
      <c r="S209" s="144"/>
      <c r="T209" s="146">
        <f>T210</f>
        <v>0</v>
      </c>
      <c r="AR209" s="140" t="s">
        <v>77</v>
      </c>
      <c r="AT209" s="147" t="s">
        <v>68</v>
      </c>
      <c r="AU209" s="147" t="s">
        <v>79</v>
      </c>
      <c r="AY209" s="140" t="s">
        <v>139</v>
      </c>
      <c r="BK209" s="148">
        <f>BK210</f>
        <v>0</v>
      </c>
    </row>
    <row r="210" spans="2:65" s="1" customFormat="1" ht="25.5" customHeight="1">
      <c r="B210" s="151"/>
      <c r="C210" s="171" t="s">
        <v>808</v>
      </c>
      <c r="D210" s="171" t="s">
        <v>191</v>
      </c>
      <c r="E210" s="172" t="s">
        <v>1136</v>
      </c>
      <c r="F210" s="173" t="s">
        <v>1068</v>
      </c>
      <c r="G210" s="174" t="s">
        <v>271</v>
      </c>
      <c r="H210" s="175">
        <v>0.1</v>
      </c>
      <c r="I210" s="176"/>
      <c r="J210" s="176">
        <f>ROUND(I210*H210,2)</f>
        <v>0</v>
      </c>
      <c r="K210" s="173" t="s">
        <v>5</v>
      </c>
      <c r="L210" s="177"/>
      <c r="M210" s="178" t="s">
        <v>5</v>
      </c>
      <c r="N210" s="179" t="s">
        <v>40</v>
      </c>
      <c r="O210" s="160">
        <v>0</v>
      </c>
      <c r="P210" s="160">
        <f>O210*H210</f>
        <v>0</v>
      </c>
      <c r="Q210" s="160">
        <v>0</v>
      </c>
      <c r="R210" s="160">
        <f>Q210*H210</f>
        <v>0</v>
      </c>
      <c r="S210" s="160">
        <v>0</v>
      </c>
      <c r="T210" s="161">
        <f>S210*H210</f>
        <v>0</v>
      </c>
      <c r="AR210" s="23" t="s">
        <v>179</v>
      </c>
      <c r="AT210" s="23" t="s">
        <v>191</v>
      </c>
      <c r="AU210" s="23" t="s">
        <v>154</v>
      </c>
      <c r="AY210" s="23" t="s">
        <v>139</v>
      </c>
      <c r="BE210" s="162">
        <f>IF(N210="základní",J210,0)</f>
        <v>0</v>
      </c>
      <c r="BF210" s="162">
        <f>IF(N210="snížená",J210,0)</f>
        <v>0</v>
      </c>
      <c r="BG210" s="162">
        <f>IF(N210="zákl. přenesená",J210,0)</f>
        <v>0</v>
      </c>
      <c r="BH210" s="162">
        <f>IF(N210="sníž. přenesená",J210,0)</f>
        <v>0</v>
      </c>
      <c r="BI210" s="162">
        <f>IF(N210="nulová",J210,0)</f>
        <v>0</v>
      </c>
      <c r="BJ210" s="23" t="s">
        <v>77</v>
      </c>
      <c r="BK210" s="162">
        <f>ROUND(I210*H210,2)</f>
        <v>0</v>
      </c>
      <c r="BL210" s="23" t="s">
        <v>146</v>
      </c>
      <c r="BM210" s="23" t="s">
        <v>1137</v>
      </c>
    </row>
    <row r="211" spans="2:63" s="10" customFormat="1" ht="22.35" customHeight="1">
      <c r="B211" s="139"/>
      <c r="D211" s="140" t="s">
        <v>68</v>
      </c>
      <c r="E211" s="149" t="s">
        <v>1138</v>
      </c>
      <c r="F211" s="149" t="s">
        <v>1139</v>
      </c>
      <c r="J211" s="150">
        <f>BK211</f>
        <v>0</v>
      </c>
      <c r="L211" s="139"/>
      <c r="M211" s="143"/>
      <c r="N211" s="144"/>
      <c r="O211" s="144"/>
      <c r="P211" s="145">
        <f>SUM(P212:P219)</f>
        <v>0</v>
      </c>
      <c r="Q211" s="144"/>
      <c r="R211" s="145">
        <f>SUM(R212:R219)</f>
        <v>0</v>
      </c>
      <c r="S211" s="144"/>
      <c r="T211" s="146">
        <f>SUM(T212:T219)</f>
        <v>0</v>
      </c>
      <c r="AR211" s="140" t="s">
        <v>77</v>
      </c>
      <c r="AT211" s="147" t="s">
        <v>68</v>
      </c>
      <c r="AU211" s="147" t="s">
        <v>79</v>
      </c>
      <c r="AY211" s="140" t="s">
        <v>139</v>
      </c>
      <c r="BK211" s="148">
        <f>SUM(BK212:BK219)</f>
        <v>0</v>
      </c>
    </row>
    <row r="212" spans="2:65" s="1" customFormat="1" ht="16.5" customHeight="1">
      <c r="B212" s="151"/>
      <c r="C212" s="152" t="s">
        <v>811</v>
      </c>
      <c r="D212" s="152" t="s">
        <v>141</v>
      </c>
      <c r="E212" s="153" t="s">
        <v>1073</v>
      </c>
      <c r="F212" s="154" t="s">
        <v>1074</v>
      </c>
      <c r="G212" s="155" t="s">
        <v>1009</v>
      </c>
      <c r="H212" s="156">
        <v>2</v>
      </c>
      <c r="I212" s="157"/>
      <c r="J212" s="157">
        <f aca="true" t="shared" si="60" ref="J212:J219">ROUND(I212*H212,2)</f>
        <v>0</v>
      </c>
      <c r="K212" s="154" t="s">
        <v>5</v>
      </c>
      <c r="L212" s="37"/>
      <c r="M212" s="158" t="s">
        <v>5</v>
      </c>
      <c r="N212" s="159" t="s">
        <v>40</v>
      </c>
      <c r="O212" s="160">
        <v>0</v>
      </c>
      <c r="P212" s="160">
        <f aca="true" t="shared" si="61" ref="P212:P219">O212*H212</f>
        <v>0</v>
      </c>
      <c r="Q212" s="160">
        <v>0</v>
      </c>
      <c r="R212" s="160">
        <f aca="true" t="shared" si="62" ref="R212:R219">Q212*H212</f>
        <v>0</v>
      </c>
      <c r="S212" s="160">
        <v>0</v>
      </c>
      <c r="T212" s="161">
        <f aca="true" t="shared" si="63" ref="T212:T219">S212*H212</f>
        <v>0</v>
      </c>
      <c r="AR212" s="23" t="s">
        <v>146</v>
      </c>
      <c r="AT212" s="23" t="s">
        <v>141</v>
      </c>
      <c r="AU212" s="23" t="s">
        <v>154</v>
      </c>
      <c r="AY212" s="23" t="s">
        <v>139</v>
      </c>
      <c r="BE212" s="162">
        <f aca="true" t="shared" si="64" ref="BE212:BE219">IF(N212="základní",J212,0)</f>
        <v>0</v>
      </c>
      <c r="BF212" s="162">
        <f aca="true" t="shared" si="65" ref="BF212:BF219">IF(N212="snížená",J212,0)</f>
        <v>0</v>
      </c>
      <c r="BG212" s="162">
        <f aca="true" t="shared" si="66" ref="BG212:BG219">IF(N212="zákl. přenesená",J212,0)</f>
        <v>0</v>
      </c>
      <c r="BH212" s="162">
        <f aca="true" t="shared" si="67" ref="BH212:BH219">IF(N212="sníž. přenesená",J212,0)</f>
        <v>0</v>
      </c>
      <c r="BI212" s="162">
        <f aca="true" t="shared" si="68" ref="BI212:BI219">IF(N212="nulová",J212,0)</f>
        <v>0</v>
      </c>
      <c r="BJ212" s="23" t="s">
        <v>77</v>
      </c>
      <c r="BK212" s="162">
        <f aca="true" t="shared" si="69" ref="BK212:BK219">ROUND(I212*H212,2)</f>
        <v>0</v>
      </c>
      <c r="BL212" s="23" t="s">
        <v>146</v>
      </c>
      <c r="BM212" s="23" t="s">
        <v>1140</v>
      </c>
    </row>
    <row r="213" spans="2:65" s="1" customFormat="1" ht="16.5" customHeight="1">
      <c r="B213" s="151"/>
      <c r="C213" s="152" t="s">
        <v>814</v>
      </c>
      <c r="D213" s="152" t="s">
        <v>141</v>
      </c>
      <c r="E213" s="153" t="s">
        <v>1075</v>
      </c>
      <c r="F213" s="154" t="s">
        <v>1076</v>
      </c>
      <c r="G213" s="155" t="s">
        <v>1009</v>
      </c>
      <c r="H213" s="156">
        <v>0.2</v>
      </c>
      <c r="I213" s="157"/>
      <c r="J213" s="157">
        <f t="shared" si="60"/>
        <v>0</v>
      </c>
      <c r="K213" s="154" t="s">
        <v>5</v>
      </c>
      <c r="L213" s="37"/>
      <c r="M213" s="158" t="s">
        <v>5</v>
      </c>
      <c r="N213" s="159" t="s">
        <v>40</v>
      </c>
      <c r="O213" s="160">
        <v>0</v>
      </c>
      <c r="P213" s="160">
        <f t="shared" si="61"/>
        <v>0</v>
      </c>
      <c r="Q213" s="160">
        <v>0</v>
      </c>
      <c r="R213" s="160">
        <f t="shared" si="62"/>
        <v>0</v>
      </c>
      <c r="S213" s="160">
        <v>0</v>
      </c>
      <c r="T213" s="161">
        <f t="shared" si="63"/>
        <v>0</v>
      </c>
      <c r="AR213" s="23" t="s">
        <v>146</v>
      </c>
      <c r="AT213" s="23" t="s">
        <v>141</v>
      </c>
      <c r="AU213" s="23" t="s">
        <v>154</v>
      </c>
      <c r="AY213" s="23" t="s">
        <v>139</v>
      </c>
      <c r="BE213" s="162">
        <f t="shared" si="64"/>
        <v>0</v>
      </c>
      <c r="BF213" s="162">
        <f t="shared" si="65"/>
        <v>0</v>
      </c>
      <c r="BG213" s="162">
        <f t="shared" si="66"/>
        <v>0</v>
      </c>
      <c r="BH213" s="162">
        <f t="shared" si="67"/>
        <v>0</v>
      </c>
      <c r="BI213" s="162">
        <f t="shared" si="68"/>
        <v>0</v>
      </c>
      <c r="BJ213" s="23" t="s">
        <v>77</v>
      </c>
      <c r="BK213" s="162">
        <f t="shared" si="69"/>
        <v>0</v>
      </c>
      <c r="BL213" s="23" t="s">
        <v>146</v>
      </c>
      <c r="BM213" s="23" t="s">
        <v>1141</v>
      </c>
    </row>
    <row r="214" spans="2:65" s="1" customFormat="1" ht="25.5" customHeight="1">
      <c r="B214" s="151"/>
      <c r="C214" s="152" t="s">
        <v>818</v>
      </c>
      <c r="D214" s="152" t="s">
        <v>141</v>
      </c>
      <c r="E214" s="153" t="s">
        <v>1142</v>
      </c>
      <c r="F214" s="154" t="s">
        <v>1143</v>
      </c>
      <c r="G214" s="155" t="s">
        <v>182</v>
      </c>
      <c r="H214" s="156">
        <v>0.054</v>
      </c>
      <c r="I214" s="157"/>
      <c r="J214" s="157">
        <f t="shared" si="60"/>
        <v>0</v>
      </c>
      <c r="K214" s="154" t="s">
        <v>5</v>
      </c>
      <c r="L214" s="37"/>
      <c r="M214" s="158" t="s">
        <v>5</v>
      </c>
      <c r="N214" s="159" t="s">
        <v>40</v>
      </c>
      <c r="O214" s="160">
        <v>0</v>
      </c>
      <c r="P214" s="160">
        <f t="shared" si="61"/>
        <v>0</v>
      </c>
      <c r="Q214" s="160">
        <v>0</v>
      </c>
      <c r="R214" s="160">
        <f t="shared" si="62"/>
        <v>0</v>
      </c>
      <c r="S214" s="160">
        <v>0</v>
      </c>
      <c r="T214" s="161">
        <f t="shared" si="63"/>
        <v>0</v>
      </c>
      <c r="AR214" s="23" t="s">
        <v>146</v>
      </c>
      <c r="AT214" s="23" t="s">
        <v>141</v>
      </c>
      <c r="AU214" s="23" t="s">
        <v>154</v>
      </c>
      <c r="AY214" s="23" t="s">
        <v>139</v>
      </c>
      <c r="BE214" s="162">
        <f t="shared" si="64"/>
        <v>0</v>
      </c>
      <c r="BF214" s="162">
        <f t="shared" si="65"/>
        <v>0</v>
      </c>
      <c r="BG214" s="162">
        <f t="shared" si="66"/>
        <v>0</v>
      </c>
      <c r="BH214" s="162">
        <f t="shared" si="67"/>
        <v>0</v>
      </c>
      <c r="BI214" s="162">
        <f t="shared" si="68"/>
        <v>0</v>
      </c>
      <c r="BJ214" s="23" t="s">
        <v>77</v>
      </c>
      <c r="BK214" s="162">
        <f t="shared" si="69"/>
        <v>0</v>
      </c>
      <c r="BL214" s="23" t="s">
        <v>146</v>
      </c>
      <c r="BM214" s="23" t="s">
        <v>1144</v>
      </c>
    </row>
    <row r="215" spans="2:65" s="1" customFormat="1" ht="25.5" customHeight="1">
      <c r="B215" s="151"/>
      <c r="C215" s="152" t="s">
        <v>821</v>
      </c>
      <c r="D215" s="152" t="s">
        <v>141</v>
      </c>
      <c r="E215" s="153" t="s">
        <v>1081</v>
      </c>
      <c r="F215" s="154" t="s">
        <v>1082</v>
      </c>
      <c r="G215" s="155" t="s">
        <v>1009</v>
      </c>
      <c r="H215" s="156">
        <v>2</v>
      </c>
      <c r="I215" s="157"/>
      <c r="J215" s="157">
        <f t="shared" si="60"/>
        <v>0</v>
      </c>
      <c r="K215" s="154" t="s">
        <v>5</v>
      </c>
      <c r="L215" s="37"/>
      <c r="M215" s="158" t="s">
        <v>5</v>
      </c>
      <c r="N215" s="159" t="s">
        <v>40</v>
      </c>
      <c r="O215" s="160">
        <v>0</v>
      </c>
      <c r="P215" s="160">
        <f t="shared" si="61"/>
        <v>0</v>
      </c>
      <c r="Q215" s="160">
        <v>0</v>
      </c>
      <c r="R215" s="160">
        <f t="shared" si="62"/>
        <v>0</v>
      </c>
      <c r="S215" s="160">
        <v>0</v>
      </c>
      <c r="T215" s="161">
        <f t="shared" si="63"/>
        <v>0</v>
      </c>
      <c r="AR215" s="23" t="s">
        <v>146</v>
      </c>
      <c r="AT215" s="23" t="s">
        <v>141</v>
      </c>
      <c r="AU215" s="23" t="s">
        <v>154</v>
      </c>
      <c r="AY215" s="23" t="s">
        <v>139</v>
      </c>
      <c r="BE215" s="162">
        <f t="shared" si="64"/>
        <v>0</v>
      </c>
      <c r="BF215" s="162">
        <f t="shared" si="65"/>
        <v>0</v>
      </c>
      <c r="BG215" s="162">
        <f t="shared" si="66"/>
        <v>0</v>
      </c>
      <c r="BH215" s="162">
        <f t="shared" si="67"/>
        <v>0</v>
      </c>
      <c r="BI215" s="162">
        <f t="shared" si="68"/>
        <v>0</v>
      </c>
      <c r="BJ215" s="23" t="s">
        <v>77</v>
      </c>
      <c r="BK215" s="162">
        <f t="shared" si="69"/>
        <v>0</v>
      </c>
      <c r="BL215" s="23" t="s">
        <v>146</v>
      </c>
      <c r="BM215" s="23" t="s">
        <v>1145</v>
      </c>
    </row>
    <row r="216" spans="2:65" s="1" customFormat="1" ht="25.5" customHeight="1">
      <c r="B216" s="151"/>
      <c r="C216" s="152" t="s">
        <v>827</v>
      </c>
      <c r="D216" s="152" t="s">
        <v>141</v>
      </c>
      <c r="E216" s="153" t="s">
        <v>1085</v>
      </c>
      <c r="F216" s="154" t="s">
        <v>1086</v>
      </c>
      <c r="G216" s="155" t="s">
        <v>144</v>
      </c>
      <c r="H216" s="156">
        <v>1.4</v>
      </c>
      <c r="I216" s="157"/>
      <c r="J216" s="157">
        <f t="shared" si="60"/>
        <v>0</v>
      </c>
      <c r="K216" s="154" t="s">
        <v>5</v>
      </c>
      <c r="L216" s="37"/>
      <c r="M216" s="158" t="s">
        <v>5</v>
      </c>
      <c r="N216" s="159" t="s">
        <v>40</v>
      </c>
      <c r="O216" s="160">
        <v>0</v>
      </c>
      <c r="P216" s="160">
        <f t="shared" si="61"/>
        <v>0</v>
      </c>
      <c r="Q216" s="160">
        <v>0</v>
      </c>
      <c r="R216" s="160">
        <f t="shared" si="62"/>
        <v>0</v>
      </c>
      <c r="S216" s="160">
        <v>0</v>
      </c>
      <c r="T216" s="161">
        <f t="shared" si="63"/>
        <v>0</v>
      </c>
      <c r="AR216" s="23" t="s">
        <v>146</v>
      </c>
      <c r="AT216" s="23" t="s">
        <v>141</v>
      </c>
      <c r="AU216" s="23" t="s">
        <v>154</v>
      </c>
      <c r="AY216" s="23" t="s">
        <v>139</v>
      </c>
      <c r="BE216" s="162">
        <f t="shared" si="64"/>
        <v>0</v>
      </c>
      <c r="BF216" s="162">
        <f t="shared" si="65"/>
        <v>0</v>
      </c>
      <c r="BG216" s="162">
        <f t="shared" si="66"/>
        <v>0</v>
      </c>
      <c r="BH216" s="162">
        <f t="shared" si="67"/>
        <v>0</v>
      </c>
      <c r="BI216" s="162">
        <f t="shared" si="68"/>
        <v>0</v>
      </c>
      <c r="BJ216" s="23" t="s">
        <v>77</v>
      </c>
      <c r="BK216" s="162">
        <f t="shared" si="69"/>
        <v>0</v>
      </c>
      <c r="BL216" s="23" t="s">
        <v>146</v>
      </c>
      <c r="BM216" s="23" t="s">
        <v>1146</v>
      </c>
    </row>
    <row r="217" spans="2:65" s="1" customFormat="1" ht="25.5" customHeight="1">
      <c r="B217" s="151"/>
      <c r="C217" s="152" t="s">
        <v>830</v>
      </c>
      <c r="D217" s="152" t="s">
        <v>141</v>
      </c>
      <c r="E217" s="153" t="s">
        <v>1087</v>
      </c>
      <c r="F217" s="154" t="s">
        <v>1088</v>
      </c>
      <c r="G217" s="155" t="s">
        <v>144</v>
      </c>
      <c r="H217" s="156">
        <v>1.5</v>
      </c>
      <c r="I217" s="157"/>
      <c r="J217" s="157">
        <f t="shared" si="60"/>
        <v>0</v>
      </c>
      <c r="K217" s="154" t="s">
        <v>5</v>
      </c>
      <c r="L217" s="37"/>
      <c r="M217" s="158" t="s">
        <v>5</v>
      </c>
      <c r="N217" s="159" t="s">
        <v>40</v>
      </c>
      <c r="O217" s="160">
        <v>0</v>
      </c>
      <c r="P217" s="160">
        <f t="shared" si="61"/>
        <v>0</v>
      </c>
      <c r="Q217" s="160">
        <v>0</v>
      </c>
      <c r="R217" s="160">
        <f t="shared" si="62"/>
        <v>0</v>
      </c>
      <c r="S217" s="160">
        <v>0</v>
      </c>
      <c r="T217" s="161">
        <f t="shared" si="63"/>
        <v>0</v>
      </c>
      <c r="AR217" s="23" t="s">
        <v>146</v>
      </c>
      <c r="AT217" s="23" t="s">
        <v>141</v>
      </c>
      <c r="AU217" s="23" t="s">
        <v>154</v>
      </c>
      <c r="AY217" s="23" t="s">
        <v>139</v>
      </c>
      <c r="BE217" s="162">
        <f t="shared" si="64"/>
        <v>0</v>
      </c>
      <c r="BF217" s="162">
        <f t="shared" si="65"/>
        <v>0</v>
      </c>
      <c r="BG217" s="162">
        <f t="shared" si="66"/>
        <v>0</v>
      </c>
      <c r="BH217" s="162">
        <f t="shared" si="67"/>
        <v>0</v>
      </c>
      <c r="BI217" s="162">
        <f t="shared" si="68"/>
        <v>0</v>
      </c>
      <c r="BJ217" s="23" t="s">
        <v>77</v>
      </c>
      <c r="BK217" s="162">
        <f t="shared" si="69"/>
        <v>0</v>
      </c>
      <c r="BL217" s="23" t="s">
        <v>146</v>
      </c>
      <c r="BM217" s="23" t="s">
        <v>1147</v>
      </c>
    </row>
    <row r="218" spans="2:65" s="1" customFormat="1" ht="25.5" customHeight="1">
      <c r="B218" s="151"/>
      <c r="C218" s="152" t="s">
        <v>833</v>
      </c>
      <c r="D218" s="152" t="s">
        <v>141</v>
      </c>
      <c r="E218" s="153" t="s">
        <v>1148</v>
      </c>
      <c r="F218" s="154" t="s">
        <v>1149</v>
      </c>
      <c r="G218" s="155" t="s">
        <v>182</v>
      </c>
      <c r="H218" s="156">
        <v>0.54</v>
      </c>
      <c r="I218" s="157"/>
      <c r="J218" s="157">
        <f t="shared" si="60"/>
        <v>0</v>
      </c>
      <c r="K218" s="154" t="s">
        <v>5</v>
      </c>
      <c r="L218" s="37"/>
      <c r="M218" s="158" t="s">
        <v>5</v>
      </c>
      <c r="N218" s="159" t="s">
        <v>40</v>
      </c>
      <c r="O218" s="160">
        <v>0</v>
      </c>
      <c r="P218" s="160">
        <f t="shared" si="61"/>
        <v>0</v>
      </c>
      <c r="Q218" s="160">
        <v>0</v>
      </c>
      <c r="R218" s="160">
        <f t="shared" si="62"/>
        <v>0</v>
      </c>
      <c r="S218" s="160">
        <v>0</v>
      </c>
      <c r="T218" s="161">
        <f t="shared" si="63"/>
        <v>0</v>
      </c>
      <c r="AR218" s="23" t="s">
        <v>146</v>
      </c>
      <c r="AT218" s="23" t="s">
        <v>141</v>
      </c>
      <c r="AU218" s="23" t="s">
        <v>154</v>
      </c>
      <c r="AY218" s="23" t="s">
        <v>139</v>
      </c>
      <c r="BE218" s="162">
        <f t="shared" si="64"/>
        <v>0</v>
      </c>
      <c r="BF218" s="162">
        <f t="shared" si="65"/>
        <v>0</v>
      </c>
      <c r="BG218" s="162">
        <f t="shared" si="66"/>
        <v>0</v>
      </c>
      <c r="BH218" s="162">
        <f t="shared" si="67"/>
        <v>0</v>
      </c>
      <c r="BI218" s="162">
        <f t="shared" si="68"/>
        <v>0</v>
      </c>
      <c r="BJ218" s="23" t="s">
        <v>77</v>
      </c>
      <c r="BK218" s="162">
        <f t="shared" si="69"/>
        <v>0</v>
      </c>
      <c r="BL218" s="23" t="s">
        <v>146</v>
      </c>
      <c r="BM218" s="23" t="s">
        <v>1150</v>
      </c>
    </row>
    <row r="219" spans="2:65" s="1" customFormat="1" ht="16.5" customHeight="1">
      <c r="B219" s="151"/>
      <c r="C219" s="152" t="s">
        <v>835</v>
      </c>
      <c r="D219" s="152" t="s">
        <v>141</v>
      </c>
      <c r="E219" s="153" t="s">
        <v>1151</v>
      </c>
      <c r="F219" s="154" t="s">
        <v>1152</v>
      </c>
      <c r="G219" s="155" t="s">
        <v>1009</v>
      </c>
      <c r="H219" s="156">
        <v>1</v>
      </c>
      <c r="I219" s="157"/>
      <c r="J219" s="157">
        <f t="shared" si="60"/>
        <v>0</v>
      </c>
      <c r="K219" s="154" t="s">
        <v>5</v>
      </c>
      <c r="L219" s="37"/>
      <c r="M219" s="158" t="s">
        <v>5</v>
      </c>
      <c r="N219" s="159" t="s">
        <v>40</v>
      </c>
      <c r="O219" s="160">
        <v>0</v>
      </c>
      <c r="P219" s="160">
        <f t="shared" si="61"/>
        <v>0</v>
      </c>
      <c r="Q219" s="160">
        <v>0</v>
      </c>
      <c r="R219" s="160">
        <f t="shared" si="62"/>
        <v>0</v>
      </c>
      <c r="S219" s="160">
        <v>0</v>
      </c>
      <c r="T219" s="161">
        <f t="shared" si="63"/>
        <v>0</v>
      </c>
      <c r="AR219" s="23" t="s">
        <v>146</v>
      </c>
      <c r="AT219" s="23" t="s">
        <v>141</v>
      </c>
      <c r="AU219" s="23" t="s">
        <v>154</v>
      </c>
      <c r="AY219" s="23" t="s">
        <v>139</v>
      </c>
      <c r="BE219" s="162">
        <f t="shared" si="64"/>
        <v>0</v>
      </c>
      <c r="BF219" s="162">
        <f t="shared" si="65"/>
        <v>0</v>
      </c>
      <c r="BG219" s="162">
        <f t="shared" si="66"/>
        <v>0</v>
      </c>
      <c r="BH219" s="162">
        <f t="shared" si="67"/>
        <v>0</v>
      </c>
      <c r="BI219" s="162">
        <f t="shared" si="68"/>
        <v>0</v>
      </c>
      <c r="BJ219" s="23" t="s">
        <v>77</v>
      </c>
      <c r="BK219" s="162">
        <f t="shared" si="69"/>
        <v>0</v>
      </c>
      <c r="BL219" s="23" t="s">
        <v>146</v>
      </c>
      <c r="BM219" s="23" t="s">
        <v>1153</v>
      </c>
    </row>
    <row r="220" spans="2:63" s="10" customFormat="1" ht="22.35" customHeight="1">
      <c r="B220" s="139"/>
      <c r="D220" s="140" t="s">
        <v>68</v>
      </c>
      <c r="E220" s="149" t="s">
        <v>1154</v>
      </c>
      <c r="F220" s="149" t="s">
        <v>1155</v>
      </c>
      <c r="J220" s="150">
        <f>BK220</f>
        <v>0</v>
      </c>
      <c r="L220" s="139"/>
      <c r="M220" s="143"/>
      <c r="N220" s="144"/>
      <c r="O220" s="144"/>
      <c r="P220" s="145">
        <f>SUM(P221:P222)</f>
        <v>0</v>
      </c>
      <c r="Q220" s="144"/>
      <c r="R220" s="145">
        <f>SUM(R221:R222)</f>
        <v>0</v>
      </c>
      <c r="S220" s="144"/>
      <c r="T220" s="146">
        <f>SUM(T221:T222)</f>
        <v>0</v>
      </c>
      <c r="AR220" s="140" t="s">
        <v>77</v>
      </c>
      <c r="AT220" s="147" t="s">
        <v>68</v>
      </c>
      <c r="AU220" s="147" t="s">
        <v>79</v>
      </c>
      <c r="AY220" s="140" t="s">
        <v>139</v>
      </c>
      <c r="BK220" s="148">
        <f>SUM(BK221:BK222)</f>
        <v>0</v>
      </c>
    </row>
    <row r="221" spans="2:65" s="1" customFormat="1" ht="25.5" customHeight="1">
      <c r="B221" s="151"/>
      <c r="C221" s="171" t="s">
        <v>837</v>
      </c>
      <c r="D221" s="171" t="s">
        <v>191</v>
      </c>
      <c r="E221" s="172" t="s">
        <v>1097</v>
      </c>
      <c r="F221" s="173" t="s">
        <v>1098</v>
      </c>
      <c r="G221" s="174" t="s">
        <v>271</v>
      </c>
      <c r="H221" s="175">
        <v>0.4</v>
      </c>
      <c r="I221" s="176"/>
      <c r="J221" s="176">
        <f>ROUND(I221*H221,2)</f>
        <v>0</v>
      </c>
      <c r="K221" s="173" t="s">
        <v>5</v>
      </c>
      <c r="L221" s="177"/>
      <c r="M221" s="178" t="s">
        <v>5</v>
      </c>
      <c r="N221" s="179" t="s">
        <v>40</v>
      </c>
      <c r="O221" s="160">
        <v>0</v>
      </c>
      <c r="P221" s="160">
        <f>O221*H221</f>
        <v>0</v>
      </c>
      <c r="Q221" s="160">
        <v>0</v>
      </c>
      <c r="R221" s="160">
        <f>Q221*H221</f>
        <v>0</v>
      </c>
      <c r="S221" s="160">
        <v>0</v>
      </c>
      <c r="T221" s="161">
        <f>S221*H221</f>
        <v>0</v>
      </c>
      <c r="AR221" s="23" t="s">
        <v>179</v>
      </c>
      <c r="AT221" s="23" t="s">
        <v>191</v>
      </c>
      <c r="AU221" s="23" t="s">
        <v>154</v>
      </c>
      <c r="AY221" s="23" t="s">
        <v>139</v>
      </c>
      <c r="BE221" s="162">
        <f>IF(N221="základní",J221,0)</f>
        <v>0</v>
      </c>
      <c r="BF221" s="162">
        <f>IF(N221="snížená",J221,0)</f>
        <v>0</v>
      </c>
      <c r="BG221" s="162">
        <f>IF(N221="zákl. přenesená",J221,0)</f>
        <v>0</v>
      </c>
      <c r="BH221" s="162">
        <f>IF(N221="sníž. přenesená",J221,0)</f>
        <v>0</v>
      </c>
      <c r="BI221" s="162">
        <f>IF(N221="nulová",J221,0)</f>
        <v>0</v>
      </c>
      <c r="BJ221" s="23" t="s">
        <v>77</v>
      </c>
      <c r="BK221" s="162">
        <f>ROUND(I221*H221,2)</f>
        <v>0</v>
      </c>
      <c r="BL221" s="23" t="s">
        <v>146</v>
      </c>
      <c r="BM221" s="23" t="s">
        <v>1156</v>
      </c>
    </row>
    <row r="222" spans="2:65" s="1" customFormat="1" ht="25.5" customHeight="1">
      <c r="B222" s="151"/>
      <c r="C222" s="171" t="s">
        <v>840</v>
      </c>
      <c r="D222" s="171" t="s">
        <v>191</v>
      </c>
      <c r="E222" s="172" t="s">
        <v>1099</v>
      </c>
      <c r="F222" s="173" t="s">
        <v>1100</v>
      </c>
      <c r="G222" s="174" t="s">
        <v>271</v>
      </c>
      <c r="H222" s="175">
        <v>0.03</v>
      </c>
      <c r="I222" s="176"/>
      <c r="J222" s="176">
        <f>ROUND(I222*H222,2)</f>
        <v>0</v>
      </c>
      <c r="K222" s="173" t="s">
        <v>5</v>
      </c>
      <c r="L222" s="177"/>
      <c r="M222" s="178" t="s">
        <v>5</v>
      </c>
      <c r="N222" s="179" t="s">
        <v>40</v>
      </c>
      <c r="O222" s="160">
        <v>0</v>
      </c>
      <c r="P222" s="160">
        <f>O222*H222</f>
        <v>0</v>
      </c>
      <c r="Q222" s="160">
        <v>0</v>
      </c>
      <c r="R222" s="160">
        <f>Q222*H222</f>
        <v>0</v>
      </c>
      <c r="S222" s="160">
        <v>0</v>
      </c>
      <c r="T222" s="161">
        <f>S222*H222</f>
        <v>0</v>
      </c>
      <c r="AR222" s="23" t="s">
        <v>179</v>
      </c>
      <c r="AT222" s="23" t="s">
        <v>191</v>
      </c>
      <c r="AU222" s="23" t="s">
        <v>154</v>
      </c>
      <c r="AY222" s="23" t="s">
        <v>139</v>
      </c>
      <c r="BE222" s="162">
        <f>IF(N222="základní",J222,0)</f>
        <v>0</v>
      </c>
      <c r="BF222" s="162">
        <f>IF(N222="snížená",J222,0)</f>
        <v>0</v>
      </c>
      <c r="BG222" s="162">
        <f>IF(N222="zákl. přenesená",J222,0)</f>
        <v>0</v>
      </c>
      <c r="BH222" s="162">
        <f>IF(N222="sníž. přenesená",J222,0)</f>
        <v>0</v>
      </c>
      <c r="BI222" s="162">
        <f>IF(N222="nulová",J222,0)</f>
        <v>0</v>
      </c>
      <c r="BJ222" s="23" t="s">
        <v>77</v>
      </c>
      <c r="BK222" s="162">
        <f>ROUND(I222*H222,2)</f>
        <v>0</v>
      </c>
      <c r="BL222" s="23" t="s">
        <v>146</v>
      </c>
      <c r="BM222" s="23" t="s">
        <v>1157</v>
      </c>
    </row>
    <row r="223" spans="2:63" s="10" customFormat="1" ht="22.35" customHeight="1">
      <c r="B223" s="139"/>
      <c r="D223" s="140" t="s">
        <v>68</v>
      </c>
      <c r="E223" s="149" t="s">
        <v>1158</v>
      </c>
      <c r="F223" s="149" t="s">
        <v>1159</v>
      </c>
      <c r="J223" s="150">
        <f>BK223</f>
        <v>0</v>
      </c>
      <c r="L223" s="139"/>
      <c r="M223" s="143"/>
      <c r="N223" s="144"/>
      <c r="O223" s="144"/>
      <c r="P223" s="145">
        <f>SUM(P224:P243)</f>
        <v>0</v>
      </c>
      <c r="Q223" s="144"/>
      <c r="R223" s="145">
        <f>SUM(R224:R243)</f>
        <v>0</v>
      </c>
      <c r="S223" s="144"/>
      <c r="T223" s="146">
        <f>SUM(T224:T243)</f>
        <v>0</v>
      </c>
      <c r="AR223" s="140" t="s">
        <v>77</v>
      </c>
      <c r="AT223" s="147" t="s">
        <v>68</v>
      </c>
      <c r="AU223" s="147" t="s">
        <v>79</v>
      </c>
      <c r="AY223" s="140" t="s">
        <v>139</v>
      </c>
      <c r="BK223" s="148">
        <f>SUM(BK224:BK243)</f>
        <v>0</v>
      </c>
    </row>
    <row r="224" spans="2:65" s="1" customFormat="1" ht="16.5" customHeight="1">
      <c r="B224" s="151"/>
      <c r="C224" s="152" t="s">
        <v>842</v>
      </c>
      <c r="D224" s="152" t="s">
        <v>141</v>
      </c>
      <c r="E224" s="153" t="s">
        <v>1160</v>
      </c>
      <c r="F224" s="154" t="s">
        <v>1161</v>
      </c>
      <c r="G224" s="155" t="s">
        <v>1009</v>
      </c>
      <c r="H224" s="156">
        <v>2</v>
      </c>
      <c r="I224" s="157"/>
      <c r="J224" s="157">
        <f aca="true" t="shared" si="70" ref="J224:J243">ROUND(I224*H224,2)</f>
        <v>0</v>
      </c>
      <c r="K224" s="154" t="s">
        <v>5</v>
      </c>
      <c r="L224" s="37"/>
      <c r="M224" s="158" t="s">
        <v>5</v>
      </c>
      <c r="N224" s="159" t="s">
        <v>40</v>
      </c>
      <c r="O224" s="160">
        <v>0</v>
      </c>
      <c r="P224" s="160">
        <f aca="true" t="shared" si="71" ref="P224:P243">O224*H224</f>
        <v>0</v>
      </c>
      <c r="Q224" s="160">
        <v>0</v>
      </c>
      <c r="R224" s="160">
        <f aca="true" t="shared" si="72" ref="R224:R243">Q224*H224</f>
        <v>0</v>
      </c>
      <c r="S224" s="160">
        <v>0</v>
      </c>
      <c r="T224" s="161">
        <f aca="true" t="shared" si="73" ref="T224:T243">S224*H224</f>
        <v>0</v>
      </c>
      <c r="AR224" s="23" t="s">
        <v>146</v>
      </c>
      <c r="AT224" s="23" t="s">
        <v>141</v>
      </c>
      <c r="AU224" s="23" t="s">
        <v>154</v>
      </c>
      <c r="AY224" s="23" t="s">
        <v>139</v>
      </c>
      <c r="BE224" s="162">
        <f aca="true" t="shared" si="74" ref="BE224:BE243">IF(N224="základní",J224,0)</f>
        <v>0</v>
      </c>
      <c r="BF224" s="162">
        <f aca="true" t="shared" si="75" ref="BF224:BF243">IF(N224="snížená",J224,0)</f>
        <v>0</v>
      </c>
      <c r="BG224" s="162">
        <f aca="true" t="shared" si="76" ref="BG224:BG243">IF(N224="zákl. přenesená",J224,0)</f>
        <v>0</v>
      </c>
      <c r="BH224" s="162">
        <f aca="true" t="shared" si="77" ref="BH224:BH243">IF(N224="sníž. přenesená",J224,0)</f>
        <v>0</v>
      </c>
      <c r="BI224" s="162">
        <f aca="true" t="shared" si="78" ref="BI224:BI243">IF(N224="nulová",J224,0)</f>
        <v>0</v>
      </c>
      <c r="BJ224" s="23" t="s">
        <v>77</v>
      </c>
      <c r="BK224" s="162">
        <f aca="true" t="shared" si="79" ref="BK224:BK243">ROUND(I224*H224,2)</f>
        <v>0</v>
      </c>
      <c r="BL224" s="23" t="s">
        <v>146</v>
      </c>
      <c r="BM224" s="23" t="s">
        <v>1162</v>
      </c>
    </row>
    <row r="225" spans="2:65" s="1" customFormat="1" ht="16.5" customHeight="1">
      <c r="B225" s="151"/>
      <c r="C225" s="152" t="s">
        <v>845</v>
      </c>
      <c r="D225" s="152" t="s">
        <v>141</v>
      </c>
      <c r="E225" s="153" t="s">
        <v>1163</v>
      </c>
      <c r="F225" s="154" t="s">
        <v>1164</v>
      </c>
      <c r="G225" s="155" t="s">
        <v>182</v>
      </c>
      <c r="H225" s="156">
        <v>12.8</v>
      </c>
      <c r="I225" s="157"/>
      <c r="J225" s="157">
        <f t="shared" si="70"/>
        <v>0</v>
      </c>
      <c r="K225" s="154" t="s">
        <v>5</v>
      </c>
      <c r="L225" s="37"/>
      <c r="M225" s="158" t="s">
        <v>5</v>
      </c>
      <c r="N225" s="159" t="s">
        <v>40</v>
      </c>
      <c r="O225" s="160">
        <v>0</v>
      </c>
      <c r="P225" s="160">
        <f t="shared" si="71"/>
        <v>0</v>
      </c>
      <c r="Q225" s="160">
        <v>0</v>
      </c>
      <c r="R225" s="160">
        <f t="shared" si="72"/>
        <v>0</v>
      </c>
      <c r="S225" s="160">
        <v>0</v>
      </c>
      <c r="T225" s="161">
        <f t="shared" si="73"/>
        <v>0</v>
      </c>
      <c r="AR225" s="23" t="s">
        <v>146</v>
      </c>
      <c r="AT225" s="23" t="s">
        <v>141</v>
      </c>
      <c r="AU225" s="23" t="s">
        <v>154</v>
      </c>
      <c r="AY225" s="23" t="s">
        <v>139</v>
      </c>
      <c r="BE225" s="162">
        <f t="shared" si="74"/>
        <v>0</v>
      </c>
      <c r="BF225" s="162">
        <f t="shared" si="75"/>
        <v>0</v>
      </c>
      <c r="BG225" s="162">
        <f t="shared" si="76"/>
        <v>0</v>
      </c>
      <c r="BH225" s="162">
        <f t="shared" si="77"/>
        <v>0</v>
      </c>
      <c r="BI225" s="162">
        <f t="shared" si="78"/>
        <v>0</v>
      </c>
      <c r="BJ225" s="23" t="s">
        <v>77</v>
      </c>
      <c r="BK225" s="162">
        <f t="shared" si="79"/>
        <v>0</v>
      </c>
      <c r="BL225" s="23" t="s">
        <v>146</v>
      </c>
      <c r="BM225" s="23" t="s">
        <v>1165</v>
      </c>
    </row>
    <row r="226" spans="2:65" s="1" customFormat="1" ht="16.5" customHeight="1">
      <c r="B226" s="151"/>
      <c r="C226" s="152" t="s">
        <v>849</v>
      </c>
      <c r="D226" s="152" t="s">
        <v>141</v>
      </c>
      <c r="E226" s="153" t="s">
        <v>1166</v>
      </c>
      <c r="F226" s="154" t="s">
        <v>1167</v>
      </c>
      <c r="G226" s="155" t="s">
        <v>182</v>
      </c>
      <c r="H226" s="156">
        <v>5.12</v>
      </c>
      <c r="I226" s="157"/>
      <c r="J226" s="157">
        <f t="shared" si="70"/>
        <v>0</v>
      </c>
      <c r="K226" s="154" t="s">
        <v>5</v>
      </c>
      <c r="L226" s="37"/>
      <c r="M226" s="158" t="s">
        <v>5</v>
      </c>
      <c r="N226" s="159" t="s">
        <v>40</v>
      </c>
      <c r="O226" s="160">
        <v>0</v>
      </c>
      <c r="P226" s="160">
        <f t="shared" si="71"/>
        <v>0</v>
      </c>
      <c r="Q226" s="160">
        <v>0</v>
      </c>
      <c r="R226" s="160">
        <f t="shared" si="72"/>
        <v>0</v>
      </c>
      <c r="S226" s="160">
        <v>0</v>
      </c>
      <c r="T226" s="161">
        <f t="shared" si="73"/>
        <v>0</v>
      </c>
      <c r="AR226" s="23" t="s">
        <v>146</v>
      </c>
      <c r="AT226" s="23" t="s">
        <v>141</v>
      </c>
      <c r="AU226" s="23" t="s">
        <v>154</v>
      </c>
      <c r="AY226" s="23" t="s">
        <v>139</v>
      </c>
      <c r="BE226" s="162">
        <f t="shared" si="74"/>
        <v>0</v>
      </c>
      <c r="BF226" s="162">
        <f t="shared" si="75"/>
        <v>0</v>
      </c>
      <c r="BG226" s="162">
        <f t="shared" si="76"/>
        <v>0</v>
      </c>
      <c r="BH226" s="162">
        <f t="shared" si="77"/>
        <v>0</v>
      </c>
      <c r="BI226" s="162">
        <f t="shared" si="78"/>
        <v>0</v>
      </c>
      <c r="BJ226" s="23" t="s">
        <v>77</v>
      </c>
      <c r="BK226" s="162">
        <f t="shared" si="79"/>
        <v>0</v>
      </c>
      <c r="BL226" s="23" t="s">
        <v>146</v>
      </c>
      <c r="BM226" s="23" t="s">
        <v>1168</v>
      </c>
    </row>
    <row r="227" spans="2:65" s="1" customFormat="1" ht="25.5" customHeight="1">
      <c r="B227" s="151"/>
      <c r="C227" s="152" t="s">
        <v>854</v>
      </c>
      <c r="D227" s="152" t="s">
        <v>141</v>
      </c>
      <c r="E227" s="153" t="s">
        <v>1169</v>
      </c>
      <c r="F227" s="154" t="s">
        <v>1170</v>
      </c>
      <c r="G227" s="155" t="s">
        <v>182</v>
      </c>
      <c r="H227" s="156">
        <v>5.6</v>
      </c>
      <c r="I227" s="157"/>
      <c r="J227" s="157">
        <f t="shared" si="70"/>
        <v>0</v>
      </c>
      <c r="K227" s="154" t="s">
        <v>5</v>
      </c>
      <c r="L227" s="37"/>
      <c r="M227" s="158" t="s">
        <v>5</v>
      </c>
      <c r="N227" s="159" t="s">
        <v>40</v>
      </c>
      <c r="O227" s="160">
        <v>0</v>
      </c>
      <c r="P227" s="160">
        <f t="shared" si="71"/>
        <v>0</v>
      </c>
      <c r="Q227" s="160">
        <v>0</v>
      </c>
      <c r="R227" s="160">
        <f t="shared" si="72"/>
        <v>0</v>
      </c>
      <c r="S227" s="160">
        <v>0</v>
      </c>
      <c r="T227" s="161">
        <f t="shared" si="73"/>
        <v>0</v>
      </c>
      <c r="AR227" s="23" t="s">
        <v>146</v>
      </c>
      <c r="AT227" s="23" t="s">
        <v>141</v>
      </c>
      <c r="AU227" s="23" t="s">
        <v>154</v>
      </c>
      <c r="AY227" s="23" t="s">
        <v>139</v>
      </c>
      <c r="BE227" s="162">
        <f t="shared" si="74"/>
        <v>0</v>
      </c>
      <c r="BF227" s="162">
        <f t="shared" si="75"/>
        <v>0</v>
      </c>
      <c r="BG227" s="162">
        <f t="shared" si="76"/>
        <v>0</v>
      </c>
      <c r="BH227" s="162">
        <f t="shared" si="77"/>
        <v>0</v>
      </c>
      <c r="BI227" s="162">
        <f t="shared" si="78"/>
        <v>0</v>
      </c>
      <c r="BJ227" s="23" t="s">
        <v>77</v>
      </c>
      <c r="BK227" s="162">
        <f t="shared" si="79"/>
        <v>0</v>
      </c>
      <c r="BL227" s="23" t="s">
        <v>146</v>
      </c>
      <c r="BM227" s="23" t="s">
        <v>1171</v>
      </c>
    </row>
    <row r="228" spans="2:65" s="1" customFormat="1" ht="25.5" customHeight="1">
      <c r="B228" s="151"/>
      <c r="C228" s="152" t="s">
        <v>858</v>
      </c>
      <c r="D228" s="152" t="s">
        <v>141</v>
      </c>
      <c r="E228" s="153" t="s">
        <v>1172</v>
      </c>
      <c r="F228" s="154" t="s">
        <v>1173</v>
      </c>
      <c r="G228" s="155" t="s">
        <v>144</v>
      </c>
      <c r="H228" s="156">
        <v>3.58</v>
      </c>
      <c r="I228" s="157"/>
      <c r="J228" s="157">
        <f t="shared" si="70"/>
        <v>0</v>
      </c>
      <c r="K228" s="154" t="s">
        <v>5</v>
      </c>
      <c r="L228" s="37"/>
      <c r="M228" s="158" t="s">
        <v>5</v>
      </c>
      <c r="N228" s="159" t="s">
        <v>40</v>
      </c>
      <c r="O228" s="160">
        <v>0</v>
      </c>
      <c r="P228" s="160">
        <f t="shared" si="71"/>
        <v>0</v>
      </c>
      <c r="Q228" s="160">
        <v>0</v>
      </c>
      <c r="R228" s="160">
        <f t="shared" si="72"/>
        <v>0</v>
      </c>
      <c r="S228" s="160">
        <v>0</v>
      </c>
      <c r="T228" s="161">
        <f t="shared" si="73"/>
        <v>0</v>
      </c>
      <c r="AR228" s="23" t="s">
        <v>146</v>
      </c>
      <c r="AT228" s="23" t="s">
        <v>141</v>
      </c>
      <c r="AU228" s="23" t="s">
        <v>154</v>
      </c>
      <c r="AY228" s="23" t="s">
        <v>139</v>
      </c>
      <c r="BE228" s="162">
        <f t="shared" si="74"/>
        <v>0</v>
      </c>
      <c r="BF228" s="162">
        <f t="shared" si="75"/>
        <v>0</v>
      </c>
      <c r="BG228" s="162">
        <f t="shared" si="76"/>
        <v>0</v>
      </c>
      <c r="BH228" s="162">
        <f t="shared" si="77"/>
        <v>0</v>
      </c>
      <c r="BI228" s="162">
        <f t="shared" si="78"/>
        <v>0</v>
      </c>
      <c r="BJ228" s="23" t="s">
        <v>77</v>
      </c>
      <c r="BK228" s="162">
        <f t="shared" si="79"/>
        <v>0</v>
      </c>
      <c r="BL228" s="23" t="s">
        <v>146</v>
      </c>
      <c r="BM228" s="23" t="s">
        <v>1174</v>
      </c>
    </row>
    <row r="229" spans="2:65" s="1" customFormat="1" ht="25.5" customHeight="1">
      <c r="B229" s="151"/>
      <c r="C229" s="152" t="s">
        <v>864</v>
      </c>
      <c r="D229" s="152" t="s">
        <v>141</v>
      </c>
      <c r="E229" s="153" t="s">
        <v>1012</v>
      </c>
      <c r="F229" s="154" t="s">
        <v>1013</v>
      </c>
      <c r="G229" s="155" t="s">
        <v>1009</v>
      </c>
      <c r="H229" s="156">
        <v>2</v>
      </c>
      <c r="I229" s="157"/>
      <c r="J229" s="157">
        <f t="shared" si="70"/>
        <v>0</v>
      </c>
      <c r="K229" s="154" t="s">
        <v>5</v>
      </c>
      <c r="L229" s="37"/>
      <c r="M229" s="158" t="s">
        <v>5</v>
      </c>
      <c r="N229" s="159" t="s">
        <v>40</v>
      </c>
      <c r="O229" s="160">
        <v>0</v>
      </c>
      <c r="P229" s="160">
        <f t="shared" si="71"/>
        <v>0</v>
      </c>
      <c r="Q229" s="160">
        <v>0</v>
      </c>
      <c r="R229" s="160">
        <f t="shared" si="72"/>
        <v>0</v>
      </c>
      <c r="S229" s="160">
        <v>0</v>
      </c>
      <c r="T229" s="161">
        <f t="shared" si="73"/>
        <v>0</v>
      </c>
      <c r="AR229" s="23" t="s">
        <v>146</v>
      </c>
      <c r="AT229" s="23" t="s">
        <v>141</v>
      </c>
      <c r="AU229" s="23" t="s">
        <v>154</v>
      </c>
      <c r="AY229" s="23" t="s">
        <v>139</v>
      </c>
      <c r="BE229" s="162">
        <f t="shared" si="74"/>
        <v>0</v>
      </c>
      <c r="BF229" s="162">
        <f t="shared" si="75"/>
        <v>0</v>
      </c>
      <c r="BG229" s="162">
        <f t="shared" si="76"/>
        <v>0</v>
      </c>
      <c r="BH229" s="162">
        <f t="shared" si="77"/>
        <v>0</v>
      </c>
      <c r="BI229" s="162">
        <f t="shared" si="78"/>
        <v>0</v>
      </c>
      <c r="BJ229" s="23" t="s">
        <v>77</v>
      </c>
      <c r="BK229" s="162">
        <f t="shared" si="79"/>
        <v>0</v>
      </c>
      <c r="BL229" s="23" t="s">
        <v>146</v>
      </c>
      <c r="BM229" s="23" t="s">
        <v>1175</v>
      </c>
    </row>
    <row r="230" spans="2:65" s="1" customFormat="1" ht="25.5" customHeight="1">
      <c r="B230" s="151"/>
      <c r="C230" s="152" t="s">
        <v>1176</v>
      </c>
      <c r="D230" s="152" t="s">
        <v>141</v>
      </c>
      <c r="E230" s="153" t="s">
        <v>1177</v>
      </c>
      <c r="F230" s="154" t="s">
        <v>1178</v>
      </c>
      <c r="G230" s="155" t="s">
        <v>144</v>
      </c>
      <c r="H230" s="156">
        <v>1.54</v>
      </c>
      <c r="I230" s="157"/>
      <c r="J230" s="157">
        <f t="shared" si="70"/>
        <v>0</v>
      </c>
      <c r="K230" s="154" t="s">
        <v>5</v>
      </c>
      <c r="L230" s="37"/>
      <c r="M230" s="158" t="s">
        <v>5</v>
      </c>
      <c r="N230" s="159" t="s">
        <v>40</v>
      </c>
      <c r="O230" s="160">
        <v>0</v>
      </c>
      <c r="P230" s="160">
        <f t="shared" si="71"/>
        <v>0</v>
      </c>
      <c r="Q230" s="160">
        <v>0</v>
      </c>
      <c r="R230" s="160">
        <f t="shared" si="72"/>
        <v>0</v>
      </c>
      <c r="S230" s="160">
        <v>0</v>
      </c>
      <c r="T230" s="161">
        <f t="shared" si="73"/>
        <v>0</v>
      </c>
      <c r="AR230" s="23" t="s">
        <v>146</v>
      </c>
      <c r="AT230" s="23" t="s">
        <v>141</v>
      </c>
      <c r="AU230" s="23" t="s">
        <v>154</v>
      </c>
      <c r="AY230" s="23" t="s">
        <v>139</v>
      </c>
      <c r="BE230" s="162">
        <f t="shared" si="74"/>
        <v>0</v>
      </c>
      <c r="BF230" s="162">
        <f t="shared" si="75"/>
        <v>0</v>
      </c>
      <c r="BG230" s="162">
        <f t="shared" si="76"/>
        <v>0</v>
      </c>
      <c r="BH230" s="162">
        <f t="shared" si="77"/>
        <v>0</v>
      </c>
      <c r="BI230" s="162">
        <f t="shared" si="78"/>
        <v>0</v>
      </c>
      <c r="BJ230" s="23" t="s">
        <v>77</v>
      </c>
      <c r="BK230" s="162">
        <f t="shared" si="79"/>
        <v>0</v>
      </c>
      <c r="BL230" s="23" t="s">
        <v>146</v>
      </c>
      <c r="BM230" s="23" t="s">
        <v>1179</v>
      </c>
    </row>
    <row r="231" spans="2:65" s="1" customFormat="1" ht="16.5" customHeight="1">
      <c r="B231" s="151"/>
      <c r="C231" s="152" t="s">
        <v>1103</v>
      </c>
      <c r="D231" s="152" t="s">
        <v>141</v>
      </c>
      <c r="E231" s="153" t="s">
        <v>1022</v>
      </c>
      <c r="F231" s="154" t="s">
        <v>1023</v>
      </c>
      <c r="G231" s="155" t="s">
        <v>144</v>
      </c>
      <c r="H231" s="156">
        <v>0.2</v>
      </c>
      <c r="I231" s="157"/>
      <c r="J231" s="157">
        <f t="shared" si="70"/>
        <v>0</v>
      </c>
      <c r="K231" s="154" t="s">
        <v>5</v>
      </c>
      <c r="L231" s="37"/>
      <c r="M231" s="158" t="s">
        <v>5</v>
      </c>
      <c r="N231" s="159" t="s">
        <v>40</v>
      </c>
      <c r="O231" s="160">
        <v>0</v>
      </c>
      <c r="P231" s="160">
        <f t="shared" si="71"/>
        <v>0</v>
      </c>
      <c r="Q231" s="160">
        <v>0</v>
      </c>
      <c r="R231" s="160">
        <f t="shared" si="72"/>
        <v>0</v>
      </c>
      <c r="S231" s="160">
        <v>0</v>
      </c>
      <c r="T231" s="161">
        <f t="shared" si="73"/>
        <v>0</v>
      </c>
      <c r="AR231" s="23" t="s">
        <v>146</v>
      </c>
      <c r="AT231" s="23" t="s">
        <v>141</v>
      </c>
      <c r="AU231" s="23" t="s">
        <v>154</v>
      </c>
      <c r="AY231" s="23" t="s">
        <v>139</v>
      </c>
      <c r="BE231" s="162">
        <f t="shared" si="74"/>
        <v>0</v>
      </c>
      <c r="BF231" s="162">
        <f t="shared" si="75"/>
        <v>0</v>
      </c>
      <c r="BG231" s="162">
        <f t="shared" si="76"/>
        <v>0</v>
      </c>
      <c r="BH231" s="162">
        <f t="shared" si="77"/>
        <v>0</v>
      </c>
      <c r="BI231" s="162">
        <f t="shared" si="78"/>
        <v>0</v>
      </c>
      <c r="BJ231" s="23" t="s">
        <v>77</v>
      </c>
      <c r="BK231" s="162">
        <f t="shared" si="79"/>
        <v>0</v>
      </c>
      <c r="BL231" s="23" t="s">
        <v>146</v>
      </c>
      <c r="BM231" s="23" t="s">
        <v>1180</v>
      </c>
    </row>
    <row r="232" spans="2:65" s="1" customFormat="1" ht="25.5" customHeight="1">
      <c r="B232" s="151"/>
      <c r="C232" s="152" t="s">
        <v>1181</v>
      </c>
      <c r="D232" s="152" t="s">
        <v>141</v>
      </c>
      <c r="E232" s="153" t="s">
        <v>1182</v>
      </c>
      <c r="F232" s="154" t="s">
        <v>1183</v>
      </c>
      <c r="G232" s="155" t="s">
        <v>144</v>
      </c>
      <c r="H232" s="156">
        <v>0.2</v>
      </c>
      <c r="I232" s="157"/>
      <c r="J232" s="157">
        <f t="shared" si="70"/>
        <v>0</v>
      </c>
      <c r="K232" s="154" t="s">
        <v>5</v>
      </c>
      <c r="L232" s="37"/>
      <c r="M232" s="158" t="s">
        <v>5</v>
      </c>
      <c r="N232" s="159" t="s">
        <v>40</v>
      </c>
      <c r="O232" s="160">
        <v>0</v>
      </c>
      <c r="P232" s="160">
        <f t="shared" si="71"/>
        <v>0</v>
      </c>
      <c r="Q232" s="160">
        <v>0</v>
      </c>
      <c r="R232" s="160">
        <f t="shared" si="72"/>
        <v>0</v>
      </c>
      <c r="S232" s="160">
        <v>0</v>
      </c>
      <c r="T232" s="161">
        <f t="shared" si="73"/>
        <v>0</v>
      </c>
      <c r="AR232" s="23" t="s">
        <v>146</v>
      </c>
      <c r="AT232" s="23" t="s">
        <v>141</v>
      </c>
      <c r="AU232" s="23" t="s">
        <v>154</v>
      </c>
      <c r="AY232" s="23" t="s">
        <v>139</v>
      </c>
      <c r="BE232" s="162">
        <f t="shared" si="74"/>
        <v>0</v>
      </c>
      <c r="BF232" s="162">
        <f t="shared" si="75"/>
        <v>0</v>
      </c>
      <c r="BG232" s="162">
        <f t="shared" si="76"/>
        <v>0</v>
      </c>
      <c r="BH232" s="162">
        <f t="shared" si="77"/>
        <v>0</v>
      </c>
      <c r="BI232" s="162">
        <f t="shared" si="78"/>
        <v>0</v>
      </c>
      <c r="BJ232" s="23" t="s">
        <v>77</v>
      </c>
      <c r="BK232" s="162">
        <f t="shared" si="79"/>
        <v>0</v>
      </c>
      <c r="BL232" s="23" t="s">
        <v>146</v>
      </c>
      <c r="BM232" s="23" t="s">
        <v>1184</v>
      </c>
    </row>
    <row r="233" spans="2:65" s="1" customFormat="1" ht="25.5" customHeight="1">
      <c r="B233" s="151"/>
      <c r="C233" s="152" t="s">
        <v>1104</v>
      </c>
      <c r="D233" s="152" t="s">
        <v>141</v>
      </c>
      <c r="E233" s="153" t="s">
        <v>1185</v>
      </c>
      <c r="F233" s="154" t="s">
        <v>1186</v>
      </c>
      <c r="G233" s="155" t="s">
        <v>182</v>
      </c>
      <c r="H233" s="156">
        <v>5.12</v>
      </c>
      <c r="I233" s="157"/>
      <c r="J233" s="157">
        <f t="shared" si="70"/>
        <v>0</v>
      </c>
      <c r="K233" s="154" t="s">
        <v>5</v>
      </c>
      <c r="L233" s="37"/>
      <c r="M233" s="158" t="s">
        <v>5</v>
      </c>
      <c r="N233" s="159" t="s">
        <v>40</v>
      </c>
      <c r="O233" s="160">
        <v>0</v>
      </c>
      <c r="P233" s="160">
        <f t="shared" si="71"/>
        <v>0</v>
      </c>
      <c r="Q233" s="160">
        <v>0</v>
      </c>
      <c r="R233" s="160">
        <f t="shared" si="72"/>
        <v>0</v>
      </c>
      <c r="S233" s="160">
        <v>0</v>
      </c>
      <c r="T233" s="161">
        <f t="shared" si="73"/>
        <v>0</v>
      </c>
      <c r="AR233" s="23" t="s">
        <v>146</v>
      </c>
      <c r="AT233" s="23" t="s">
        <v>141</v>
      </c>
      <c r="AU233" s="23" t="s">
        <v>154</v>
      </c>
      <c r="AY233" s="23" t="s">
        <v>139</v>
      </c>
      <c r="BE233" s="162">
        <f t="shared" si="74"/>
        <v>0</v>
      </c>
      <c r="BF233" s="162">
        <f t="shared" si="75"/>
        <v>0</v>
      </c>
      <c r="BG233" s="162">
        <f t="shared" si="76"/>
        <v>0</v>
      </c>
      <c r="BH233" s="162">
        <f t="shared" si="77"/>
        <v>0</v>
      </c>
      <c r="BI233" s="162">
        <f t="shared" si="78"/>
        <v>0</v>
      </c>
      <c r="BJ233" s="23" t="s">
        <v>77</v>
      </c>
      <c r="BK233" s="162">
        <f t="shared" si="79"/>
        <v>0</v>
      </c>
      <c r="BL233" s="23" t="s">
        <v>146</v>
      </c>
      <c r="BM233" s="23" t="s">
        <v>1187</v>
      </c>
    </row>
    <row r="234" spans="2:65" s="1" customFormat="1" ht="25.5" customHeight="1">
      <c r="B234" s="151"/>
      <c r="C234" s="152" t="s">
        <v>1188</v>
      </c>
      <c r="D234" s="152" t="s">
        <v>141</v>
      </c>
      <c r="E234" s="153" t="s">
        <v>1018</v>
      </c>
      <c r="F234" s="154" t="s">
        <v>1019</v>
      </c>
      <c r="G234" s="155" t="s">
        <v>182</v>
      </c>
      <c r="H234" s="156">
        <v>1.08</v>
      </c>
      <c r="I234" s="157"/>
      <c r="J234" s="157">
        <f t="shared" si="70"/>
        <v>0</v>
      </c>
      <c r="K234" s="154" t="s">
        <v>5</v>
      </c>
      <c r="L234" s="37"/>
      <c r="M234" s="158" t="s">
        <v>5</v>
      </c>
      <c r="N234" s="159" t="s">
        <v>40</v>
      </c>
      <c r="O234" s="160">
        <v>0</v>
      </c>
      <c r="P234" s="160">
        <f t="shared" si="71"/>
        <v>0</v>
      </c>
      <c r="Q234" s="160">
        <v>0</v>
      </c>
      <c r="R234" s="160">
        <f t="shared" si="72"/>
        <v>0</v>
      </c>
      <c r="S234" s="160">
        <v>0</v>
      </c>
      <c r="T234" s="161">
        <f t="shared" si="73"/>
        <v>0</v>
      </c>
      <c r="AR234" s="23" t="s">
        <v>146</v>
      </c>
      <c r="AT234" s="23" t="s">
        <v>141</v>
      </c>
      <c r="AU234" s="23" t="s">
        <v>154</v>
      </c>
      <c r="AY234" s="23" t="s">
        <v>139</v>
      </c>
      <c r="BE234" s="162">
        <f t="shared" si="74"/>
        <v>0</v>
      </c>
      <c r="BF234" s="162">
        <f t="shared" si="75"/>
        <v>0</v>
      </c>
      <c r="BG234" s="162">
        <f t="shared" si="76"/>
        <v>0</v>
      </c>
      <c r="BH234" s="162">
        <f t="shared" si="77"/>
        <v>0</v>
      </c>
      <c r="BI234" s="162">
        <f t="shared" si="78"/>
        <v>0</v>
      </c>
      <c r="BJ234" s="23" t="s">
        <v>77</v>
      </c>
      <c r="BK234" s="162">
        <f t="shared" si="79"/>
        <v>0</v>
      </c>
      <c r="BL234" s="23" t="s">
        <v>146</v>
      </c>
      <c r="BM234" s="23" t="s">
        <v>1189</v>
      </c>
    </row>
    <row r="235" spans="2:65" s="1" customFormat="1" ht="25.5" customHeight="1">
      <c r="B235" s="151"/>
      <c r="C235" s="152" t="s">
        <v>1105</v>
      </c>
      <c r="D235" s="152" t="s">
        <v>141</v>
      </c>
      <c r="E235" s="153" t="s">
        <v>1190</v>
      </c>
      <c r="F235" s="154" t="s">
        <v>1191</v>
      </c>
      <c r="G235" s="155" t="s">
        <v>1009</v>
      </c>
      <c r="H235" s="156">
        <v>2</v>
      </c>
      <c r="I235" s="157"/>
      <c r="J235" s="157">
        <f t="shared" si="70"/>
        <v>0</v>
      </c>
      <c r="K235" s="154" t="s">
        <v>5</v>
      </c>
      <c r="L235" s="37"/>
      <c r="M235" s="158" t="s">
        <v>5</v>
      </c>
      <c r="N235" s="159" t="s">
        <v>40</v>
      </c>
      <c r="O235" s="160">
        <v>0</v>
      </c>
      <c r="P235" s="160">
        <f t="shared" si="71"/>
        <v>0</v>
      </c>
      <c r="Q235" s="160">
        <v>0</v>
      </c>
      <c r="R235" s="160">
        <f t="shared" si="72"/>
        <v>0</v>
      </c>
      <c r="S235" s="160">
        <v>0</v>
      </c>
      <c r="T235" s="161">
        <f t="shared" si="73"/>
        <v>0</v>
      </c>
      <c r="AR235" s="23" t="s">
        <v>146</v>
      </c>
      <c r="AT235" s="23" t="s">
        <v>141</v>
      </c>
      <c r="AU235" s="23" t="s">
        <v>154</v>
      </c>
      <c r="AY235" s="23" t="s">
        <v>139</v>
      </c>
      <c r="BE235" s="162">
        <f t="shared" si="74"/>
        <v>0</v>
      </c>
      <c r="BF235" s="162">
        <f t="shared" si="75"/>
        <v>0</v>
      </c>
      <c r="BG235" s="162">
        <f t="shared" si="76"/>
        <v>0</v>
      </c>
      <c r="BH235" s="162">
        <f t="shared" si="77"/>
        <v>0</v>
      </c>
      <c r="BI235" s="162">
        <f t="shared" si="78"/>
        <v>0</v>
      </c>
      <c r="BJ235" s="23" t="s">
        <v>77</v>
      </c>
      <c r="BK235" s="162">
        <f t="shared" si="79"/>
        <v>0</v>
      </c>
      <c r="BL235" s="23" t="s">
        <v>146</v>
      </c>
      <c r="BM235" s="23" t="s">
        <v>1192</v>
      </c>
    </row>
    <row r="236" spans="2:65" s="1" customFormat="1" ht="25.5" customHeight="1">
      <c r="B236" s="151"/>
      <c r="C236" s="152" t="s">
        <v>1193</v>
      </c>
      <c r="D236" s="152" t="s">
        <v>141</v>
      </c>
      <c r="E236" s="153" t="s">
        <v>1194</v>
      </c>
      <c r="F236" s="154" t="s">
        <v>1195</v>
      </c>
      <c r="G236" s="155" t="s">
        <v>1009</v>
      </c>
      <c r="H236" s="156">
        <v>2</v>
      </c>
      <c r="I236" s="157"/>
      <c r="J236" s="157">
        <f t="shared" si="70"/>
        <v>0</v>
      </c>
      <c r="K236" s="154" t="s">
        <v>5</v>
      </c>
      <c r="L236" s="37"/>
      <c r="M236" s="158" t="s">
        <v>5</v>
      </c>
      <c r="N236" s="159" t="s">
        <v>40</v>
      </c>
      <c r="O236" s="160">
        <v>0</v>
      </c>
      <c r="P236" s="160">
        <f t="shared" si="71"/>
        <v>0</v>
      </c>
      <c r="Q236" s="160">
        <v>0</v>
      </c>
      <c r="R236" s="160">
        <f t="shared" si="72"/>
        <v>0</v>
      </c>
      <c r="S236" s="160">
        <v>0</v>
      </c>
      <c r="T236" s="161">
        <f t="shared" si="73"/>
        <v>0</v>
      </c>
      <c r="AR236" s="23" t="s">
        <v>146</v>
      </c>
      <c r="AT236" s="23" t="s">
        <v>141</v>
      </c>
      <c r="AU236" s="23" t="s">
        <v>154</v>
      </c>
      <c r="AY236" s="23" t="s">
        <v>139</v>
      </c>
      <c r="BE236" s="162">
        <f t="shared" si="74"/>
        <v>0</v>
      </c>
      <c r="BF236" s="162">
        <f t="shared" si="75"/>
        <v>0</v>
      </c>
      <c r="BG236" s="162">
        <f t="shared" si="76"/>
        <v>0</v>
      </c>
      <c r="BH236" s="162">
        <f t="shared" si="77"/>
        <v>0</v>
      </c>
      <c r="BI236" s="162">
        <f t="shared" si="78"/>
        <v>0</v>
      </c>
      <c r="BJ236" s="23" t="s">
        <v>77</v>
      </c>
      <c r="BK236" s="162">
        <f t="shared" si="79"/>
        <v>0</v>
      </c>
      <c r="BL236" s="23" t="s">
        <v>146</v>
      </c>
      <c r="BM236" s="23" t="s">
        <v>1196</v>
      </c>
    </row>
    <row r="237" spans="2:65" s="1" customFormat="1" ht="25.5" customHeight="1">
      <c r="B237" s="151"/>
      <c r="C237" s="152" t="s">
        <v>225</v>
      </c>
      <c r="D237" s="152" t="s">
        <v>141</v>
      </c>
      <c r="E237" s="153" t="s">
        <v>1197</v>
      </c>
      <c r="F237" s="154" t="s">
        <v>1198</v>
      </c>
      <c r="G237" s="155" t="s">
        <v>182</v>
      </c>
      <c r="H237" s="156">
        <v>0.307</v>
      </c>
      <c r="I237" s="157"/>
      <c r="J237" s="157">
        <f t="shared" si="70"/>
        <v>0</v>
      </c>
      <c r="K237" s="154" t="s">
        <v>5</v>
      </c>
      <c r="L237" s="37"/>
      <c r="M237" s="158" t="s">
        <v>5</v>
      </c>
      <c r="N237" s="159" t="s">
        <v>40</v>
      </c>
      <c r="O237" s="160">
        <v>0</v>
      </c>
      <c r="P237" s="160">
        <f t="shared" si="71"/>
        <v>0</v>
      </c>
      <c r="Q237" s="160">
        <v>0</v>
      </c>
      <c r="R237" s="160">
        <f t="shared" si="72"/>
        <v>0</v>
      </c>
      <c r="S237" s="160">
        <v>0</v>
      </c>
      <c r="T237" s="161">
        <f t="shared" si="73"/>
        <v>0</v>
      </c>
      <c r="AR237" s="23" t="s">
        <v>146</v>
      </c>
      <c r="AT237" s="23" t="s">
        <v>141</v>
      </c>
      <c r="AU237" s="23" t="s">
        <v>154</v>
      </c>
      <c r="AY237" s="23" t="s">
        <v>139</v>
      </c>
      <c r="BE237" s="162">
        <f t="shared" si="74"/>
        <v>0</v>
      </c>
      <c r="BF237" s="162">
        <f t="shared" si="75"/>
        <v>0</v>
      </c>
      <c r="BG237" s="162">
        <f t="shared" si="76"/>
        <v>0</v>
      </c>
      <c r="BH237" s="162">
        <f t="shared" si="77"/>
        <v>0</v>
      </c>
      <c r="BI237" s="162">
        <f t="shared" si="78"/>
        <v>0</v>
      </c>
      <c r="BJ237" s="23" t="s">
        <v>77</v>
      </c>
      <c r="BK237" s="162">
        <f t="shared" si="79"/>
        <v>0</v>
      </c>
      <c r="BL237" s="23" t="s">
        <v>146</v>
      </c>
      <c r="BM237" s="23" t="s">
        <v>1199</v>
      </c>
    </row>
    <row r="238" spans="2:65" s="1" customFormat="1" ht="16.5" customHeight="1">
      <c r="B238" s="151"/>
      <c r="C238" s="152" t="s">
        <v>1200</v>
      </c>
      <c r="D238" s="152" t="s">
        <v>141</v>
      </c>
      <c r="E238" s="153" t="s">
        <v>1201</v>
      </c>
      <c r="F238" s="154" t="s">
        <v>1202</v>
      </c>
      <c r="G238" s="155" t="s">
        <v>182</v>
      </c>
      <c r="H238" s="156">
        <v>5.12</v>
      </c>
      <c r="I238" s="157"/>
      <c r="J238" s="157">
        <f t="shared" si="70"/>
        <v>0</v>
      </c>
      <c r="K238" s="154" t="s">
        <v>5</v>
      </c>
      <c r="L238" s="37"/>
      <c r="M238" s="158" t="s">
        <v>5</v>
      </c>
      <c r="N238" s="159" t="s">
        <v>40</v>
      </c>
      <c r="O238" s="160">
        <v>0</v>
      </c>
      <c r="P238" s="160">
        <f t="shared" si="71"/>
        <v>0</v>
      </c>
      <c r="Q238" s="160">
        <v>0</v>
      </c>
      <c r="R238" s="160">
        <f t="shared" si="72"/>
        <v>0</v>
      </c>
      <c r="S238" s="160">
        <v>0</v>
      </c>
      <c r="T238" s="161">
        <f t="shared" si="73"/>
        <v>0</v>
      </c>
      <c r="AR238" s="23" t="s">
        <v>146</v>
      </c>
      <c r="AT238" s="23" t="s">
        <v>141</v>
      </c>
      <c r="AU238" s="23" t="s">
        <v>154</v>
      </c>
      <c r="AY238" s="23" t="s">
        <v>139</v>
      </c>
      <c r="BE238" s="162">
        <f t="shared" si="74"/>
        <v>0</v>
      </c>
      <c r="BF238" s="162">
        <f t="shared" si="75"/>
        <v>0</v>
      </c>
      <c r="BG238" s="162">
        <f t="shared" si="76"/>
        <v>0</v>
      </c>
      <c r="BH238" s="162">
        <f t="shared" si="77"/>
        <v>0</v>
      </c>
      <c r="BI238" s="162">
        <f t="shared" si="78"/>
        <v>0</v>
      </c>
      <c r="BJ238" s="23" t="s">
        <v>77</v>
      </c>
      <c r="BK238" s="162">
        <f t="shared" si="79"/>
        <v>0</v>
      </c>
      <c r="BL238" s="23" t="s">
        <v>146</v>
      </c>
      <c r="BM238" s="23" t="s">
        <v>1203</v>
      </c>
    </row>
    <row r="239" spans="2:65" s="1" customFormat="1" ht="16.5" customHeight="1">
      <c r="B239" s="151"/>
      <c r="C239" s="152" t="s">
        <v>234</v>
      </c>
      <c r="D239" s="152" t="s">
        <v>141</v>
      </c>
      <c r="E239" s="153" t="s">
        <v>1020</v>
      </c>
      <c r="F239" s="154" t="s">
        <v>1021</v>
      </c>
      <c r="G239" s="155" t="s">
        <v>1009</v>
      </c>
      <c r="H239" s="156">
        <v>2</v>
      </c>
      <c r="I239" s="157"/>
      <c r="J239" s="157">
        <f t="shared" si="70"/>
        <v>0</v>
      </c>
      <c r="K239" s="154" t="s">
        <v>5</v>
      </c>
      <c r="L239" s="37"/>
      <c r="M239" s="158" t="s">
        <v>5</v>
      </c>
      <c r="N239" s="159" t="s">
        <v>40</v>
      </c>
      <c r="O239" s="160">
        <v>0</v>
      </c>
      <c r="P239" s="160">
        <f t="shared" si="71"/>
        <v>0</v>
      </c>
      <c r="Q239" s="160">
        <v>0</v>
      </c>
      <c r="R239" s="160">
        <f t="shared" si="72"/>
        <v>0</v>
      </c>
      <c r="S239" s="160">
        <v>0</v>
      </c>
      <c r="T239" s="161">
        <f t="shared" si="73"/>
        <v>0</v>
      </c>
      <c r="AR239" s="23" t="s">
        <v>146</v>
      </c>
      <c r="AT239" s="23" t="s">
        <v>141</v>
      </c>
      <c r="AU239" s="23" t="s">
        <v>154</v>
      </c>
      <c r="AY239" s="23" t="s">
        <v>139</v>
      </c>
      <c r="BE239" s="162">
        <f t="shared" si="74"/>
        <v>0</v>
      </c>
      <c r="BF239" s="162">
        <f t="shared" si="75"/>
        <v>0</v>
      </c>
      <c r="BG239" s="162">
        <f t="shared" si="76"/>
        <v>0</v>
      </c>
      <c r="BH239" s="162">
        <f t="shared" si="77"/>
        <v>0</v>
      </c>
      <c r="BI239" s="162">
        <f t="shared" si="78"/>
        <v>0</v>
      </c>
      <c r="BJ239" s="23" t="s">
        <v>77</v>
      </c>
      <c r="BK239" s="162">
        <f t="shared" si="79"/>
        <v>0</v>
      </c>
      <c r="BL239" s="23" t="s">
        <v>146</v>
      </c>
      <c r="BM239" s="23" t="s">
        <v>1204</v>
      </c>
    </row>
    <row r="240" spans="2:65" s="1" customFormat="1" ht="16.5" customHeight="1">
      <c r="B240" s="151"/>
      <c r="C240" s="152" t="s">
        <v>1205</v>
      </c>
      <c r="D240" s="152" t="s">
        <v>141</v>
      </c>
      <c r="E240" s="153" t="s">
        <v>1206</v>
      </c>
      <c r="F240" s="154" t="s">
        <v>1207</v>
      </c>
      <c r="G240" s="155" t="s">
        <v>1009</v>
      </c>
      <c r="H240" s="156">
        <v>2</v>
      </c>
      <c r="I240" s="157"/>
      <c r="J240" s="157">
        <f t="shared" si="70"/>
        <v>0</v>
      </c>
      <c r="K240" s="154" t="s">
        <v>5</v>
      </c>
      <c r="L240" s="37"/>
      <c r="M240" s="158" t="s">
        <v>5</v>
      </c>
      <c r="N240" s="159" t="s">
        <v>40</v>
      </c>
      <c r="O240" s="160">
        <v>0</v>
      </c>
      <c r="P240" s="160">
        <f t="shared" si="71"/>
        <v>0</v>
      </c>
      <c r="Q240" s="160">
        <v>0</v>
      </c>
      <c r="R240" s="160">
        <f t="shared" si="72"/>
        <v>0</v>
      </c>
      <c r="S240" s="160">
        <v>0</v>
      </c>
      <c r="T240" s="161">
        <f t="shared" si="73"/>
        <v>0</v>
      </c>
      <c r="AR240" s="23" t="s">
        <v>146</v>
      </c>
      <c r="AT240" s="23" t="s">
        <v>141</v>
      </c>
      <c r="AU240" s="23" t="s">
        <v>154</v>
      </c>
      <c r="AY240" s="23" t="s">
        <v>139</v>
      </c>
      <c r="BE240" s="162">
        <f t="shared" si="74"/>
        <v>0</v>
      </c>
      <c r="BF240" s="162">
        <f t="shared" si="75"/>
        <v>0</v>
      </c>
      <c r="BG240" s="162">
        <f t="shared" si="76"/>
        <v>0</v>
      </c>
      <c r="BH240" s="162">
        <f t="shared" si="77"/>
        <v>0</v>
      </c>
      <c r="BI240" s="162">
        <f t="shared" si="78"/>
        <v>0</v>
      </c>
      <c r="BJ240" s="23" t="s">
        <v>77</v>
      </c>
      <c r="BK240" s="162">
        <f t="shared" si="79"/>
        <v>0</v>
      </c>
      <c r="BL240" s="23" t="s">
        <v>146</v>
      </c>
      <c r="BM240" s="23" t="s">
        <v>1208</v>
      </c>
    </row>
    <row r="241" spans="2:65" s="1" customFormat="1" ht="16.5" customHeight="1">
      <c r="B241" s="151"/>
      <c r="C241" s="152" t="s">
        <v>1106</v>
      </c>
      <c r="D241" s="152" t="s">
        <v>141</v>
      </c>
      <c r="E241" s="153" t="s">
        <v>1014</v>
      </c>
      <c r="F241" s="154" t="s">
        <v>1015</v>
      </c>
      <c r="G241" s="155" t="s">
        <v>375</v>
      </c>
      <c r="H241" s="156">
        <v>0.12</v>
      </c>
      <c r="I241" s="157"/>
      <c r="J241" s="157">
        <f t="shared" si="70"/>
        <v>0</v>
      </c>
      <c r="K241" s="154" t="s">
        <v>5</v>
      </c>
      <c r="L241" s="37"/>
      <c r="M241" s="158" t="s">
        <v>5</v>
      </c>
      <c r="N241" s="159" t="s">
        <v>40</v>
      </c>
      <c r="O241" s="160">
        <v>0</v>
      </c>
      <c r="P241" s="160">
        <f t="shared" si="71"/>
        <v>0</v>
      </c>
      <c r="Q241" s="160">
        <v>0</v>
      </c>
      <c r="R241" s="160">
        <f t="shared" si="72"/>
        <v>0</v>
      </c>
      <c r="S241" s="160">
        <v>0</v>
      </c>
      <c r="T241" s="161">
        <f t="shared" si="73"/>
        <v>0</v>
      </c>
      <c r="AR241" s="23" t="s">
        <v>146</v>
      </c>
      <c r="AT241" s="23" t="s">
        <v>141</v>
      </c>
      <c r="AU241" s="23" t="s">
        <v>154</v>
      </c>
      <c r="AY241" s="23" t="s">
        <v>139</v>
      </c>
      <c r="BE241" s="162">
        <f t="shared" si="74"/>
        <v>0</v>
      </c>
      <c r="BF241" s="162">
        <f t="shared" si="75"/>
        <v>0</v>
      </c>
      <c r="BG241" s="162">
        <f t="shared" si="76"/>
        <v>0</v>
      </c>
      <c r="BH241" s="162">
        <f t="shared" si="77"/>
        <v>0</v>
      </c>
      <c r="BI241" s="162">
        <f t="shared" si="78"/>
        <v>0</v>
      </c>
      <c r="BJ241" s="23" t="s">
        <v>77</v>
      </c>
      <c r="BK241" s="162">
        <f t="shared" si="79"/>
        <v>0</v>
      </c>
      <c r="BL241" s="23" t="s">
        <v>146</v>
      </c>
      <c r="BM241" s="23" t="s">
        <v>1209</v>
      </c>
    </row>
    <row r="242" spans="2:65" s="1" customFormat="1" ht="16.5" customHeight="1">
      <c r="B242" s="151"/>
      <c r="C242" s="152" t="s">
        <v>1210</v>
      </c>
      <c r="D242" s="152" t="s">
        <v>141</v>
      </c>
      <c r="E242" s="153" t="s">
        <v>1211</v>
      </c>
      <c r="F242" s="154" t="s">
        <v>1212</v>
      </c>
      <c r="G242" s="155" t="s">
        <v>144</v>
      </c>
      <c r="H242" s="156">
        <v>5.92</v>
      </c>
      <c r="I242" s="157"/>
      <c r="J242" s="157">
        <f t="shared" si="70"/>
        <v>0</v>
      </c>
      <c r="K242" s="154" t="s">
        <v>5</v>
      </c>
      <c r="L242" s="37"/>
      <c r="M242" s="158" t="s">
        <v>5</v>
      </c>
      <c r="N242" s="159" t="s">
        <v>40</v>
      </c>
      <c r="O242" s="160">
        <v>0</v>
      </c>
      <c r="P242" s="160">
        <f t="shared" si="71"/>
        <v>0</v>
      </c>
      <c r="Q242" s="160">
        <v>0</v>
      </c>
      <c r="R242" s="160">
        <f t="shared" si="72"/>
        <v>0</v>
      </c>
      <c r="S242" s="160">
        <v>0</v>
      </c>
      <c r="T242" s="161">
        <f t="shared" si="73"/>
        <v>0</v>
      </c>
      <c r="AR242" s="23" t="s">
        <v>146</v>
      </c>
      <c r="AT242" s="23" t="s">
        <v>141</v>
      </c>
      <c r="AU242" s="23" t="s">
        <v>154</v>
      </c>
      <c r="AY242" s="23" t="s">
        <v>139</v>
      </c>
      <c r="BE242" s="162">
        <f t="shared" si="74"/>
        <v>0</v>
      </c>
      <c r="BF242" s="162">
        <f t="shared" si="75"/>
        <v>0</v>
      </c>
      <c r="BG242" s="162">
        <f t="shared" si="76"/>
        <v>0</v>
      </c>
      <c r="BH242" s="162">
        <f t="shared" si="77"/>
        <v>0</v>
      </c>
      <c r="BI242" s="162">
        <f t="shared" si="78"/>
        <v>0</v>
      </c>
      <c r="BJ242" s="23" t="s">
        <v>77</v>
      </c>
      <c r="BK242" s="162">
        <f t="shared" si="79"/>
        <v>0</v>
      </c>
      <c r="BL242" s="23" t="s">
        <v>146</v>
      </c>
      <c r="BM242" s="23" t="s">
        <v>1213</v>
      </c>
    </row>
    <row r="243" spans="2:65" s="1" customFormat="1" ht="25.5" customHeight="1">
      <c r="B243" s="151"/>
      <c r="C243" s="152" t="s">
        <v>1107</v>
      </c>
      <c r="D243" s="152" t="s">
        <v>141</v>
      </c>
      <c r="E243" s="153" t="s">
        <v>1214</v>
      </c>
      <c r="F243" s="154" t="s">
        <v>1215</v>
      </c>
      <c r="G243" s="155" t="s">
        <v>175</v>
      </c>
      <c r="H243" s="156">
        <v>9.472</v>
      </c>
      <c r="I243" s="157"/>
      <c r="J243" s="157">
        <f t="shared" si="70"/>
        <v>0</v>
      </c>
      <c r="K243" s="154" t="s">
        <v>5</v>
      </c>
      <c r="L243" s="37"/>
      <c r="M243" s="158" t="s">
        <v>5</v>
      </c>
      <c r="N243" s="159" t="s">
        <v>40</v>
      </c>
      <c r="O243" s="160">
        <v>0</v>
      </c>
      <c r="P243" s="160">
        <f t="shared" si="71"/>
        <v>0</v>
      </c>
      <c r="Q243" s="160">
        <v>0</v>
      </c>
      <c r="R243" s="160">
        <f t="shared" si="72"/>
        <v>0</v>
      </c>
      <c r="S243" s="160">
        <v>0</v>
      </c>
      <c r="T243" s="161">
        <f t="shared" si="73"/>
        <v>0</v>
      </c>
      <c r="AR243" s="23" t="s">
        <v>146</v>
      </c>
      <c r="AT243" s="23" t="s">
        <v>141</v>
      </c>
      <c r="AU243" s="23" t="s">
        <v>154</v>
      </c>
      <c r="AY243" s="23" t="s">
        <v>139</v>
      </c>
      <c r="BE243" s="162">
        <f t="shared" si="74"/>
        <v>0</v>
      </c>
      <c r="BF243" s="162">
        <f t="shared" si="75"/>
        <v>0</v>
      </c>
      <c r="BG243" s="162">
        <f t="shared" si="76"/>
        <v>0</v>
      </c>
      <c r="BH243" s="162">
        <f t="shared" si="77"/>
        <v>0</v>
      </c>
      <c r="BI243" s="162">
        <f t="shared" si="78"/>
        <v>0</v>
      </c>
      <c r="BJ243" s="23" t="s">
        <v>77</v>
      </c>
      <c r="BK243" s="162">
        <f t="shared" si="79"/>
        <v>0</v>
      </c>
      <c r="BL243" s="23" t="s">
        <v>146</v>
      </c>
      <c r="BM243" s="23" t="s">
        <v>1216</v>
      </c>
    </row>
    <row r="244" spans="2:63" s="10" customFormat="1" ht="22.35" customHeight="1">
      <c r="B244" s="139"/>
      <c r="D244" s="140" t="s">
        <v>68</v>
      </c>
      <c r="E244" s="149" t="s">
        <v>1217</v>
      </c>
      <c r="F244" s="149" t="s">
        <v>1218</v>
      </c>
      <c r="J244" s="150">
        <f>BK244</f>
        <v>0</v>
      </c>
      <c r="L244" s="139"/>
      <c r="M244" s="143"/>
      <c r="N244" s="144"/>
      <c r="O244" s="144"/>
      <c r="P244" s="145">
        <f>SUM(P245:P256)</f>
        <v>0</v>
      </c>
      <c r="Q244" s="144"/>
      <c r="R244" s="145">
        <f>SUM(R245:R256)</f>
        <v>0</v>
      </c>
      <c r="S244" s="144"/>
      <c r="T244" s="146">
        <f>SUM(T245:T256)</f>
        <v>0</v>
      </c>
      <c r="AR244" s="140" t="s">
        <v>77</v>
      </c>
      <c r="AT244" s="147" t="s">
        <v>68</v>
      </c>
      <c r="AU244" s="147" t="s">
        <v>79</v>
      </c>
      <c r="AY244" s="140" t="s">
        <v>139</v>
      </c>
      <c r="BK244" s="148">
        <f>SUM(BK245:BK256)</f>
        <v>0</v>
      </c>
    </row>
    <row r="245" spans="2:65" s="1" customFormat="1" ht="16.5" customHeight="1">
      <c r="B245" s="151"/>
      <c r="C245" s="171" t="s">
        <v>1219</v>
      </c>
      <c r="D245" s="171" t="s">
        <v>191</v>
      </c>
      <c r="E245" s="172" t="s">
        <v>1220</v>
      </c>
      <c r="F245" s="173" t="s">
        <v>1221</v>
      </c>
      <c r="G245" s="174" t="s">
        <v>1009</v>
      </c>
      <c r="H245" s="175">
        <v>2</v>
      </c>
      <c r="I245" s="176"/>
      <c r="J245" s="176">
        <f aca="true" t="shared" si="80" ref="J245:J256">ROUND(I245*H245,2)</f>
        <v>0</v>
      </c>
      <c r="K245" s="173" t="s">
        <v>5</v>
      </c>
      <c r="L245" s="177"/>
      <c r="M245" s="178" t="s">
        <v>5</v>
      </c>
      <c r="N245" s="179" t="s">
        <v>40</v>
      </c>
      <c r="O245" s="160">
        <v>0</v>
      </c>
      <c r="P245" s="160">
        <f aca="true" t="shared" si="81" ref="P245:P256">O245*H245</f>
        <v>0</v>
      </c>
      <c r="Q245" s="160">
        <v>0</v>
      </c>
      <c r="R245" s="160">
        <f aca="true" t="shared" si="82" ref="R245:R256">Q245*H245</f>
        <v>0</v>
      </c>
      <c r="S245" s="160">
        <v>0</v>
      </c>
      <c r="T245" s="161">
        <f aca="true" t="shared" si="83" ref="T245:T256">S245*H245</f>
        <v>0</v>
      </c>
      <c r="AR245" s="23" t="s">
        <v>179</v>
      </c>
      <c r="AT245" s="23" t="s">
        <v>191</v>
      </c>
      <c r="AU245" s="23" t="s">
        <v>154</v>
      </c>
      <c r="AY245" s="23" t="s">
        <v>139</v>
      </c>
      <c r="BE245" s="162">
        <f aca="true" t="shared" si="84" ref="BE245:BE256">IF(N245="základní",J245,0)</f>
        <v>0</v>
      </c>
      <c r="BF245" s="162">
        <f aca="true" t="shared" si="85" ref="BF245:BF256">IF(N245="snížená",J245,0)</f>
        <v>0</v>
      </c>
      <c r="BG245" s="162">
        <f aca="true" t="shared" si="86" ref="BG245:BG256">IF(N245="zákl. přenesená",J245,0)</f>
        <v>0</v>
      </c>
      <c r="BH245" s="162">
        <f aca="true" t="shared" si="87" ref="BH245:BH256">IF(N245="sníž. přenesená",J245,0)</f>
        <v>0</v>
      </c>
      <c r="BI245" s="162">
        <f aca="true" t="shared" si="88" ref="BI245:BI256">IF(N245="nulová",J245,0)</f>
        <v>0</v>
      </c>
      <c r="BJ245" s="23" t="s">
        <v>77</v>
      </c>
      <c r="BK245" s="162">
        <f aca="true" t="shared" si="89" ref="BK245:BK256">ROUND(I245*H245,2)</f>
        <v>0</v>
      </c>
      <c r="BL245" s="23" t="s">
        <v>146</v>
      </c>
      <c r="BM245" s="23" t="s">
        <v>1222</v>
      </c>
    </row>
    <row r="246" spans="2:65" s="1" customFormat="1" ht="16.5" customHeight="1">
      <c r="B246" s="151"/>
      <c r="C246" s="171" t="s">
        <v>1108</v>
      </c>
      <c r="D246" s="171" t="s">
        <v>191</v>
      </c>
      <c r="E246" s="172" t="s">
        <v>1223</v>
      </c>
      <c r="F246" s="173" t="s">
        <v>1224</v>
      </c>
      <c r="G246" s="174" t="s">
        <v>144</v>
      </c>
      <c r="H246" s="175">
        <v>0.512</v>
      </c>
      <c r="I246" s="176"/>
      <c r="J246" s="176">
        <f t="shared" si="80"/>
        <v>0</v>
      </c>
      <c r="K246" s="173" t="s">
        <v>5</v>
      </c>
      <c r="L246" s="177"/>
      <c r="M246" s="178" t="s">
        <v>5</v>
      </c>
      <c r="N246" s="179" t="s">
        <v>40</v>
      </c>
      <c r="O246" s="160">
        <v>0</v>
      </c>
      <c r="P246" s="160">
        <f t="shared" si="81"/>
        <v>0</v>
      </c>
      <c r="Q246" s="160">
        <v>0</v>
      </c>
      <c r="R246" s="160">
        <f t="shared" si="82"/>
        <v>0</v>
      </c>
      <c r="S246" s="160">
        <v>0</v>
      </c>
      <c r="T246" s="161">
        <f t="shared" si="83"/>
        <v>0</v>
      </c>
      <c r="AR246" s="23" t="s">
        <v>179</v>
      </c>
      <c r="AT246" s="23" t="s">
        <v>191</v>
      </c>
      <c r="AU246" s="23" t="s">
        <v>154</v>
      </c>
      <c r="AY246" s="23" t="s">
        <v>139</v>
      </c>
      <c r="BE246" s="162">
        <f t="shared" si="84"/>
        <v>0</v>
      </c>
      <c r="BF246" s="162">
        <f t="shared" si="85"/>
        <v>0</v>
      </c>
      <c r="BG246" s="162">
        <f t="shared" si="86"/>
        <v>0</v>
      </c>
      <c r="BH246" s="162">
        <f t="shared" si="87"/>
        <v>0</v>
      </c>
      <c r="BI246" s="162">
        <f t="shared" si="88"/>
        <v>0</v>
      </c>
      <c r="BJ246" s="23" t="s">
        <v>77</v>
      </c>
      <c r="BK246" s="162">
        <f t="shared" si="89"/>
        <v>0</v>
      </c>
      <c r="BL246" s="23" t="s">
        <v>146</v>
      </c>
      <c r="BM246" s="23" t="s">
        <v>1225</v>
      </c>
    </row>
    <row r="247" spans="2:65" s="1" customFormat="1" ht="16.5" customHeight="1">
      <c r="B247" s="151"/>
      <c r="C247" s="171" t="s">
        <v>1226</v>
      </c>
      <c r="D247" s="171" t="s">
        <v>191</v>
      </c>
      <c r="E247" s="172" t="s">
        <v>1227</v>
      </c>
      <c r="F247" s="173" t="s">
        <v>1228</v>
      </c>
      <c r="G247" s="174" t="s">
        <v>182</v>
      </c>
      <c r="H247" s="175">
        <v>5.12</v>
      </c>
      <c r="I247" s="176"/>
      <c r="J247" s="176">
        <f t="shared" si="80"/>
        <v>0</v>
      </c>
      <c r="K247" s="173" t="s">
        <v>5</v>
      </c>
      <c r="L247" s="177"/>
      <c r="M247" s="178" t="s">
        <v>5</v>
      </c>
      <c r="N247" s="179" t="s">
        <v>40</v>
      </c>
      <c r="O247" s="160">
        <v>0</v>
      </c>
      <c r="P247" s="160">
        <f t="shared" si="81"/>
        <v>0</v>
      </c>
      <c r="Q247" s="160">
        <v>0</v>
      </c>
      <c r="R247" s="160">
        <f t="shared" si="82"/>
        <v>0</v>
      </c>
      <c r="S247" s="160">
        <v>0</v>
      </c>
      <c r="T247" s="161">
        <f t="shared" si="83"/>
        <v>0</v>
      </c>
      <c r="AR247" s="23" t="s">
        <v>179</v>
      </c>
      <c r="AT247" s="23" t="s">
        <v>191</v>
      </c>
      <c r="AU247" s="23" t="s">
        <v>154</v>
      </c>
      <c r="AY247" s="23" t="s">
        <v>139</v>
      </c>
      <c r="BE247" s="162">
        <f t="shared" si="84"/>
        <v>0</v>
      </c>
      <c r="BF247" s="162">
        <f t="shared" si="85"/>
        <v>0</v>
      </c>
      <c r="BG247" s="162">
        <f t="shared" si="86"/>
        <v>0</v>
      </c>
      <c r="BH247" s="162">
        <f t="shared" si="87"/>
        <v>0</v>
      </c>
      <c r="BI247" s="162">
        <f t="shared" si="88"/>
        <v>0</v>
      </c>
      <c r="BJ247" s="23" t="s">
        <v>77</v>
      </c>
      <c r="BK247" s="162">
        <f t="shared" si="89"/>
        <v>0</v>
      </c>
      <c r="BL247" s="23" t="s">
        <v>146</v>
      </c>
      <c r="BM247" s="23" t="s">
        <v>1229</v>
      </c>
    </row>
    <row r="248" spans="2:65" s="1" customFormat="1" ht="16.5" customHeight="1">
      <c r="B248" s="151"/>
      <c r="C248" s="171" t="s">
        <v>1109</v>
      </c>
      <c r="D248" s="171" t="s">
        <v>191</v>
      </c>
      <c r="E248" s="172" t="s">
        <v>1230</v>
      </c>
      <c r="F248" s="173" t="s">
        <v>1231</v>
      </c>
      <c r="G248" s="174" t="s">
        <v>144</v>
      </c>
      <c r="H248" s="175">
        <v>3.58</v>
      </c>
      <c r="I248" s="176"/>
      <c r="J248" s="176">
        <f t="shared" si="80"/>
        <v>0</v>
      </c>
      <c r="K248" s="173" t="s">
        <v>5</v>
      </c>
      <c r="L248" s="177"/>
      <c r="M248" s="178" t="s">
        <v>5</v>
      </c>
      <c r="N248" s="179" t="s">
        <v>40</v>
      </c>
      <c r="O248" s="160">
        <v>0</v>
      </c>
      <c r="P248" s="160">
        <f t="shared" si="81"/>
        <v>0</v>
      </c>
      <c r="Q248" s="160">
        <v>0</v>
      </c>
      <c r="R248" s="160">
        <f t="shared" si="82"/>
        <v>0</v>
      </c>
      <c r="S248" s="160">
        <v>0</v>
      </c>
      <c r="T248" s="161">
        <f t="shared" si="83"/>
        <v>0</v>
      </c>
      <c r="AR248" s="23" t="s">
        <v>179</v>
      </c>
      <c r="AT248" s="23" t="s">
        <v>191</v>
      </c>
      <c r="AU248" s="23" t="s">
        <v>154</v>
      </c>
      <c r="AY248" s="23" t="s">
        <v>139</v>
      </c>
      <c r="BE248" s="162">
        <f t="shared" si="84"/>
        <v>0</v>
      </c>
      <c r="BF248" s="162">
        <f t="shared" si="85"/>
        <v>0</v>
      </c>
      <c r="BG248" s="162">
        <f t="shared" si="86"/>
        <v>0</v>
      </c>
      <c r="BH248" s="162">
        <f t="shared" si="87"/>
        <v>0</v>
      </c>
      <c r="BI248" s="162">
        <f t="shared" si="88"/>
        <v>0</v>
      </c>
      <c r="BJ248" s="23" t="s">
        <v>77</v>
      </c>
      <c r="BK248" s="162">
        <f t="shared" si="89"/>
        <v>0</v>
      </c>
      <c r="BL248" s="23" t="s">
        <v>146</v>
      </c>
      <c r="BM248" s="23" t="s">
        <v>1232</v>
      </c>
    </row>
    <row r="249" spans="2:65" s="1" customFormat="1" ht="16.5" customHeight="1">
      <c r="B249" s="151"/>
      <c r="C249" s="171" t="s">
        <v>1233</v>
      </c>
      <c r="D249" s="171" t="s">
        <v>191</v>
      </c>
      <c r="E249" s="172" t="s">
        <v>1234</v>
      </c>
      <c r="F249" s="173" t="s">
        <v>1235</v>
      </c>
      <c r="G249" s="174" t="s">
        <v>182</v>
      </c>
      <c r="H249" s="175">
        <v>5.12</v>
      </c>
      <c r="I249" s="176"/>
      <c r="J249" s="176">
        <f t="shared" si="80"/>
        <v>0</v>
      </c>
      <c r="K249" s="173" t="s">
        <v>5</v>
      </c>
      <c r="L249" s="177"/>
      <c r="M249" s="178" t="s">
        <v>5</v>
      </c>
      <c r="N249" s="179" t="s">
        <v>40</v>
      </c>
      <c r="O249" s="160">
        <v>0</v>
      </c>
      <c r="P249" s="160">
        <f t="shared" si="81"/>
        <v>0</v>
      </c>
      <c r="Q249" s="160">
        <v>0</v>
      </c>
      <c r="R249" s="160">
        <f t="shared" si="82"/>
        <v>0</v>
      </c>
      <c r="S249" s="160">
        <v>0</v>
      </c>
      <c r="T249" s="161">
        <f t="shared" si="83"/>
        <v>0</v>
      </c>
      <c r="AR249" s="23" t="s">
        <v>179</v>
      </c>
      <c r="AT249" s="23" t="s">
        <v>191</v>
      </c>
      <c r="AU249" s="23" t="s">
        <v>154</v>
      </c>
      <c r="AY249" s="23" t="s">
        <v>139</v>
      </c>
      <c r="BE249" s="162">
        <f t="shared" si="84"/>
        <v>0</v>
      </c>
      <c r="BF249" s="162">
        <f t="shared" si="85"/>
        <v>0</v>
      </c>
      <c r="BG249" s="162">
        <f t="shared" si="86"/>
        <v>0</v>
      </c>
      <c r="BH249" s="162">
        <f t="shared" si="87"/>
        <v>0</v>
      </c>
      <c r="BI249" s="162">
        <f t="shared" si="88"/>
        <v>0</v>
      </c>
      <c r="BJ249" s="23" t="s">
        <v>77</v>
      </c>
      <c r="BK249" s="162">
        <f t="shared" si="89"/>
        <v>0</v>
      </c>
      <c r="BL249" s="23" t="s">
        <v>146</v>
      </c>
      <c r="BM249" s="23" t="s">
        <v>1236</v>
      </c>
    </row>
    <row r="250" spans="2:65" s="1" customFormat="1" ht="16.5" customHeight="1">
      <c r="B250" s="151"/>
      <c r="C250" s="171" t="s">
        <v>1110</v>
      </c>
      <c r="D250" s="171" t="s">
        <v>191</v>
      </c>
      <c r="E250" s="172" t="s">
        <v>1237</v>
      </c>
      <c r="F250" s="173" t="s">
        <v>1238</v>
      </c>
      <c r="G250" s="174" t="s">
        <v>144</v>
      </c>
      <c r="H250" s="175">
        <v>1.54</v>
      </c>
      <c r="I250" s="176"/>
      <c r="J250" s="176">
        <f t="shared" si="80"/>
        <v>0</v>
      </c>
      <c r="K250" s="173" t="s">
        <v>5</v>
      </c>
      <c r="L250" s="177"/>
      <c r="M250" s="178" t="s">
        <v>5</v>
      </c>
      <c r="N250" s="179" t="s">
        <v>40</v>
      </c>
      <c r="O250" s="160">
        <v>0</v>
      </c>
      <c r="P250" s="160">
        <f t="shared" si="81"/>
        <v>0</v>
      </c>
      <c r="Q250" s="160">
        <v>0</v>
      </c>
      <c r="R250" s="160">
        <f t="shared" si="82"/>
        <v>0</v>
      </c>
      <c r="S250" s="160">
        <v>0</v>
      </c>
      <c r="T250" s="161">
        <f t="shared" si="83"/>
        <v>0</v>
      </c>
      <c r="AR250" s="23" t="s">
        <v>179</v>
      </c>
      <c r="AT250" s="23" t="s">
        <v>191</v>
      </c>
      <c r="AU250" s="23" t="s">
        <v>154</v>
      </c>
      <c r="AY250" s="23" t="s">
        <v>139</v>
      </c>
      <c r="BE250" s="162">
        <f t="shared" si="84"/>
        <v>0</v>
      </c>
      <c r="BF250" s="162">
        <f t="shared" si="85"/>
        <v>0</v>
      </c>
      <c r="BG250" s="162">
        <f t="shared" si="86"/>
        <v>0</v>
      </c>
      <c r="BH250" s="162">
        <f t="shared" si="87"/>
        <v>0</v>
      </c>
      <c r="BI250" s="162">
        <f t="shared" si="88"/>
        <v>0</v>
      </c>
      <c r="BJ250" s="23" t="s">
        <v>77</v>
      </c>
      <c r="BK250" s="162">
        <f t="shared" si="89"/>
        <v>0</v>
      </c>
      <c r="BL250" s="23" t="s">
        <v>146</v>
      </c>
      <c r="BM250" s="23" t="s">
        <v>1239</v>
      </c>
    </row>
    <row r="251" spans="2:65" s="1" customFormat="1" ht="16.5" customHeight="1">
      <c r="B251" s="151"/>
      <c r="C251" s="171" t="s">
        <v>1240</v>
      </c>
      <c r="D251" s="171" t="s">
        <v>191</v>
      </c>
      <c r="E251" s="172" t="s">
        <v>1241</v>
      </c>
      <c r="F251" s="173" t="s">
        <v>1242</v>
      </c>
      <c r="G251" s="174" t="s">
        <v>182</v>
      </c>
      <c r="H251" s="175">
        <v>5.12</v>
      </c>
      <c r="I251" s="176"/>
      <c r="J251" s="176">
        <f t="shared" si="80"/>
        <v>0</v>
      </c>
      <c r="K251" s="173" t="s">
        <v>5</v>
      </c>
      <c r="L251" s="177"/>
      <c r="M251" s="178" t="s">
        <v>5</v>
      </c>
      <c r="N251" s="179" t="s">
        <v>40</v>
      </c>
      <c r="O251" s="160">
        <v>0</v>
      </c>
      <c r="P251" s="160">
        <f t="shared" si="81"/>
        <v>0</v>
      </c>
      <c r="Q251" s="160">
        <v>0</v>
      </c>
      <c r="R251" s="160">
        <f t="shared" si="82"/>
        <v>0</v>
      </c>
      <c r="S251" s="160">
        <v>0</v>
      </c>
      <c r="T251" s="161">
        <f t="shared" si="83"/>
        <v>0</v>
      </c>
      <c r="AR251" s="23" t="s">
        <v>179</v>
      </c>
      <c r="AT251" s="23" t="s">
        <v>191</v>
      </c>
      <c r="AU251" s="23" t="s">
        <v>154</v>
      </c>
      <c r="AY251" s="23" t="s">
        <v>139</v>
      </c>
      <c r="BE251" s="162">
        <f t="shared" si="84"/>
        <v>0</v>
      </c>
      <c r="BF251" s="162">
        <f t="shared" si="85"/>
        <v>0</v>
      </c>
      <c r="BG251" s="162">
        <f t="shared" si="86"/>
        <v>0</v>
      </c>
      <c r="BH251" s="162">
        <f t="shared" si="87"/>
        <v>0</v>
      </c>
      <c r="BI251" s="162">
        <f t="shared" si="88"/>
        <v>0</v>
      </c>
      <c r="BJ251" s="23" t="s">
        <v>77</v>
      </c>
      <c r="BK251" s="162">
        <f t="shared" si="89"/>
        <v>0</v>
      </c>
      <c r="BL251" s="23" t="s">
        <v>146</v>
      </c>
      <c r="BM251" s="23" t="s">
        <v>1243</v>
      </c>
    </row>
    <row r="252" spans="2:65" s="1" customFormat="1" ht="16.5" customHeight="1">
      <c r="B252" s="151"/>
      <c r="C252" s="171" t="s">
        <v>1111</v>
      </c>
      <c r="D252" s="171" t="s">
        <v>191</v>
      </c>
      <c r="E252" s="172" t="s">
        <v>1244</v>
      </c>
      <c r="F252" s="173" t="s">
        <v>1245</v>
      </c>
      <c r="G252" s="174" t="s">
        <v>144</v>
      </c>
      <c r="H252" s="175">
        <v>0.307</v>
      </c>
      <c r="I252" s="176"/>
      <c r="J252" s="176">
        <f t="shared" si="80"/>
        <v>0</v>
      </c>
      <c r="K252" s="173" t="s">
        <v>5</v>
      </c>
      <c r="L252" s="177"/>
      <c r="M252" s="178" t="s">
        <v>5</v>
      </c>
      <c r="N252" s="179" t="s">
        <v>40</v>
      </c>
      <c r="O252" s="160">
        <v>0</v>
      </c>
      <c r="P252" s="160">
        <f t="shared" si="81"/>
        <v>0</v>
      </c>
      <c r="Q252" s="160">
        <v>0</v>
      </c>
      <c r="R252" s="160">
        <f t="shared" si="82"/>
        <v>0</v>
      </c>
      <c r="S252" s="160">
        <v>0</v>
      </c>
      <c r="T252" s="161">
        <f t="shared" si="83"/>
        <v>0</v>
      </c>
      <c r="AR252" s="23" t="s">
        <v>179</v>
      </c>
      <c r="AT252" s="23" t="s">
        <v>191</v>
      </c>
      <c r="AU252" s="23" t="s">
        <v>154</v>
      </c>
      <c r="AY252" s="23" t="s">
        <v>139</v>
      </c>
      <c r="BE252" s="162">
        <f t="shared" si="84"/>
        <v>0</v>
      </c>
      <c r="BF252" s="162">
        <f t="shared" si="85"/>
        <v>0</v>
      </c>
      <c r="BG252" s="162">
        <f t="shared" si="86"/>
        <v>0</v>
      </c>
      <c r="BH252" s="162">
        <f t="shared" si="87"/>
        <v>0</v>
      </c>
      <c r="BI252" s="162">
        <f t="shared" si="88"/>
        <v>0</v>
      </c>
      <c r="BJ252" s="23" t="s">
        <v>77</v>
      </c>
      <c r="BK252" s="162">
        <f t="shared" si="89"/>
        <v>0</v>
      </c>
      <c r="BL252" s="23" t="s">
        <v>146</v>
      </c>
      <c r="BM252" s="23" t="s">
        <v>1246</v>
      </c>
    </row>
    <row r="253" spans="2:65" s="1" customFormat="1" ht="25.5" customHeight="1">
      <c r="B253" s="151"/>
      <c r="C253" s="171" t="s">
        <v>1247</v>
      </c>
      <c r="D253" s="171" t="s">
        <v>191</v>
      </c>
      <c r="E253" s="172" t="s">
        <v>1046</v>
      </c>
      <c r="F253" s="173" t="s">
        <v>1047</v>
      </c>
      <c r="G253" s="174" t="s">
        <v>271</v>
      </c>
      <c r="H253" s="175">
        <v>0.6</v>
      </c>
      <c r="I253" s="176"/>
      <c r="J253" s="176">
        <f t="shared" si="80"/>
        <v>0</v>
      </c>
      <c r="K253" s="173" t="s">
        <v>5</v>
      </c>
      <c r="L253" s="177"/>
      <c r="M253" s="178" t="s">
        <v>5</v>
      </c>
      <c r="N253" s="179" t="s">
        <v>40</v>
      </c>
      <c r="O253" s="160">
        <v>0</v>
      </c>
      <c r="P253" s="160">
        <f t="shared" si="81"/>
        <v>0</v>
      </c>
      <c r="Q253" s="160">
        <v>0</v>
      </c>
      <c r="R253" s="160">
        <f t="shared" si="82"/>
        <v>0</v>
      </c>
      <c r="S253" s="160">
        <v>0</v>
      </c>
      <c r="T253" s="161">
        <f t="shared" si="83"/>
        <v>0</v>
      </c>
      <c r="AR253" s="23" t="s">
        <v>179</v>
      </c>
      <c r="AT253" s="23" t="s">
        <v>191</v>
      </c>
      <c r="AU253" s="23" t="s">
        <v>154</v>
      </c>
      <c r="AY253" s="23" t="s">
        <v>139</v>
      </c>
      <c r="BE253" s="162">
        <f t="shared" si="84"/>
        <v>0</v>
      </c>
      <c r="BF253" s="162">
        <f t="shared" si="85"/>
        <v>0</v>
      </c>
      <c r="BG253" s="162">
        <f t="shared" si="86"/>
        <v>0</v>
      </c>
      <c r="BH253" s="162">
        <f t="shared" si="87"/>
        <v>0</v>
      </c>
      <c r="BI253" s="162">
        <f t="shared" si="88"/>
        <v>0</v>
      </c>
      <c r="BJ253" s="23" t="s">
        <v>77</v>
      </c>
      <c r="BK253" s="162">
        <f t="shared" si="89"/>
        <v>0</v>
      </c>
      <c r="BL253" s="23" t="s">
        <v>146</v>
      </c>
      <c r="BM253" s="23" t="s">
        <v>1248</v>
      </c>
    </row>
    <row r="254" spans="2:65" s="1" customFormat="1" ht="16.5" customHeight="1">
      <c r="B254" s="151"/>
      <c r="C254" s="171" t="s">
        <v>1112</v>
      </c>
      <c r="D254" s="171" t="s">
        <v>191</v>
      </c>
      <c r="E254" s="172" t="s">
        <v>1249</v>
      </c>
      <c r="F254" s="173" t="s">
        <v>1250</v>
      </c>
      <c r="G254" s="174" t="s">
        <v>1009</v>
      </c>
      <c r="H254" s="175">
        <v>2</v>
      </c>
      <c r="I254" s="176"/>
      <c r="J254" s="176">
        <f t="shared" si="80"/>
        <v>0</v>
      </c>
      <c r="K254" s="173" t="s">
        <v>5</v>
      </c>
      <c r="L254" s="177"/>
      <c r="M254" s="178" t="s">
        <v>5</v>
      </c>
      <c r="N254" s="179" t="s">
        <v>40</v>
      </c>
      <c r="O254" s="160">
        <v>0</v>
      </c>
      <c r="P254" s="160">
        <f t="shared" si="81"/>
        <v>0</v>
      </c>
      <c r="Q254" s="160">
        <v>0</v>
      </c>
      <c r="R254" s="160">
        <f t="shared" si="82"/>
        <v>0</v>
      </c>
      <c r="S254" s="160">
        <v>0</v>
      </c>
      <c r="T254" s="161">
        <f t="shared" si="83"/>
        <v>0</v>
      </c>
      <c r="AR254" s="23" t="s">
        <v>179</v>
      </c>
      <c r="AT254" s="23" t="s">
        <v>191</v>
      </c>
      <c r="AU254" s="23" t="s">
        <v>154</v>
      </c>
      <c r="AY254" s="23" t="s">
        <v>139</v>
      </c>
      <c r="BE254" s="162">
        <f t="shared" si="84"/>
        <v>0</v>
      </c>
      <c r="BF254" s="162">
        <f t="shared" si="85"/>
        <v>0</v>
      </c>
      <c r="BG254" s="162">
        <f t="shared" si="86"/>
        <v>0</v>
      </c>
      <c r="BH254" s="162">
        <f t="shared" si="87"/>
        <v>0</v>
      </c>
      <c r="BI254" s="162">
        <f t="shared" si="88"/>
        <v>0</v>
      </c>
      <c r="BJ254" s="23" t="s">
        <v>77</v>
      </c>
      <c r="BK254" s="162">
        <f t="shared" si="89"/>
        <v>0</v>
      </c>
      <c r="BL254" s="23" t="s">
        <v>146</v>
      </c>
      <c r="BM254" s="23" t="s">
        <v>1251</v>
      </c>
    </row>
    <row r="255" spans="2:65" s="1" customFormat="1" ht="25.5" customHeight="1">
      <c r="B255" s="151"/>
      <c r="C255" s="171" t="s">
        <v>1252</v>
      </c>
      <c r="D255" s="171" t="s">
        <v>191</v>
      </c>
      <c r="E255" s="172" t="s">
        <v>1123</v>
      </c>
      <c r="F255" s="173" t="s">
        <v>1124</v>
      </c>
      <c r="G255" s="174" t="s">
        <v>1009</v>
      </c>
      <c r="H255" s="175">
        <v>2</v>
      </c>
      <c r="I255" s="176"/>
      <c r="J255" s="176">
        <f t="shared" si="80"/>
        <v>0</v>
      </c>
      <c r="K255" s="173" t="s">
        <v>5</v>
      </c>
      <c r="L255" s="177"/>
      <c r="M255" s="178" t="s">
        <v>5</v>
      </c>
      <c r="N255" s="179" t="s">
        <v>40</v>
      </c>
      <c r="O255" s="160">
        <v>0</v>
      </c>
      <c r="P255" s="160">
        <f t="shared" si="81"/>
        <v>0</v>
      </c>
      <c r="Q255" s="160">
        <v>0</v>
      </c>
      <c r="R255" s="160">
        <f t="shared" si="82"/>
        <v>0</v>
      </c>
      <c r="S255" s="160">
        <v>0</v>
      </c>
      <c r="T255" s="161">
        <f t="shared" si="83"/>
        <v>0</v>
      </c>
      <c r="AR255" s="23" t="s">
        <v>179</v>
      </c>
      <c r="AT255" s="23" t="s">
        <v>191</v>
      </c>
      <c r="AU255" s="23" t="s">
        <v>154</v>
      </c>
      <c r="AY255" s="23" t="s">
        <v>139</v>
      </c>
      <c r="BE255" s="162">
        <f t="shared" si="84"/>
        <v>0</v>
      </c>
      <c r="BF255" s="162">
        <f t="shared" si="85"/>
        <v>0</v>
      </c>
      <c r="BG255" s="162">
        <f t="shared" si="86"/>
        <v>0</v>
      </c>
      <c r="BH255" s="162">
        <f t="shared" si="87"/>
        <v>0</v>
      </c>
      <c r="BI255" s="162">
        <f t="shared" si="88"/>
        <v>0</v>
      </c>
      <c r="BJ255" s="23" t="s">
        <v>77</v>
      </c>
      <c r="BK255" s="162">
        <f t="shared" si="89"/>
        <v>0</v>
      </c>
      <c r="BL255" s="23" t="s">
        <v>146</v>
      </c>
      <c r="BM255" s="23" t="s">
        <v>1253</v>
      </c>
    </row>
    <row r="256" spans="2:65" s="1" customFormat="1" ht="16.5" customHeight="1">
      <c r="B256" s="151"/>
      <c r="C256" s="171" t="s">
        <v>1113</v>
      </c>
      <c r="D256" s="171" t="s">
        <v>191</v>
      </c>
      <c r="E256" s="172" t="s">
        <v>1042</v>
      </c>
      <c r="F256" s="173" t="s">
        <v>1043</v>
      </c>
      <c r="G256" s="174" t="s">
        <v>1009</v>
      </c>
      <c r="H256" s="175">
        <v>12</v>
      </c>
      <c r="I256" s="176"/>
      <c r="J256" s="176">
        <f t="shared" si="80"/>
        <v>0</v>
      </c>
      <c r="K256" s="173" t="s">
        <v>5</v>
      </c>
      <c r="L256" s="177"/>
      <c r="M256" s="178" t="s">
        <v>5</v>
      </c>
      <c r="N256" s="179" t="s">
        <v>40</v>
      </c>
      <c r="O256" s="160">
        <v>0</v>
      </c>
      <c r="P256" s="160">
        <f t="shared" si="81"/>
        <v>0</v>
      </c>
      <c r="Q256" s="160">
        <v>0</v>
      </c>
      <c r="R256" s="160">
        <f t="shared" si="82"/>
        <v>0</v>
      </c>
      <c r="S256" s="160">
        <v>0</v>
      </c>
      <c r="T256" s="161">
        <f t="shared" si="83"/>
        <v>0</v>
      </c>
      <c r="AR256" s="23" t="s">
        <v>179</v>
      </c>
      <c r="AT256" s="23" t="s">
        <v>191</v>
      </c>
      <c r="AU256" s="23" t="s">
        <v>154</v>
      </c>
      <c r="AY256" s="23" t="s">
        <v>139</v>
      </c>
      <c r="BE256" s="162">
        <f t="shared" si="84"/>
        <v>0</v>
      </c>
      <c r="BF256" s="162">
        <f t="shared" si="85"/>
        <v>0</v>
      </c>
      <c r="BG256" s="162">
        <f t="shared" si="86"/>
        <v>0</v>
      </c>
      <c r="BH256" s="162">
        <f t="shared" si="87"/>
        <v>0</v>
      </c>
      <c r="BI256" s="162">
        <f t="shared" si="88"/>
        <v>0</v>
      </c>
      <c r="BJ256" s="23" t="s">
        <v>77</v>
      </c>
      <c r="BK256" s="162">
        <f t="shared" si="89"/>
        <v>0</v>
      </c>
      <c r="BL256" s="23" t="s">
        <v>146</v>
      </c>
      <c r="BM256" s="23" t="s">
        <v>1254</v>
      </c>
    </row>
    <row r="257" spans="2:63" s="10" customFormat="1" ht="22.35" customHeight="1">
      <c r="B257" s="139"/>
      <c r="D257" s="140" t="s">
        <v>68</v>
      </c>
      <c r="E257" s="149" t="s">
        <v>1255</v>
      </c>
      <c r="F257" s="149" t="s">
        <v>1256</v>
      </c>
      <c r="J257" s="150">
        <f>BK257</f>
        <v>0</v>
      </c>
      <c r="L257" s="139"/>
      <c r="M257" s="143"/>
      <c r="N257" s="144"/>
      <c r="O257" s="144"/>
      <c r="P257" s="145">
        <f>SUM(P258:P259)</f>
        <v>0</v>
      </c>
      <c r="Q257" s="144"/>
      <c r="R257" s="145">
        <f>SUM(R258:R259)</f>
        <v>0</v>
      </c>
      <c r="S257" s="144"/>
      <c r="T257" s="146">
        <f>SUM(T258:T259)</f>
        <v>0</v>
      </c>
      <c r="AR257" s="140" t="s">
        <v>77</v>
      </c>
      <c r="AT257" s="147" t="s">
        <v>68</v>
      </c>
      <c r="AU257" s="147" t="s">
        <v>79</v>
      </c>
      <c r="AY257" s="140" t="s">
        <v>139</v>
      </c>
      <c r="BK257" s="148">
        <f>SUM(BK258:BK259)</f>
        <v>0</v>
      </c>
    </row>
    <row r="258" spans="2:65" s="1" customFormat="1" ht="16.5" customHeight="1">
      <c r="B258" s="151"/>
      <c r="C258" s="171" t="s">
        <v>1257</v>
      </c>
      <c r="D258" s="171" t="s">
        <v>191</v>
      </c>
      <c r="E258" s="172" t="s">
        <v>2206</v>
      </c>
      <c r="F258" s="173" t="s">
        <v>2207</v>
      </c>
      <c r="G258" s="174" t="s">
        <v>5</v>
      </c>
      <c r="H258" s="175">
        <v>1</v>
      </c>
      <c r="I258" s="176"/>
      <c r="J258" s="176">
        <f>ROUND(I258*H258,2)</f>
        <v>0</v>
      </c>
      <c r="K258" s="173" t="s">
        <v>5</v>
      </c>
      <c r="L258" s="177"/>
      <c r="M258" s="178" t="s">
        <v>5</v>
      </c>
      <c r="N258" s="179" t="s">
        <v>40</v>
      </c>
      <c r="O258" s="160">
        <v>0</v>
      </c>
      <c r="P258" s="160">
        <f>O258*H258</f>
        <v>0</v>
      </c>
      <c r="Q258" s="160">
        <v>0</v>
      </c>
      <c r="R258" s="160">
        <f>Q258*H258</f>
        <v>0</v>
      </c>
      <c r="S258" s="160">
        <v>0</v>
      </c>
      <c r="T258" s="161">
        <f>S258*H258</f>
        <v>0</v>
      </c>
      <c r="AR258" s="23" t="s">
        <v>179</v>
      </c>
      <c r="AT258" s="23" t="s">
        <v>191</v>
      </c>
      <c r="AU258" s="23" t="s">
        <v>154</v>
      </c>
      <c r="AY258" s="23" t="s">
        <v>139</v>
      </c>
      <c r="BE258" s="162">
        <f>IF(N258="základní",J258,0)</f>
        <v>0</v>
      </c>
      <c r="BF258" s="162">
        <f>IF(N258="snížená",J258,0)</f>
        <v>0</v>
      </c>
      <c r="BG258" s="162">
        <f>IF(N258="zákl. přenesená",J258,0)</f>
        <v>0</v>
      </c>
      <c r="BH258" s="162">
        <f>IF(N258="sníž. přenesená",J258,0)</f>
        <v>0</v>
      </c>
      <c r="BI258" s="162">
        <f>IF(N258="nulová",J258,0)</f>
        <v>0</v>
      </c>
      <c r="BJ258" s="23" t="s">
        <v>77</v>
      </c>
      <c r="BK258" s="162">
        <f>ROUND(I258*H258,2)</f>
        <v>0</v>
      </c>
      <c r="BL258" s="23" t="s">
        <v>146</v>
      </c>
      <c r="BM258" s="23" t="s">
        <v>1259</v>
      </c>
    </row>
    <row r="259" spans="2:65" s="1" customFormat="1" ht="16.5" customHeight="1">
      <c r="B259" s="151"/>
      <c r="C259" s="171" t="s">
        <v>1116</v>
      </c>
      <c r="D259" s="171" t="s">
        <v>191</v>
      </c>
      <c r="E259" s="172" t="s">
        <v>1258</v>
      </c>
      <c r="F259" s="173" t="s">
        <v>2208</v>
      </c>
      <c r="G259" s="174" t="s">
        <v>5</v>
      </c>
      <c r="H259" s="175">
        <v>1</v>
      </c>
      <c r="I259" s="176"/>
      <c r="J259" s="176">
        <f>ROUND(I259*H259,2)</f>
        <v>0</v>
      </c>
      <c r="K259" s="173" t="s">
        <v>5</v>
      </c>
      <c r="L259" s="177"/>
      <c r="M259" s="178" t="s">
        <v>5</v>
      </c>
      <c r="N259" s="179" t="s">
        <v>40</v>
      </c>
      <c r="O259" s="160">
        <v>0</v>
      </c>
      <c r="P259" s="160">
        <f>O259*H259</f>
        <v>0</v>
      </c>
      <c r="Q259" s="160">
        <v>0</v>
      </c>
      <c r="R259" s="160">
        <f>Q259*H259</f>
        <v>0</v>
      </c>
      <c r="S259" s="160">
        <v>0</v>
      </c>
      <c r="T259" s="161">
        <f>S259*H259</f>
        <v>0</v>
      </c>
      <c r="AR259" s="23" t="s">
        <v>179</v>
      </c>
      <c r="AT259" s="23" t="s">
        <v>191</v>
      </c>
      <c r="AU259" s="23" t="s">
        <v>154</v>
      </c>
      <c r="AY259" s="23" t="s">
        <v>139</v>
      </c>
      <c r="BE259" s="162">
        <f>IF(N259="základní",J259,0)</f>
        <v>0</v>
      </c>
      <c r="BF259" s="162">
        <f>IF(N259="snížená",J259,0)</f>
        <v>0</v>
      </c>
      <c r="BG259" s="162">
        <f>IF(N259="zákl. přenesená",J259,0)</f>
        <v>0</v>
      </c>
      <c r="BH259" s="162">
        <f>IF(N259="sníž. přenesená",J259,0)</f>
        <v>0</v>
      </c>
      <c r="BI259" s="162">
        <f>IF(N259="nulová",J259,0)</f>
        <v>0</v>
      </c>
      <c r="BJ259" s="23" t="s">
        <v>77</v>
      </c>
      <c r="BK259" s="162">
        <f>ROUND(I259*H259,2)</f>
        <v>0</v>
      </c>
      <c r="BL259" s="23" t="s">
        <v>146</v>
      </c>
      <c r="BM259" s="23" t="s">
        <v>1260</v>
      </c>
    </row>
    <row r="260" spans="2:63" s="10" customFormat="1" ht="22.35" customHeight="1">
      <c r="B260" s="139"/>
      <c r="D260" s="140" t="s">
        <v>68</v>
      </c>
      <c r="E260" s="149" t="s">
        <v>1261</v>
      </c>
      <c r="F260" s="149" t="s">
        <v>1262</v>
      </c>
      <c r="J260" s="150">
        <f>BK260</f>
        <v>0</v>
      </c>
      <c r="L260" s="139"/>
      <c r="M260" s="143"/>
      <c r="N260" s="144"/>
      <c r="O260" s="144"/>
      <c r="P260" s="145">
        <f>P261+SUM(P262:P266)+P290</f>
        <v>169</v>
      </c>
      <c r="Q260" s="144"/>
      <c r="R260" s="145">
        <f>R261+SUM(R262:R266)+R290</f>
        <v>169</v>
      </c>
      <c r="S260" s="144"/>
      <c r="T260" s="146">
        <f>T261+SUM(T262:T266)+T290</f>
        <v>169</v>
      </c>
      <c r="AR260" s="140" t="s">
        <v>77</v>
      </c>
      <c r="AT260" s="147" t="s">
        <v>68</v>
      </c>
      <c r="AU260" s="147" t="s">
        <v>79</v>
      </c>
      <c r="AY260" s="140" t="s">
        <v>139</v>
      </c>
      <c r="BK260" s="148">
        <f>SUM(BK261:BK265)</f>
        <v>0</v>
      </c>
    </row>
    <row r="261" spans="2:65" s="1" customFormat="1" ht="25.5" customHeight="1">
      <c r="B261" s="151"/>
      <c r="C261" s="152" t="s">
        <v>1263</v>
      </c>
      <c r="D261" s="152" t="s">
        <v>141</v>
      </c>
      <c r="E261" s="153" t="s">
        <v>1264</v>
      </c>
      <c r="F261" s="154" t="s">
        <v>1265</v>
      </c>
      <c r="G261" s="155" t="s">
        <v>144</v>
      </c>
      <c r="H261" s="156">
        <v>1</v>
      </c>
      <c r="I261" s="157"/>
      <c r="J261" s="157">
        <f>ROUND(I261*H261,2)</f>
        <v>0</v>
      </c>
      <c r="K261" s="154" t="s">
        <v>5</v>
      </c>
      <c r="L261" s="37"/>
      <c r="M261" s="158" t="s">
        <v>5</v>
      </c>
      <c r="N261" s="159" t="s">
        <v>40</v>
      </c>
      <c r="O261" s="160">
        <v>0</v>
      </c>
      <c r="P261" s="160">
        <f>O261*H261</f>
        <v>0</v>
      </c>
      <c r="Q261" s="160">
        <v>0</v>
      </c>
      <c r="R261" s="160">
        <f>Q261*H261</f>
        <v>0</v>
      </c>
      <c r="S261" s="160">
        <v>0</v>
      </c>
      <c r="T261" s="161">
        <f>S261*H261</f>
        <v>0</v>
      </c>
      <c r="AR261" s="23" t="s">
        <v>146</v>
      </c>
      <c r="AT261" s="23" t="s">
        <v>141</v>
      </c>
      <c r="AU261" s="23" t="s">
        <v>154</v>
      </c>
      <c r="AY261" s="23" t="s">
        <v>139</v>
      </c>
      <c r="BE261" s="162">
        <f>IF(N261="základní",J261,0)</f>
        <v>0</v>
      </c>
      <c r="BF261" s="162">
        <f>IF(N261="snížená",J261,0)</f>
        <v>0</v>
      </c>
      <c r="BG261" s="162">
        <f>IF(N261="zákl. přenesená",J261,0)</f>
        <v>0</v>
      </c>
      <c r="BH261" s="162">
        <f>IF(N261="sníž. přenesená",J261,0)</f>
        <v>0</v>
      </c>
      <c r="BI261" s="162">
        <f>IF(N261="nulová",J261,0)</f>
        <v>0</v>
      </c>
      <c r="BJ261" s="23" t="s">
        <v>77</v>
      </c>
      <c r="BK261" s="162">
        <f>ROUND(I261*H261,2)</f>
        <v>0</v>
      </c>
      <c r="BL261" s="23" t="s">
        <v>146</v>
      </c>
      <c r="BM261" s="23" t="s">
        <v>1266</v>
      </c>
    </row>
    <row r="262" spans="2:65" s="1" customFormat="1" ht="25.5" customHeight="1">
      <c r="B262" s="151"/>
      <c r="C262" s="152" t="s">
        <v>1117</v>
      </c>
      <c r="D262" s="152" t="s">
        <v>141</v>
      </c>
      <c r="E262" s="153" t="s">
        <v>1267</v>
      </c>
      <c r="F262" s="154" t="s">
        <v>1268</v>
      </c>
      <c r="G262" s="155" t="s">
        <v>144</v>
      </c>
      <c r="H262" s="156">
        <v>1</v>
      </c>
      <c r="I262" s="157"/>
      <c r="J262" s="157">
        <f>ROUND(I262*H262,2)</f>
        <v>0</v>
      </c>
      <c r="K262" s="154" t="s">
        <v>5</v>
      </c>
      <c r="L262" s="37"/>
      <c r="M262" s="158" t="s">
        <v>5</v>
      </c>
      <c r="N262" s="159" t="s">
        <v>40</v>
      </c>
      <c r="O262" s="160">
        <v>0</v>
      </c>
      <c r="P262" s="160">
        <f>O262*H262</f>
        <v>0</v>
      </c>
      <c r="Q262" s="160">
        <v>0</v>
      </c>
      <c r="R262" s="160">
        <f>Q262*H262</f>
        <v>0</v>
      </c>
      <c r="S262" s="160">
        <v>0</v>
      </c>
      <c r="T262" s="161">
        <f>S262*H262</f>
        <v>0</v>
      </c>
      <c r="AR262" s="23" t="s">
        <v>146</v>
      </c>
      <c r="AT262" s="23" t="s">
        <v>141</v>
      </c>
      <c r="AU262" s="23" t="s">
        <v>154</v>
      </c>
      <c r="AY262" s="23" t="s">
        <v>139</v>
      </c>
      <c r="BE262" s="162">
        <f>IF(N262="základní",J262,0)</f>
        <v>0</v>
      </c>
      <c r="BF262" s="162">
        <f>IF(N262="snížená",J262,0)</f>
        <v>0</v>
      </c>
      <c r="BG262" s="162">
        <f>IF(N262="zákl. přenesená",J262,0)</f>
        <v>0</v>
      </c>
      <c r="BH262" s="162">
        <f>IF(N262="sníž. přenesená",J262,0)</f>
        <v>0</v>
      </c>
      <c r="BI262" s="162">
        <f>IF(N262="nulová",J262,0)</f>
        <v>0</v>
      </c>
      <c r="BJ262" s="23" t="s">
        <v>77</v>
      </c>
      <c r="BK262" s="162">
        <f>ROUND(I262*H262,2)</f>
        <v>0</v>
      </c>
      <c r="BL262" s="23" t="s">
        <v>146</v>
      </c>
      <c r="BM262" s="23" t="s">
        <v>1269</v>
      </c>
    </row>
    <row r="263" spans="2:65" s="1" customFormat="1" ht="16.5" customHeight="1">
      <c r="B263" s="151"/>
      <c r="C263" s="152" t="s">
        <v>1270</v>
      </c>
      <c r="D263" s="152" t="s">
        <v>141</v>
      </c>
      <c r="E263" s="153" t="s">
        <v>1271</v>
      </c>
      <c r="F263" s="154" t="s">
        <v>1272</v>
      </c>
      <c r="G263" s="155" t="s">
        <v>182</v>
      </c>
      <c r="H263" s="156">
        <v>5.12</v>
      </c>
      <c r="I263" s="157"/>
      <c r="J263" s="157">
        <f>ROUND(I263*H263,2)</f>
        <v>0</v>
      </c>
      <c r="K263" s="154" t="s">
        <v>5</v>
      </c>
      <c r="L263" s="37"/>
      <c r="M263" s="158" t="s">
        <v>5</v>
      </c>
      <c r="N263" s="159" t="s">
        <v>40</v>
      </c>
      <c r="O263" s="160">
        <v>0</v>
      </c>
      <c r="P263" s="160">
        <f>O263*H263</f>
        <v>0</v>
      </c>
      <c r="Q263" s="160">
        <v>0</v>
      </c>
      <c r="R263" s="160">
        <f>Q263*H263</f>
        <v>0</v>
      </c>
      <c r="S263" s="160">
        <v>0</v>
      </c>
      <c r="T263" s="161">
        <f>S263*H263</f>
        <v>0</v>
      </c>
      <c r="AR263" s="23" t="s">
        <v>146</v>
      </c>
      <c r="AT263" s="23" t="s">
        <v>141</v>
      </c>
      <c r="AU263" s="23" t="s">
        <v>154</v>
      </c>
      <c r="AY263" s="23" t="s">
        <v>139</v>
      </c>
      <c r="BE263" s="162">
        <f>IF(N263="základní",J263,0)</f>
        <v>0</v>
      </c>
      <c r="BF263" s="162">
        <f>IF(N263="snížená",J263,0)</f>
        <v>0</v>
      </c>
      <c r="BG263" s="162">
        <f>IF(N263="zákl. přenesená",J263,0)</f>
        <v>0</v>
      </c>
      <c r="BH263" s="162">
        <f>IF(N263="sníž. přenesená",J263,0)</f>
        <v>0</v>
      </c>
      <c r="BI263" s="162">
        <f>IF(N263="nulová",J263,0)</f>
        <v>0</v>
      </c>
      <c r="BJ263" s="23" t="s">
        <v>77</v>
      </c>
      <c r="BK263" s="162">
        <f>ROUND(I263*H263,2)</f>
        <v>0</v>
      </c>
      <c r="BL263" s="23" t="s">
        <v>146</v>
      </c>
      <c r="BM263" s="23" t="s">
        <v>1273</v>
      </c>
    </row>
    <row r="264" spans="2:65" s="1" customFormat="1" ht="25.5" customHeight="1">
      <c r="B264" s="151"/>
      <c r="C264" s="152" t="s">
        <v>1118</v>
      </c>
      <c r="D264" s="152" t="s">
        <v>141</v>
      </c>
      <c r="E264" s="153" t="s">
        <v>1274</v>
      </c>
      <c r="F264" s="154" t="s">
        <v>1275</v>
      </c>
      <c r="G264" s="155" t="s">
        <v>182</v>
      </c>
      <c r="H264" s="281">
        <v>10.24</v>
      </c>
      <c r="I264" s="157"/>
      <c r="J264" s="157">
        <f>ROUND(I264*H264,2)</f>
        <v>0</v>
      </c>
      <c r="K264" s="154" t="s">
        <v>5</v>
      </c>
      <c r="L264" s="37"/>
      <c r="M264" s="158" t="s">
        <v>5</v>
      </c>
      <c r="N264" s="159" t="s">
        <v>40</v>
      </c>
      <c r="O264" s="160">
        <v>0</v>
      </c>
      <c r="P264" s="160">
        <f>O264*H264</f>
        <v>0</v>
      </c>
      <c r="Q264" s="160">
        <v>0</v>
      </c>
      <c r="R264" s="160">
        <f>Q264*H264</f>
        <v>0</v>
      </c>
      <c r="S264" s="160">
        <v>0</v>
      </c>
      <c r="T264" s="161">
        <f>S264*H264</f>
        <v>0</v>
      </c>
      <c r="AR264" s="23" t="s">
        <v>146</v>
      </c>
      <c r="AT264" s="23" t="s">
        <v>141</v>
      </c>
      <c r="AU264" s="23" t="s">
        <v>154</v>
      </c>
      <c r="AY264" s="23" t="s">
        <v>139</v>
      </c>
      <c r="BE264" s="162">
        <f>IF(N264="základní",J264,0)</f>
        <v>0</v>
      </c>
      <c r="BF264" s="162">
        <f>IF(N264="snížená",J264,0)</f>
        <v>0</v>
      </c>
      <c r="BG264" s="162">
        <f>IF(N264="zákl. přenesená",J264,0)</f>
        <v>0</v>
      </c>
      <c r="BH264" s="162">
        <f>IF(N264="sníž. přenesená",J264,0)</f>
        <v>0</v>
      </c>
      <c r="BI264" s="162">
        <f>IF(N264="nulová",J264,0)</f>
        <v>0</v>
      </c>
      <c r="BJ264" s="23" t="s">
        <v>77</v>
      </c>
      <c r="BK264" s="162">
        <f>ROUND(I264*H264,2)</f>
        <v>0</v>
      </c>
      <c r="BL264" s="23" t="s">
        <v>146</v>
      </c>
      <c r="BM264" s="23" t="s">
        <v>1276</v>
      </c>
    </row>
    <row r="265" spans="2:65" s="1" customFormat="1" ht="16.5" customHeight="1">
      <c r="B265" s="151"/>
      <c r="C265" s="152" t="s">
        <v>1277</v>
      </c>
      <c r="D265" s="152" t="s">
        <v>141</v>
      </c>
      <c r="E265" s="153" t="s">
        <v>1278</v>
      </c>
      <c r="F265" s="154" t="s">
        <v>1279</v>
      </c>
      <c r="G265" s="155" t="s">
        <v>1009</v>
      </c>
      <c r="H265" s="156">
        <v>2</v>
      </c>
      <c r="I265" s="157"/>
      <c r="J265" s="157">
        <f>ROUND(I265*H265,2)</f>
        <v>0</v>
      </c>
      <c r="K265" s="154" t="s">
        <v>5</v>
      </c>
      <c r="L265" s="37"/>
      <c r="M265" s="158" t="s">
        <v>5</v>
      </c>
      <c r="N265" s="159" t="s">
        <v>40</v>
      </c>
      <c r="O265" s="160">
        <v>0</v>
      </c>
      <c r="P265" s="160">
        <f>O265*H265</f>
        <v>0</v>
      </c>
      <c r="Q265" s="160">
        <v>0</v>
      </c>
      <c r="R265" s="160">
        <f>Q265*H265</f>
        <v>0</v>
      </c>
      <c r="S265" s="160">
        <v>0</v>
      </c>
      <c r="T265" s="161">
        <f>S265*H265</f>
        <v>0</v>
      </c>
      <c r="AR265" s="23" t="s">
        <v>146</v>
      </c>
      <c r="AT265" s="23" t="s">
        <v>141</v>
      </c>
      <c r="AU265" s="23" t="s">
        <v>154</v>
      </c>
      <c r="AY265" s="23" t="s">
        <v>139</v>
      </c>
      <c r="BE265" s="162">
        <f>IF(N265="základní",J265,0)</f>
        <v>0</v>
      </c>
      <c r="BF265" s="162">
        <f>IF(N265="snížená",J265,0)</f>
        <v>0</v>
      </c>
      <c r="BG265" s="162">
        <f>IF(N265="zákl. přenesená",J265,0)</f>
        <v>0</v>
      </c>
      <c r="BH265" s="162">
        <f>IF(N265="sníž. přenesená",J265,0)</f>
        <v>0</v>
      </c>
      <c r="BI265" s="162">
        <f>IF(N265="nulová",J265,0)</f>
        <v>0</v>
      </c>
      <c r="BJ265" s="23" t="s">
        <v>77</v>
      </c>
      <c r="BK265" s="162">
        <f>ROUND(I265*H265,2)</f>
        <v>0</v>
      </c>
      <c r="BL265" s="23" t="s">
        <v>146</v>
      </c>
      <c r="BM265" s="23" t="s">
        <v>1280</v>
      </c>
    </row>
    <row r="266" spans="2:63" s="13" customFormat="1" ht="21.6" customHeight="1">
      <c r="B266" s="190"/>
      <c r="D266" s="191" t="s">
        <v>68</v>
      </c>
      <c r="E266" s="191" t="s">
        <v>1281</v>
      </c>
      <c r="F266" s="191" t="s">
        <v>1282</v>
      </c>
      <c r="J266" s="192">
        <f>BK266</f>
        <v>0</v>
      </c>
      <c r="L266" s="190"/>
      <c r="M266" s="193"/>
      <c r="N266" s="194"/>
      <c r="O266" s="194"/>
      <c r="P266" s="195">
        <f>SUM(P267:P289)</f>
        <v>0</v>
      </c>
      <c r="Q266" s="194"/>
      <c r="R266" s="195">
        <f>SUM(R267:R289)</f>
        <v>0</v>
      </c>
      <c r="S266" s="194"/>
      <c r="T266" s="196">
        <f>SUM(T267:T289)</f>
        <v>0</v>
      </c>
      <c r="AR266" s="191" t="s">
        <v>77</v>
      </c>
      <c r="AT266" s="197" t="s">
        <v>68</v>
      </c>
      <c r="AU266" s="197" t="s">
        <v>154</v>
      </c>
      <c r="AY266" s="191" t="s">
        <v>139</v>
      </c>
      <c r="BK266" s="198">
        <f>SUM(BK267:BK289)</f>
        <v>0</v>
      </c>
    </row>
    <row r="267" spans="2:65" s="1" customFormat="1" ht="25.5" customHeight="1">
      <c r="B267" s="151"/>
      <c r="C267" s="152" t="s">
        <v>1119</v>
      </c>
      <c r="D267" s="152" t="s">
        <v>141</v>
      </c>
      <c r="E267" s="153" t="s">
        <v>1085</v>
      </c>
      <c r="F267" s="154" t="s">
        <v>1086</v>
      </c>
      <c r="G267" s="155" t="s">
        <v>144</v>
      </c>
      <c r="H267" s="156">
        <v>2.8</v>
      </c>
      <c r="I267" s="157"/>
      <c r="J267" s="157">
        <f aca="true" t="shared" si="90" ref="J267:J289">ROUND(I267*H267,2)</f>
        <v>0</v>
      </c>
      <c r="K267" s="154" t="s">
        <v>5</v>
      </c>
      <c r="L267" s="37"/>
      <c r="M267" s="158" t="s">
        <v>5</v>
      </c>
      <c r="N267" s="159" t="s">
        <v>40</v>
      </c>
      <c r="O267" s="160">
        <v>0</v>
      </c>
      <c r="P267" s="160">
        <f aca="true" t="shared" si="91" ref="P267:P289">O267*H267</f>
        <v>0</v>
      </c>
      <c r="Q267" s="160">
        <v>0</v>
      </c>
      <c r="R267" s="160">
        <f aca="true" t="shared" si="92" ref="R267:R289">Q267*H267</f>
        <v>0</v>
      </c>
      <c r="S267" s="160">
        <v>0</v>
      </c>
      <c r="T267" s="161">
        <f aca="true" t="shared" si="93" ref="T267:T289">S267*H267</f>
        <v>0</v>
      </c>
      <c r="AR267" s="23" t="s">
        <v>146</v>
      </c>
      <c r="AT267" s="23" t="s">
        <v>141</v>
      </c>
      <c r="AU267" s="23" t="s">
        <v>146</v>
      </c>
      <c r="AY267" s="23" t="s">
        <v>139</v>
      </c>
      <c r="BE267" s="162">
        <f aca="true" t="shared" si="94" ref="BE267:BE289">IF(N267="základní",J267,0)</f>
        <v>0</v>
      </c>
      <c r="BF267" s="162">
        <f aca="true" t="shared" si="95" ref="BF267:BF289">IF(N267="snížená",J267,0)</f>
        <v>0</v>
      </c>
      <c r="BG267" s="162">
        <f aca="true" t="shared" si="96" ref="BG267:BG289">IF(N267="zákl. přenesená",J267,0)</f>
        <v>0</v>
      </c>
      <c r="BH267" s="162">
        <f aca="true" t="shared" si="97" ref="BH267:BH289">IF(N267="sníž. přenesená",J267,0)</f>
        <v>0</v>
      </c>
      <c r="BI267" s="162">
        <f aca="true" t="shared" si="98" ref="BI267:BI289">IF(N267="nulová",J267,0)</f>
        <v>0</v>
      </c>
      <c r="BJ267" s="23" t="s">
        <v>77</v>
      </c>
      <c r="BK267" s="162">
        <f aca="true" t="shared" si="99" ref="BK267:BK289">ROUND(I267*H267,2)</f>
        <v>0</v>
      </c>
      <c r="BL267" s="23" t="s">
        <v>146</v>
      </c>
      <c r="BM267" s="23" t="s">
        <v>1283</v>
      </c>
    </row>
    <row r="268" spans="2:65" s="1" customFormat="1" ht="25.5" customHeight="1">
      <c r="B268" s="151"/>
      <c r="C268" s="152" t="s">
        <v>1284</v>
      </c>
      <c r="D268" s="152" t="s">
        <v>141</v>
      </c>
      <c r="E268" s="153" t="s">
        <v>1087</v>
      </c>
      <c r="F268" s="154" t="s">
        <v>1088</v>
      </c>
      <c r="G268" s="155" t="s">
        <v>144</v>
      </c>
      <c r="H268" s="156">
        <v>2.8</v>
      </c>
      <c r="I268" s="157"/>
      <c r="J268" s="157">
        <f t="shared" si="90"/>
        <v>0</v>
      </c>
      <c r="K268" s="154" t="s">
        <v>5</v>
      </c>
      <c r="L268" s="37"/>
      <c r="M268" s="158" t="s">
        <v>5</v>
      </c>
      <c r="N268" s="159" t="s">
        <v>40</v>
      </c>
      <c r="O268" s="160">
        <v>0</v>
      </c>
      <c r="P268" s="160">
        <f t="shared" si="91"/>
        <v>0</v>
      </c>
      <c r="Q268" s="160">
        <v>0</v>
      </c>
      <c r="R268" s="160">
        <f t="shared" si="92"/>
        <v>0</v>
      </c>
      <c r="S268" s="160">
        <v>0</v>
      </c>
      <c r="T268" s="161">
        <f t="shared" si="93"/>
        <v>0</v>
      </c>
      <c r="AR268" s="23" t="s">
        <v>146</v>
      </c>
      <c r="AT268" s="23" t="s">
        <v>141</v>
      </c>
      <c r="AU268" s="23" t="s">
        <v>146</v>
      </c>
      <c r="AY268" s="23" t="s">
        <v>139</v>
      </c>
      <c r="BE268" s="162">
        <f t="shared" si="94"/>
        <v>0</v>
      </c>
      <c r="BF268" s="162">
        <f t="shared" si="95"/>
        <v>0</v>
      </c>
      <c r="BG268" s="162">
        <f t="shared" si="96"/>
        <v>0</v>
      </c>
      <c r="BH268" s="162">
        <f t="shared" si="97"/>
        <v>0</v>
      </c>
      <c r="BI268" s="162">
        <f t="shared" si="98"/>
        <v>0</v>
      </c>
      <c r="BJ268" s="23" t="s">
        <v>77</v>
      </c>
      <c r="BK268" s="162">
        <f t="shared" si="99"/>
        <v>0</v>
      </c>
      <c r="BL268" s="23" t="s">
        <v>146</v>
      </c>
      <c r="BM268" s="23" t="s">
        <v>1285</v>
      </c>
    </row>
    <row r="269" spans="2:65" s="1" customFormat="1" ht="16.5" customHeight="1">
      <c r="B269" s="151"/>
      <c r="C269" s="152" t="s">
        <v>1120</v>
      </c>
      <c r="D269" s="152" t="s">
        <v>141</v>
      </c>
      <c r="E269" s="153" t="s">
        <v>1278</v>
      </c>
      <c r="F269" s="154" t="s">
        <v>1279</v>
      </c>
      <c r="G269" s="155" t="s">
        <v>1009</v>
      </c>
      <c r="H269" s="156">
        <v>2</v>
      </c>
      <c r="I269" s="157"/>
      <c r="J269" s="157">
        <f t="shared" si="90"/>
        <v>0</v>
      </c>
      <c r="K269" s="154" t="s">
        <v>5</v>
      </c>
      <c r="L269" s="37"/>
      <c r="M269" s="158" t="s">
        <v>5</v>
      </c>
      <c r="N269" s="159" t="s">
        <v>40</v>
      </c>
      <c r="O269" s="160">
        <v>0</v>
      </c>
      <c r="P269" s="160">
        <f t="shared" si="91"/>
        <v>0</v>
      </c>
      <c r="Q269" s="160">
        <v>0</v>
      </c>
      <c r="R269" s="160">
        <f t="shared" si="92"/>
        <v>0</v>
      </c>
      <c r="S269" s="160">
        <v>0</v>
      </c>
      <c r="T269" s="161">
        <f t="shared" si="93"/>
        <v>0</v>
      </c>
      <c r="AR269" s="23" t="s">
        <v>146</v>
      </c>
      <c r="AT269" s="23" t="s">
        <v>141</v>
      </c>
      <c r="AU269" s="23" t="s">
        <v>146</v>
      </c>
      <c r="AY269" s="23" t="s">
        <v>139</v>
      </c>
      <c r="BE269" s="162">
        <f t="shared" si="94"/>
        <v>0</v>
      </c>
      <c r="BF269" s="162">
        <f t="shared" si="95"/>
        <v>0</v>
      </c>
      <c r="BG269" s="162">
        <f t="shared" si="96"/>
        <v>0</v>
      </c>
      <c r="BH269" s="162">
        <f t="shared" si="97"/>
        <v>0</v>
      </c>
      <c r="BI269" s="162">
        <f t="shared" si="98"/>
        <v>0</v>
      </c>
      <c r="BJ269" s="23" t="s">
        <v>77</v>
      </c>
      <c r="BK269" s="162">
        <f t="shared" si="99"/>
        <v>0</v>
      </c>
      <c r="BL269" s="23" t="s">
        <v>146</v>
      </c>
      <c r="BM269" s="23" t="s">
        <v>1286</v>
      </c>
    </row>
    <row r="270" spans="2:65" s="1" customFormat="1" ht="25.5" customHeight="1">
      <c r="B270" s="151"/>
      <c r="C270" s="152" t="s">
        <v>1287</v>
      </c>
      <c r="D270" s="152" t="s">
        <v>141</v>
      </c>
      <c r="E270" s="153" t="s">
        <v>1288</v>
      </c>
      <c r="F270" s="154" t="s">
        <v>1289</v>
      </c>
      <c r="G270" s="155" t="s">
        <v>182</v>
      </c>
      <c r="H270" s="156">
        <v>0.108</v>
      </c>
      <c r="I270" s="157"/>
      <c r="J270" s="157">
        <f t="shared" si="90"/>
        <v>0</v>
      </c>
      <c r="K270" s="154" t="s">
        <v>5</v>
      </c>
      <c r="L270" s="37"/>
      <c r="M270" s="158" t="s">
        <v>5</v>
      </c>
      <c r="N270" s="159" t="s">
        <v>40</v>
      </c>
      <c r="O270" s="160">
        <v>0</v>
      </c>
      <c r="P270" s="160">
        <f t="shared" si="91"/>
        <v>0</v>
      </c>
      <c r="Q270" s="160">
        <v>0</v>
      </c>
      <c r="R270" s="160">
        <f t="shared" si="92"/>
        <v>0</v>
      </c>
      <c r="S270" s="160">
        <v>0</v>
      </c>
      <c r="T270" s="161">
        <f t="shared" si="93"/>
        <v>0</v>
      </c>
      <c r="AR270" s="23" t="s">
        <v>146</v>
      </c>
      <c r="AT270" s="23" t="s">
        <v>141</v>
      </c>
      <c r="AU270" s="23" t="s">
        <v>146</v>
      </c>
      <c r="AY270" s="23" t="s">
        <v>139</v>
      </c>
      <c r="BE270" s="162">
        <f t="shared" si="94"/>
        <v>0</v>
      </c>
      <c r="BF270" s="162">
        <f t="shared" si="95"/>
        <v>0</v>
      </c>
      <c r="BG270" s="162">
        <f t="shared" si="96"/>
        <v>0</v>
      </c>
      <c r="BH270" s="162">
        <f t="shared" si="97"/>
        <v>0</v>
      </c>
      <c r="BI270" s="162">
        <f t="shared" si="98"/>
        <v>0</v>
      </c>
      <c r="BJ270" s="23" t="s">
        <v>77</v>
      </c>
      <c r="BK270" s="162">
        <f t="shared" si="99"/>
        <v>0</v>
      </c>
      <c r="BL270" s="23" t="s">
        <v>146</v>
      </c>
      <c r="BM270" s="23" t="s">
        <v>1290</v>
      </c>
    </row>
    <row r="271" spans="2:65" s="1" customFormat="1" ht="16.5" customHeight="1">
      <c r="B271" s="151"/>
      <c r="C271" s="152" t="s">
        <v>1121</v>
      </c>
      <c r="D271" s="152" t="s">
        <v>141</v>
      </c>
      <c r="E271" s="153" t="s">
        <v>1291</v>
      </c>
      <c r="F271" s="154" t="s">
        <v>1292</v>
      </c>
      <c r="G271" s="155" t="s">
        <v>182</v>
      </c>
      <c r="H271" s="156">
        <v>8</v>
      </c>
      <c r="I271" s="157"/>
      <c r="J271" s="157">
        <f t="shared" si="90"/>
        <v>0</v>
      </c>
      <c r="K271" s="154" t="s">
        <v>5</v>
      </c>
      <c r="L271" s="37"/>
      <c r="M271" s="158" t="s">
        <v>5</v>
      </c>
      <c r="N271" s="159" t="s">
        <v>40</v>
      </c>
      <c r="O271" s="160">
        <v>0</v>
      </c>
      <c r="P271" s="160">
        <f t="shared" si="91"/>
        <v>0</v>
      </c>
      <c r="Q271" s="160">
        <v>0</v>
      </c>
      <c r="R271" s="160">
        <f t="shared" si="92"/>
        <v>0</v>
      </c>
      <c r="S271" s="160">
        <v>0</v>
      </c>
      <c r="T271" s="161">
        <f t="shared" si="93"/>
        <v>0</v>
      </c>
      <c r="AR271" s="23" t="s">
        <v>146</v>
      </c>
      <c r="AT271" s="23" t="s">
        <v>141</v>
      </c>
      <c r="AU271" s="23" t="s">
        <v>146</v>
      </c>
      <c r="AY271" s="23" t="s">
        <v>139</v>
      </c>
      <c r="BE271" s="162">
        <f t="shared" si="94"/>
        <v>0</v>
      </c>
      <c r="BF271" s="162">
        <f t="shared" si="95"/>
        <v>0</v>
      </c>
      <c r="BG271" s="162">
        <f t="shared" si="96"/>
        <v>0</v>
      </c>
      <c r="BH271" s="162">
        <f t="shared" si="97"/>
        <v>0</v>
      </c>
      <c r="BI271" s="162">
        <f t="shared" si="98"/>
        <v>0</v>
      </c>
      <c r="BJ271" s="23" t="s">
        <v>77</v>
      </c>
      <c r="BK271" s="162">
        <f t="shared" si="99"/>
        <v>0</v>
      </c>
      <c r="BL271" s="23" t="s">
        <v>146</v>
      </c>
      <c r="BM271" s="23" t="s">
        <v>1293</v>
      </c>
    </row>
    <row r="272" spans="2:65" s="1" customFormat="1" ht="25.5" customHeight="1">
      <c r="B272" s="151"/>
      <c r="C272" s="152" t="s">
        <v>1294</v>
      </c>
      <c r="D272" s="152" t="s">
        <v>141</v>
      </c>
      <c r="E272" s="153" t="s">
        <v>1295</v>
      </c>
      <c r="F272" s="154" t="s">
        <v>1296</v>
      </c>
      <c r="G272" s="155" t="s">
        <v>182</v>
      </c>
      <c r="H272" s="156">
        <v>2</v>
      </c>
      <c r="I272" s="157"/>
      <c r="J272" s="157">
        <f t="shared" si="90"/>
        <v>0</v>
      </c>
      <c r="K272" s="154" t="s">
        <v>5</v>
      </c>
      <c r="L272" s="37"/>
      <c r="M272" s="158" t="s">
        <v>5</v>
      </c>
      <c r="N272" s="159" t="s">
        <v>40</v>
      </c>
      <c r="O272" s="160">
        <v>0</v>
      </c>
      <c r="P272" s="160">
        <f t="shared" si="91"/>
        <v>0</v>
      </c>
      <c r="Q272" s="160">
        <v>0</v>
      </c>
      <c r="R272" s="160">
        <f t="shared" si="92"/>
        <v>0</v>
      </c>
      <c r="S272" s="160">
        <v>0</v>
      </c>
      <c r="T272" s="161">
        <f t="shared" si="93"/>
        <v>0</v>
      </c>
      <c r="AR272" s="23" t="s">
        <v>146</v>
      </c>
      <c r="AT272" s="23" t="s">
        <v>141</v>
      </c>
      <c r="AU272" s="23" t="s">
        <v>146</v>
      </c>
      <c r="AY272" s="23" t="s">
        <v>139</v>
      </c>
      <c r="BE272" s="162">
        <f t="shared" si="94"/>
        <v>0</v>
      </c>
      <c r="BF272" s="162">
        <f t="shared" si="95"/>
        <v>0</v>
      </c>
      <c r="BG272" s="162">
        <f t="shared" si="96"/>
        <v>0</v>
      </c>
      <c r="BH272" s="162">
        <f t="shared" si="97"/>
        <v>0</v>
      </c>
      <c r="BI272" s="162">
        <f t="shared" si="98"/>
        <v>0</v>
      </c>
      <c r="BJ272" s="23" t="s">
        <v>77</v>
      </c>
      <c r="BK272" s="162">
        <f t="shared" si="99"/>
        <v>0</v>
      </c>
      <c r="BL272" s="23" t="s">
        <v>146</v>
      </c>
      <c r="BM272" s="23" t="s">
        <v>1297</v>
      </c>
    </row>
    <row r="273" spans="2:65" s="1" customFormat="1" ht="25.5" customHeight="1">
      <c r="B273" s="151"/>
      <c r="C273" s="152" t="s">
        <v>1122</v>
      </c>
      <c r="D273" s="152" t="s">
        <v>141</v>
      </c>
      <c r="E273" s="153" t="s">
        <v>1298</v>
      </c>
      <c r="F273" s="154" t="s">
        <v>1299</v>
      </c>
      <c r="G273" s="155" t="s">
        <v>182</v>
      </c>
      <c r="H273" s="156">
        <v>8</v>
      </c>
      <c r="I273" s="157"/>
      <c r="J273" s="157">
        <f t="shared" si="90"/>
        <v>0</v>
      </c>
      <c r="K273" s="154" t="s">
        <v>5</v>
      </c>
      <c r="L273" s="37"/>
      <c r="M273" s="158" t="s">
        <v>5</v>
      </c>
      <c r="N273" s="159" t="s">
        <v>40</v>
      </c>
      <c r="O273" s="160">
        <v>0</v>
      </c>
      <c r="P273" s="160">
        <f t="shared" si="91"/>
        <v>0</v>
      </c>
      <c r="Q273" s="160">
        <v>0</v>
      </c>
      <c r="R273" s="160">
        <f t="shared" si="92"/>
        <v>0</v>
      </c>
      <c r="S273" s="160">
        <v>0</v>
      </c>
      <c r="T273" s="161">
        <f t="shared" si="93"/>
        <v>0</v>
      </c>
      <c r="AR273" s="23" t="s">
        <v>146</v>
      </c>
      <c r="AT273" s="23" t="s">
        <v>141</v>
      </c>
      <c r="AU273" s="23" t="s">
        <v>146</v>
      </c>
      <c r="AY273" s="23" t="s">
        <v>139</v>
      </c>
      <c r="BE273" s="162">
        <f t="shared" si="94"/>
        <v>0</v>
      </c>
      <c r="BF273" s="162">
        <f t="shared" si="95"/>
        <v>0</v>
      </c>
      <c r="BG273" s="162">
        <f t="shared" si="96"/>
        <v>0</v>
      </c>
      <c r="BH273" s="162">
        <f t="shared" si="97"/>
        <v>0</v>
      </c>
      <c r="BI273" s="162">
        <f t="shared" si="98"/>
        <v>0</v>
      </c>
      <c r="BJ273" s="23" t="s">
        <v>77</v>
      </c>
      <c r="BK273" s="162">
        <f t="shared" si="99"/>
        <v>0</v>
      </c>
      <c r="BL273" s="23" t="s">
        <v>146</v>
      </c>
      <c r="BM273" s="23" t="s">
        <v>1300</v>
      </c>
    </row>
    <row r="274" spans="2:65" s="1" customFormat="1" ht="25.5" customHeight="1">
      <c r="B274" s="151"/>
      <c r="C274" s="152" t="s">
        <v>1301</v>
      </c>
      <c r="D274" s="152" t="s">
        <v>141</v>
      </c>
      <c r="E274" s="153" t="s">
        <v>1302</v>
      </c>
      <c r="F274" s="154" t="s">
        <v>1303</v>
      </c>
      <c r="G274" s="155" t="s">
        <v>1009</v>
      </c>
      <c r="H274" s="156">
        <v>2</v>
      </c>
      <c r="I274" s="157"/>
      <c r="J274" s="157">
        <f t="shared" si="90"/>
        <v>0</v>
      </c>
      <c r="K274" s="154" t="s">
        <v>5</v>
      </c>
      <c r="L274" s="37"/>
      <c r="M274" s="158" t="s">
        <v>5</v>
      </c>
      <c r="N274" s="159" t="s">
        <v>40</v>
      </c>
      <c r="O274" s="160">
        <v>0</v>
      </c>
      <c r="P274" s="160">
        <f t="shared" si="91"/>
        <v>0</v>
      </c>
      <c r="Q274" s="160">
        <v>0</v>
      </c>
      <c r="R274" s="160">
        <f t="shared" si="92"/>
        <v>0</v>
      </c>
      <c r="S274" s="160">
        <v>0</v>
      </c>
      <c r="T274" s="161">
        <f t="shared" si="93"/>
        <v>0</v>
      </c>
      <c r="AR274" s="23" t="s">
        <v>146</v>
      </c>
      <c r="AT274" s="23" t="s">
        <v>141</v>
      </c>
      <c r="AU274" s="23" t="s">
        <v>146</v>
      </c>
      <c r="AY274" s="23" t="s">
        <v>139</v>
      </c>
      <c r="BE274" s="162">
        <f t="shared" si="94"/>
        <v>0</v>
      </c>
      <c r="BF274" s="162">
        <f t="shared" si="95"/>
        <v>0</v>
      </c>
      <c r="BG274" s="162">
        <f t="shared" si="96"/>
        <v>0</v>
      </c>
      <c r="BH274" s="162">
        <f t="shared" si="97"/>
        <v>0</v>
      </c>
      <c r="BI274" s="162">
        <f t="shared" si="98"/>
        <v>0</v>
      </c>
      <c r="BJ274" s="23" t="s">
        <v>77</v>
      </c>
      <c r="BK274" s="162">
        <f t="shared" si="99"/>
        <v>0</v>
      </c>
      <c r="BL274" s="23" t="s">
        <v>146</v>
      </c>
      <c r="BM274" s="23" t="s">
        <v>1304</v>
      </c>
    </row>
    <row r="275" spans="2:65" s="284" customFormat="1" ht="25.5" customHeight="1">
      <c r="B275" s="151"/>
      <c r="C275" s="152"/>
      <c r="D275" s="152"/>
      <c r="E275" s="153"/>
      <c r="F275" s="154"/>
      <c r="G275" s="155"/>
      <c r="H275" s="156"/>
      <c r="I275" s="157"/>
      <c r="J275" s="157"/>
      <c r="K275" s="154"/>
      <c r="L275" s="37"/>
      <c r="M275" s="158"/>
      <c r="N275" s="289"/>
      <c r="O275" s="290"/>
      <c r="P275" s="290"/>
      <c r="Q275" s="290"/>
      <c r="R275" s="290"/>
      <c r="S275" s="290"/>
      <c r="T275" s="161"/>
      <c r="AR275" s="23"/>
      <c r="AT275" s="23"/>
      <c r="AU275" s="23"/>
      <c r="AY275" s="23"/>
      <c r="BE275" s="162"/>
      <c r="BF275" s="162"/>
      <c r="BG275" s="162"/>
      <c r="BH275" s="162"/>
      <c r="BI275" s="162"/>
      <c r="BJ275" s="23"/>
      <c r="BK275" s="162"/>
      <c r="BL275" s="23"/>
      <c r="BM275" s="23"/>
    </row>
    <row r="276" spans="2:65" s="1" customFormat="1" ht="25.5" customHeight="1">
      <c r="B276" s="151"/>
      <c r="C276" s="152" t="s">
        <v>945</v>
      </c>
      <c r="D276" s="152" t="s">
        <v>141</v>
      </c>
      <c r="E276" s="153" t="s">
        <v>1305</v>
      </c>
      <c r="F276" s="154" t="s">
        <v>1306</v>
      </c>
      <c r="G276" s="155" t="s">
        <v>182</v>
      </c>
      <c r="H276" s="156">
        <v>81.25999999999999</v>
      </c>
      <c r="I276" s="157"/>
      <c r="J276" s="157">
        <f t="shared" si="90"/>
        <v>0</v>
      </c>
      <c r="K276" s="154" t="s">
        <v>5</v>
      </c>
      <c r="L276" s="37"/>
      <c r="M276" s="158" t="s">
        <v>5</v>
      </c>
      <c r="N276" s="159" t="s">
        <v>40</v>
      </c>
      <c r="O276" s="160">
        <v>0</v>
      </c>
      <c r="P276" s="160">
        <f t="shared" si="91"/>
        <v>0</v>
      </c>
      <c r="Q276" s="160">
        <v>0</v>
      </c>
      <c r="R276" s="160">
        <f t="shared" si="92"/>
        <v>0</v>
      </c>
      <c r="S276" s="160">
        <v>0</v>
      </c>
      <c r="T276" s="161">
        <f t="shared" si="93"/>
        <v>0</v>
      </c>
      <c r="AR276" s="23" t="s">
        <v>146</v>
      </c>
      <c r="AT276" s="23" t="s">
        <v>141</v>
      </c>
      <c r="AU276" s="23" t="s">
        <v>146</v>
      </c>
      <c r="AY276" s="23" t="s">
        <v>139</v>
      </c>
      <c r="BE276" s="162">
        <f t="shared" si="94"/>
        <v>0</v>
      </c>
      <c r="BF276" s="162">
        <f t="shared" si="95"/>
        <v>0</v>
      </c>
      <c r="BG276" s="162">
        <f t="shared" si="96"/>
        <v>0</v>
      </c>
      <c r="BH276" s="162">
        <f t="shared" si="97"/>
        <v>0</v>
      </c>
      <c r="BI276" s="162">
        <f t="shared" si="98"/>
        <v>0</v>
      </c>
      <c r="BJ276" s="23" t="s">
        <v>77</v>
      </c>
      <c r="BK276" s="162">
        <f t="shared" si="99"/>
        <v>0</v>
      </c>
      <c r="BL276" s="23" t="s">
        <v>146</v>
      </c>
      <c r="BM276" s="23" t="s">
        <v>1307</v>
      </c>
    </row>
    <row r="277" spans="2:65" s="1" customFormat="1" ht="25.5" customHeight="1">
      <c r="B277" s="151"/>
      <c r="C277" s="152" t="s">
        <v>1308</v>
      </c>
      <c r="D277" s="152" t="s">
        <v>141</v>
      </c>
      <c r="E277" s="153" t="s">
        <v>1309</v>
      </c>
      <c r="F277" s="154" t="s">
        <v>1310</v>
      </c>
      <c r="G277" s="155" t="s">
        <v>182</v>
      </c>
      <c r="H277" s="156">
        <v>77.19699999999999</v>
      </c>
      <c r="I277" s="157"/>
      <c r="J277" s="157">
        <f t="shared" si="90"/>
        <v>0</v>
      </c>
      <c r="K277" s="154" t="s">
        <v>5</v>
      </c>
      <c r="L277" s="37"/>
      <c r="M277" s="158" t="s">
        <v>5</v>
      </c>
      <c r="N277" s="159" t="s">
        <v>40</v>
      </c>
      <c r="O277" s="160">
        <v>0</v>
      </c>
      <c r="P277" s="160">
        <f t="shared" si="91"/>
        <v>0</v>
      </c>
      <c r="Q277" s="160">
        <v>0</v>
      </c>
      <c r="R277" s="160">
        <f t="shared" si="92"/>
        <v>0</v>
      </c>
      <c r="S277" s="160">
        <v>0</v>
      </c>
      <c r="T277" s="161">
        <f t="shared" si="93"/>
        <v>0</v>
      </c>
      <c r="AR277" s="23" t="s">
        <v>146</v>
      </c>
      <c r="AT277" s="23" t="s">
        <v>141</v>
      </c>
      <c r="AU277" s="23" t="s">
        <v>146</v>
      </c>
      <c r="AY277" s="23" t="s">
        <v>139</v>
      </c>
      <c r="BE277" s="162">
        <f t="shared" si="94"/>
        <v>0</v>
      </c>
      <c r="BF277" s="162">
        <f t="shared" si="95"/>
        <v>0</v>
      </c>
      <c r="BG277" s="162">
        <f t="shared" si="96"/>
        <v>0</v>
      </c>
      <c r="BH277" s="162">
        <f t="shared" si="97"/>
        <v>0</v>
      </c>
      <c r="BI277" s="162">
        <f t="shared" si="98"/>
        <v>0</v>
      </c>
      <c r="BJ277" s="23" t="s">
        <v>77</v>
      </c>
      <c r="BK277" s="162">
        <f t="shared" si="99"/>
        <v>0</v>
      </c>
      <c r="BL277" s="23" t="s">
        <v>146</v>
      </c>
      <c r="BM277" s="23" t="s">
        <v>1311</v>
      </c>
    </row>
    <row r="278" spans="2:65" s="1" customFormat="1" ht="25.5" customHeight="1">
      <c r="B278" s="151"/>
      <c r="C278" s="152" t="s">
        <v>1127</v>
      </c>
      <c r="D278" s="152" t="s">
        <v>141</v>
      </c>
      <c r="E278" s="153" t="s">
        <v>1312</v>
      </c>
      <c r="F278" s="154" t="s">
        <v>1313</v>
      </c>
      <c r="G278" s="155" t="s">
        <v>182</v>
      </c>
      <c r="H278" s="156">
        <v>2.0315</v>
      </c>
      <c r="I278" s="157"/>
      <c r="J278" s="157">
        <f t="shared" si="90"/>
        <v>0</v>
      </c>
      <c r="K278" s="154" t="s">
        <v>5</v>
      </c>
      <c r="L278" s="37"/>
      <c r="M278" s="158" t="s">
        <v>5</v>
      </c>
      <c r="N278" s="159" t="s">
        <v>40</v>
      </c>
      <c r="O278" s="160">
        <v>0</v>
      </c>
      <c r="P278" s="160">
        <f t="shared" si="91"/>
        <v>0</v>
      </c>
      <c r="Q278" s="160">
        <v>0</v>
      </c>
      <c r="R278" s="160">
        <f t="shared" si="92"/>
        <v>0</v>
      </c>
      <c r="S278" s="160">
        <v>0</v>
      </c>
      <c r="T278" s="161">
        <f t="shared" si="93"/>
        <v>0</v>
      </c>
      <c r="AR278" s="23" t="s">
        <v>146</v>
      </c>
      <c r="AT278" s="23" t="s">
        <v>141</v>
      </c>
      <c r="AU278" s="23" t="s">
        <v>146</v>
      </c>
      <c r="AY278" s="23" t="s">
        <v>139</v>
      </c>
      <c r="BE278" s="162">
        <f t="shared" si="94"/>
        <v>0</v>
      </c>
      <c r="BF278" s="162">
        <f t="shared" si="95"/>
        <v>0</v>
      </c>
      <c r="BG278" s="162">
        <f t="shared" si="96"/>
        <v>0</v>
      </c>
      <c r="BH278" s="162">
        <f t="shared" si="97"/>
        <v>0</v>
      </c>
      <c r="BI278" s="162">
        <f t="shared" si="98"/>
        <v>0</v>
      </c>
      <c r="BJ278" s="23" t="s">
        <v>77</v>
      </c>
      <c r="BK278" s="162">
        <f t="shared" si="99"/>
        <v>0</v>
      </c>
      <c r="BL278" s="23" t="s">
        <v>146</v>
      </c>
      <c r="BM278" s="23" t="s">
        <v>1314</v>
      </c>
    </row>
    <row r="279" spans="2:65" s="1" customFormat="1" ht="25.5" customHeight="1">
      <c r="B279" s="151"/>
      <c r="C279" s="152" t="s">
        <v>1315</v>
      </c>
      <c r="D279" s="152" t="s">
        <v>141</v>
      </c>
      <c r="E279" s="153" t="s">
        <v>1316</v>
      </c>
      <c r="F279" s="154" t="s">
        <v>1317</v>
      </c>
      <c r="G279" s="155" t="s">
        <v>182</v>
      </c>
      <c r="H279" s="156">
        <v>2.0315</v>
      </c>
      <c r="I279" s="157"/>
      <c r="J279" s="157">
        <f t="shared" si="90"/>
        <v>0</v>
      </c>
      <c r="K279" s="154" t="s">
        <v>5</v>
      </c>
      <c r="L279" s="37"/>
      <c r="M279" s="158" t="s">
        <v>5</v>
      </c>
      <c r="N279" s="159" t="s">
        <v>40</v>
      </c>
      <c r="O279" s="160">
        <v>0</v>
      </c>
      <c r="P279" s="160">
        <f t="shared" si="91"/>
        <v>0</v>
      </c>
      <c r="Q279" s="160">
        <v>0</v>
      </c>
      <c r="R279" s="160">
        <f t="shared" si="92"/>
        <v>0</v>
      </c>
      <c r="S279" s="160">
        <v>0</v>
      </c>
      <c r="T279" s="161">
        <f t="shared" si="93"/>
        <v>0</v>
      </c>
      <c r="AR279" s="23" t="s">
        <v>146</v>
      </c>
      <c r="AT279" s="23" t="s">
        <v>141</v>
      </c>
      <c r="AU279" s="23" t="s">
        <v>146</v>
      </c>
      <c r="AY279" s="23" t="s">
        <v>139</v>
      </c>
      <c r="BE279" s="162">
        <f t="shared" si="94"/>
        <v>0</v>
      </c>
      <c r="BF279" s="162">
        <f t="shared" si="95"/>
        <v>0</v>
      </c>
      <c r="BG279" s="162">
        <f t="shared" si="96"/>
        <v>0</v>
      </c>
      <c r="BH279" s="162">
        <f t="shared" si="97"/>
        <v>0</v>
      </c>
      <c r="BI279" s="162">
        <f t="shared" si="98"/>
        <v>0</v>
      </c>
      <c r="BJ279" s="23" t="s">
        <v>77</v>
      </c>
      <c r="BK279" s="162">
        <f t="shared" si="99"/>
        <v>0</v>
      </c>
      <c r="BL279" s="23" t="s">
        <v>146</v>
      </c>
      <c r="BM279" s="23" t="s">
        <v>1318</v>
      </c>
    </row>
    <row r="280" spans="2:65" s="1" customFormat="1" ht="25.5" customHeight="1">
      <c r="B280" s="151"/>
      <c r="C280" s="152" t="s">
        <v>1130</v>
      </c>
      <c r="D280" s="152" t="s">
        <v>141</v>
      </c>
      <c r="E280" s="153" t="s">
        <v>1319</v>
      </c>
      <c r="F280" s="154" t="s">
        <v>1320</v>
      </c>
      <c r="G280" s="155" t="s">
        <v>182</v>
      </c>
      <c r="H280" s="156">
        <v>40.629999999999995</v>
      </c>
      <c r="I280" s="157"/>
      <c r="J280" s="157">
        <f t="shared" si="90"/>
        <v>0</v>
      </c>
      <c r="K280" s="154" t="s">
        <v>5</v>
      </c>
      <c r="L280" s="37"/>
      <c r="M280" s="158" t="s">
        <v>5</v>
      </c>
      <c r="N280" s="159" t="s">
        <v>40</v>
      </c>
      <c r="O280" s="160">
        <v>0</v>
      </c>
      <c r="P280" s="160">
        <f t="shared" si="91"/>
        <v>0</v>
      </c>
      <c r="Q280" s="160">
        <v>0</v>
      </c>
      <c r="R280" s="160">
        <f t="shared" si="92"/>
        <v>0</v>
      </c>
      <c r="S280" s="160">
        <v>0</v>
      </c>
      <c r="T280" s="161">
        <f t="shared" si="93"/>
        <v>0</v>
      </c>
      <c r="AR280" s="23" t="s">
        <v>146</v>
      </c>
      <c r="AT280" s="23" t="s">
        <v>141</v>
      </c>
      <c r="AU280" s="23" t="s">
        <v>146</v>
      </c>
      <c r="AY280" s="23" t="s">
        <v>139</v>
      </c>
      <c r="BE280" s="162">
        <f t="shared" si="94"/>
        <v>0</v>
      </c>
      <c r="BF280" s="162">
        <f t="shared" si="95"/>
        <v>0</v>
      </c>
      <c r="BG280" s="162">
        <f t="shared" si="96"/>
        <v>0</v>
      </c>
      <c r="BH280" s="162">
        <f t="shared" si="97"/>
        <v>0</v>
      </c>
      <c r="BI280" s="162">
        <f t="shared" si="98"/>
        <v>0</v>
      </c>
      <c r="BJ280" s="23" t="s">
        <v>77</v>
      </c>
      <c r="BK280" s="162">
        <f t="shared" si="99"/>
        <v>0</v>
      </c>
      <c r="BL280" s="23" t="s">
        <v>146</v>
      </c>
      <c r="BM280" s="23" t="s">
        <v>1321</v>
      </c>
    </row>
    <row r="281" spans="2:65" s="1" customFormat="1" ht="25.5" customHeight="1">
      <c r="B281" s="151"/>
      <c r="C281" s="152" t="s">
        <v>1322</v>
      </c>
      <c r="D281" s="152" t="s">
        <v>141</v>
      </c>
      <c r="E281" s="153" t="s">
        <v>1323</v>
      </c>
      <c r="F281" s="154" t="s">
        <v>1324</v>
      </c>
      <c r="G281" s="155" t="s">
        <v>182</v>
      </c>
      <c r="H281" s="156">
        <v>2.0315</v>
      </c>
      <c r="I281" s="157"/>
      <c r="J281" s="157">
        <f t="shared" si="90"/>
        <v>0</v>
      </c>
      <c r="K281" s="154" t="s">
        <v>5</v>
      </c>
      <c r="L281" s="37"/>
      <c r="M281" s="158" t="s">
        <v>5</v>
      </c>
      <c r="N281" s="159" t="s">
        <v>40</v>
      </c>
      <c r="O281" s="160">
        <v>0</v>
      </c>
      <c r="P281" s="160">
        <f t="shared" si="91"/>
        <v>0</v>
      </c>
      <c r="Q281" s="160">
        <v>0</v>
      </c>
      <c r="R281" s="160">
        <f t="shared" si="92"/>
        <v>0</v>
      </c>
      <c r="S281" s="160">
        <v>0</v>
      </c>
      <c r="T281" s="161">
        <f t="shared" si="93"/>
        <v>0</v>
      </c>
      <c r="AR281" s="23" t="s">
        <v>146</v>
      </c>
      <c r="AT281" s="23" t="s">
        <v>141</v>
      </c>
      <c r="AU281" s="23" t="s">
        <v>146</v>
      </c>
      <c r="AY281" s="23" t="s">
        <v>139</v>
      </c>
      <c r="BE281" s="162">
        <f t="shared" si="94"/>
        <v>0</v>
      </c>
      <c r="BF281" s="162">
        <f t="shared" si="95"/>
        <v>0</v>
      </c>
      <c r="BG281" s="162">
        <f t="shared" si="96"/>
        <v>0</v>
      </c>
      <c r="BH281" s="162">
        <f t="shared" si="97"/>
        <v>0</v>
      </c>
      <c r="BI281" s="162">
        <f t="shared" si="98"/>
        <v>0</v>
      </c>
      <c r="BJ281" s="23" t="s">
        <v>77</v>
      </c>
      <c r="BK281" s="162">
        <f t="shared" si="99"/>
        <v>0</v>
      </c>
      <c r="BL281" s="23" t="s">
        <v>146</v>
      </c>
      <c r="BM281" s="23" t="s">
        <v>1325</v>
      </c>
    </row>
    <row r="282" spans="2:65" s="1" customFormat="1" ht="38.25" customHeight="1">
      <c r="B282" s="151"/>
      <c r="C282" s="152" t="s">
        <v>1131</v>
      </c>
      <c r="D282" s="152" t="s">
        <v>141</v>
      </c>
      <c r="E282" s="153" t="s">
        <v>1326</v>
      </c>
      <c r="F282" s="154" t="s">
        <v>1327</v>
      </c>
      <c r="G282" s="155" t="s">
        <v>1009</v>
      </c>
      <c r="H282" s="156">
        <v>42</v>
      </c>
      <c r="I282" s="157"/>
      <c r="J282" s="157">
        <f t="shared" si="90"/>
        <v>0</v>
      </c>
      <c r="K282" s="154" t="s">
        <v>5</v>
      </c>
      <c r="L282" s="37"/>
      <c r="M282" s="158" t="s">
        <v>5</v>
      </c>
      <c r="N282" s="159" t="s">
        <v>40</v>
      </c>
      <c r="O282" s="160">
        <v>0</v>
      </c>
      <c r="P282" s="160">
        <f t="shared" si="91"/>
        <v>0</v>
      </c>
      <c r="Q282" s="160">
        <v>0</v>
      </c>
      <c r="R282" s="160">
        <f t="shared" si="92"/>
        <v>0</v>
      </c>
      <c r="S282" s="160">
        <v>0</v>
      </c>
      <c r="T282" s="161">
        <f t="shared" si="93"/>
        <v>0</v>
      </c>
      <c r="AR282" s="23" t="s">
        <v>146</v>
      </c>
      <c r="AT282" s="23" t="s">
        <v>141</v>
      </c>
      <c r="AU282" s="23" t="s">
        <v>146</v>
      </c>
      <c r="AY282" s="23" t="s">
        <v>139</v>
      </c>
      <c r="BE282" s="162">
        <f t="shared" si="94"/>
        <v>0</v>
      </c>
      <c r="BF282" s="162">
        <f t="shared" si="95"/>
        <v>0</v>
      </c>
      <c r="BG282" s="162">
        <f t="shared" si="96"/>
        <v>0</v>
      </c>
      <c r="BH282" s="162">
        <f t="shared" si="97"/>
        <v>0</v>
      </c>
      <c r="BI282" s="162">
        <f t="shared" si="98"/>
        <v>0</v>
      </c>
      <c r="BJ282" s="23" t="s">
        <v>77</v>
      </c>
      <c r="BK282" s="162">
        <f t="shared" si="99"/>
        <v>0</v>
      </c>
      <c r="BL282" s="23" t="s">
        <v>146</v>
      </c>
      <c r="BM282" s="23" t="s">
        <v>1328</v>
      </c>
    </row>
    <row r="283" spans="2:65" s="1" customFormat="1" ht="25.5" customHeight="1">
      <c r="B283" s="151"/>
      <c r="C283" s="152" t="s">
        <v>1329</v>
      </c>
      <c r="D283" s="152" t="s">
        <v>141</v>
      </c>
      <c r="E283" s="153" t="s">
        <v>1330</v>
      </c>
      <c r="F283" s="154" t="s">
        <v>1331</v>
      </c>
      <c r="G283" s="155" t="s">
        <v>1009</v>
      </c>
      <c r="H283" s="156">
        <v>42</v>
      </c>
      <c r="I283" s="157"/>
      <c r="J283" s="157">
        <f t="shared" si="90"/>
        <v>0</v>
      </c>
      <c r="K283" s="154" t="s">
        <v>5</v>
      </c>
      <c r="L283" s="37"/>
      <c r="M283" s="158" t="s">
        <v>5</v>
      </c>
      <c r="N283" s="159" t="s">
        <v>40</v>
      </c>
      <c r="O283" s="160">
        <v>0</v>
      </c>
      <c r="P283" s="160">
        <f t="shared" si="91"/>
        <v>0</v>
      </c>
      <c r="Q283" s="160">
        <v>0</v>
      </c>
      <c r="R283" s="160">
        <f t="shared" si="92"/>
        <v>0</v>
      </c>
      <c r="S283" s="160">
        <v>0</v>
      </c>
      <c r="T283" s="161">
        <f t="shared" si="93"/>
        <v>0</v>
      </c>
      <c r="AR283" s="23" t="s">
        <v>146</v>
      </c>
      <c r="AT283" s="23" t="s">
        <v>141</v>
      </c>
      <c r="AU283" s="23" t="s">
        <v>146</v>
      </c>
      <c r="AY283" s="23" t="s">
        <v>139</v>
      </c>
      <c r="BE283" s="162">
        <f t="shared" si="94"/>
        <v>0</v>
      </c>
      <c r="BF283" s="162">
        <f t="shared" si="95"/>
        <v>0</v>
      </c>
      <c r="BG283" s="162">
        <f t="shared" si="96"/>
        <v>0</v>
      </c>
      <c r="BH283" s="162">
        <f t="shared" si="97"/>
        <v>0</v>
      </c>
      <c r="BI283" s="162">
        <f t="shared" si="98"/>
        <v>0</v>
      </c>
      <c r="BJ283" s="23" t="s">
        <v>77</v>
      </c>
      <c r="BK283" s="162">
        <f t="shared" si="99"/>
        <v>0</v>
      </c>
      <c r="BL283" s="23" t="s">
        <v>146</v>
      </c>
      <c r="BM283" s="23" t="s">
        <v>1332</v>
      </c>
    </row>
    <row r="284" spans="2:65" s="1" customFormat="1" ht="16.5" customHeight="1">
      <c r="B284" s="151"/>
      <c r="C284" s="152" t="s">
        <v>1132</v>
      </c>
      <c r="D284" s="152" t="s">
        <v>141</v>
      </c>
      <c r="E284" s="153" t="s">
        <v>1333</v>
      </c>
      <c r="F284" s="154" t="s">
        <v>1334</v>
      </c>
      <c r="G284" s="155" t="s">
        <v>375</v>
      </c>
      <c r="H284" s="156">
        <v>0.00042</v>
      </c>
      <c r="I284" s="157"/>
      <c r="J284" s="157">
        <f t="shared" si="90"/>
        <v>0</v>
      </c>
      <c r="K284" s="154" t="s">
        <v>5</v>
      </c>
      <c r="L284" s="37"/>
      <c r="M284" s="158" t="s">
        <v>5</v>
      </c>
      <c r="N284" s="159" t="s">
        <v>40</v>
      </c>
      <c r="O284" s="160">
        <v>0</v>
      </c>
      <c r="P284" s="160">
        <f t="shared" si="91"/>
        <v>0</v>
      </c>
      <c r="Q284" s="160">
        <v>0</v>
      </c>
      <c r="R284" s="160">
        <f t="shared" si="92"/>
        <v>0</v>
      </c>
      <c r="S284" s="160">
        <v>0</v>
      </c>
      <c r="T284" s="161">
        <f t="shared" si="93"/>
        <v>0</v>
      </c>
      <c r="AR284" s="23" t="s">
        <v>146</v>
      </c>
      <c r="AT284" s="23" t="s">
        <v>141</v>
      </c>
      <c r="AU284" s="23" t="s">
        <v>146</v>
      </c>
      <c r="AY284" s="23" t="s">
        <v>139</v>
      </c>
      <c r="BE284" s="162">
        <f t="shared" si="94"/>
        <v>0</v>
      </c>
      <c r="BF284" s="162">
        <f t="shared" si="95"/>
        <v>0</v>
      </c>
      <c r="BG284" s="162">
        <f t="shared" si="96"/>
        <v>0</v>
      </c>
      <c r="BH284" s="162">
        <f t="shared" si="97"/>
        <v>0</v>
      </c>
      <c r="BI284" s="162">
        <f t="shared" si="98"/>
        <v>0</v>
      </c>
      <c r="BJ284" s="23" t="s">
        <v>77</v>
      </c>
      <c r="BK284" s="162">
        <f t="shared" si="99"/>
        <v>0</v>
      </c>
      <c r="BL284" s="23" t="s">
        <v>146</v>
      </c>
      <c r="BM284" s="23" t="s">
        <v>1335</v>
      </c>
    </row>
    <row r="285" spans="2:65" s="1" customFormat="1" ht="25.5" customHeight="1">
      <c r="B285" s="151"/>
      <c r="C285" s="152" t="s">
        <v>1336</v>
      </c>
      <c r="D285" s="152" t="s">
        <v>141</v>
      </c>
      <c r="E285" s="153" t="s">
        <v>1337</v>
      </c>
      <c r="F285" s="154" t="s">
        <v>1338</v>
      </c>
      <c r="G285" s="155" t="s">
        <v>144</v>
      </c>
      <c r="H285" s="156">
        <v>1.6251999999999998</v>
      </c>
      <c r="I285" s="157"/>
      <c r="J285" s="157">
        <f t="shared" si="90"/>
        <v>0</v>
      </c>
      <c r="K285" s="154" t="s">
        <v>5</v>
      </c>
      <c r="L285" s="37"/>
      <c r="M285" s="158" t="s">
        <v>5</v>
      </c>
      <c r="N285" s="159" t="s">
        <v>40</v>
      </c>
      <c r="O285" s="160">
        <v>0</v>
      </c>
      <c r="P285" s="160">
        <f t="shared" si="91"/>
        <v>0</v>
      </c>
      <c r="Q285" s="160">
        <v>0</v>
      </c>
      <c r="R285" s="160">
        <f t="shared" si="92"/>
        <v>0</v>
      </c>
      <c r="S285" s="160">
        <v>0</v>
      </c>
      <c r="T285" s="161">
        <f t="shared" si="93"/>
        <v>0</v>
      </c>
      <c r="AR285" s="23" t="s">
        <v>146</v>
      </c>
      <c r="AT285" s="23" t="s">
        <v>141</v>
      </c>
      <c r="AU285" s="23" t="s">
        <v>146</v>
      </c>
      <c r="AY285" s="23" t="s">
        <v>139</v>
      </c>
      <c r="BE285" s="162">
        <f t="shared" si="94"/>
        <v>0</v>
      </c>
      <c r="BF285" s="162">
        <f t="shared" si="95"/>
        <v>0</v>
      </c>
      <c r="BG285" s="162">
        <f t="shared" si="96"/>
        <v>0</v>
      </c>
      <c r="BH285" s="162">
        <f t="shared" si="97"/>
        <v>0</v>
      </c>
      <c r="BI285" s="162">
        <f t="shared" si="98"/>
        <v>0</v>
      </c>
      <c r="BJ285" s="23" t="s">
        <v>77</v>
      </c>
      <c r="BK285" s="162">
        <f t="shared" si="99"/>
        <v>0</v>
      </c>
      <c r="BL285" s="23" t="s">
        <v>146</v>
      </c>
      <c r="BM285" s="23" t="s">
        <v>1339</v>
      </c>
    </row>
    <row r="286" spans="2:65" s="1" customFormat="1" ht="16.5" customHeight="1">
      <c r="B286" s="151"/>
      <c r="C286" s="152" t="s">
        <v>1133</v>
      </c>
      <c r="D286" s="152" t="s">
        <v>141</v>
      </c>
      <c r="E286" s="153" t="s">
        <v>1340</v>
      </c>
      <c r="F286" s="154" t="s">
        <v>1341</v>
      </c>
      <c r="G286" s="155" t="s">
        <v>144</v>
      </c>
      <c r="H286" s="156">
        <v>1.6251999999999998</v>
      </c>
      <c r="I286" s="157"/>
      <c r="J286" s="157">
        <f t="shared" si="90"/>
        <v>0</v>
      </c>
      <c r="K286" s="154" t="s">
        <v>5</v>
      </c>
      <c r="L286" s="37"/>
      <c r="M286" s="158" t="s">
        <v>5</v>
      </c>
      <c r="N286" s="159" t="s">
        <v>40</v>
      </c>
      <c r="O286" s="160">
        <v>0</v>
      </c>
      <c r="P286" s="160">
        <f t="shared" si="91"/>
        <v>0</v>
      </c>
      <c r="Q286" s="160">
        <v>0</v>
      </c>
      <c r="R286" s="160">
        <f t="shared" si="92"/>
        <v>0</v>
      </c>
      <c r="S286" s="160">
        <v>0</v>
      </c>
      <c r="T286" s="161">
        <f t="shared" si="93"/>
        <v>0</v>
      </c>
      <c r="AR286" s="23" t="s">
        <v>146</v>
      </c>
      <c r="AT286" s="23" t="s">
        <v>141</v>
      </c>
      <c r="AU286" s="23" t="s">
        <v>146</v>
      </c>
      <c r="AY286" s="23" t="s">
        <v>139</v>
      </c>
      <c r="BE286" s="162">
        <f t="shared" si="94"/>
        <v>0</v>
      </c>
      <c r="BF286" s="162">
        <f t="shared" si="95"/>
        <v>0</v>
      </c>
      <c r="BG286" s="162">
        <f t="shared" si="96"/>
        <v>0</v>
      </c>
      <c r="BH286" s="162">
        <f t="shared" si="97"/>
        <v>0</v>
      </c>
      <c r="BI286" s="162">
        <f t="shared" si="98"/>
        <v>0</v>
      </c>
      <c r="BJ286" s="23" t="s">
        <v>77</v>
      </c>
      <c r="BK286" s="162">
        <f t="shared" si="99"/>
        <v>0</v>
      </c>
      <c r="BL286" s="23" t="s">
        <v>146</v>
      </c>
      <c r="BM286" s="23" t="s">
        <v>1342</v>
      </c>
    </row>
    <row r="287" spans="2:65" s="1" customFormat="1" ht="25.5" customHeight="1">
      <c r="B287" s="151"/>
      <c r="C287" s="152" t="s">
        <v>1343</v>
      </c>
      <c r="D287" s="152" t="s">
        <v>141</v>
      </c>
      <c r="E287" s="153" t="s">
        <v>1344</v>
      </c>
      <c r="F287" s="154" t="s">
        <v>1345</v>
      </c>
      <c r="G287" s="155" t="s">
        <v>182</v>
      </c>
      <c r="H287" s="156">
        <v>40.629999999999995</v>
      </c>
      <c r="I287" s="157"/>
      <c r="J287" s="157">
        <f t="shared" si="90"/>
        <v>0</v>
      </c>
      <c r="K287" s="154" t="s">
        <v>5</v>
      </c>
      <c r="L287" s="37"/>
      <c r="M287" s="158" t="s">
        <v>5</v>
      </c>
      <c r="N287" s="159" t="s">
        <v>40</v>
      </c>
      <c r="O287" s="160">
        <v>0</v>
      </c>
      <c r="P287" s="160">
        <f t="shared" si="91"/>
        <v>0</v>
      </c>
      <c r="Q287" s="160">
        <v>0</v>
      </c>
      <c r="R287" s="160">
        <f t="shared" si="92"/>
        <v>0</v>
      </c>
      <c r="S287" s="160">
        <v>0</v>
      </c>
      <c r="T287" s="161">
        <f t="shared" si="93"/>
        <v>0</v>
      </c>
      <c r="AR287" s="23" t="s">
        <v>146</v>
      </c>
      <c r="AT287" s="23" t="s">
        <v>141</v>
      </c>
      <c r="AU287" s="23" t="s">
        <v>146</v>
      </c>
      <c r="AY287" s="23" t="s">
        <v>139</v>
      </c>
      <c r="BE287" s="162">
        <f t="shared" si="94"/>
        <v>0</v>
      </c>
      <c r="BF287" s="162">
        <f t="shared" si="95"/>
        <v>0</v>
      </c>
      <c r="BG287" s="162">
        <f t="shared" si="96"/>
        <v>0</v>
      </c>
      <c r="BH287" s="162">
        <f t="shared" si="97"/>
        <v>0</v>
      </c>
      <c r="BI287" s="162">
        <f t="shared" si="98"/>
        <v>0</v>
      </c>
      <c r="BJ287" s="23" t="s">
        <v>77</v>
      </c>
      <c r="BK287" s="162">
        <f t="shared" si="99"/>
        <v>0</v>
      </c>
      <c r="BL287" s="23" t="s">
        <v>146</v>
      </c>
      <c r="BM287" s="23" t="s">
        <v>1346</v>
      </c>
    </row>
    <row r="288" spans="2:65" s="1" customFormat="1" ht="16.5" customHeight="1">
      <c r="B288" s="151"/>
      <c r="C288" s="152" t="s">
        <v>1137</v>
      </c>
      <c r="D288" s="152" t="s">
        <v>141</v>
      </c>
      <c r="E288" s="153" t="s">
        <v>1347</v>
      </c>
      <c r="F288" s="154" t="s">
        <v>1348</v>
      </c>
      <c r="G288" s="155" t="s">
        <v>144</v>
      </c>
      <c r="H288" s="156">
        <v>0.336</v>
      </c>
      <c r="I288" s="157"/>
      <c r="J288" s="157">
        <f t="shared" si="90"/>
        <v>0</v>
      </c>
      <c r="K288" s="154" t="s">
        <v>5</v>
      </c>
      <c r="L288" s="37"/>
      <c r="M288" s="158" t="s">
        <v>5</v>
      </c>
      <c r="N288" s="159" t="s">
        <v>40</v>
      </c>
      <c r="O288" s="160">
        <v>0</v>
      </c>
      <c r="P288" s="160">
        <f t="shared" si="91"/>
        <v>0</v>
      </c>
      <c r="Q288" s="160">
        <v>0</v>
      </c>
      <c r="R288" s="160">
        <f t="shared" si="92"/>
        <v>0</v>
      </c>
      <c r="S288" s="160">
        <v>0</v>
      </c>
      <c r="T288" s="161">
        <f t="shared" si="93"/>
        <v>0</v>
      </c>
      <c r="AR288" s="23" t="s">
        <v>146</v>
      </c>
      <c r="AT288" s="23" t="s">
        <v>141</v>
      </c>
      <c r="AU288" s="23" t="s">
        <v>146</v>
      </c>
      <c r="AY288" s="23" t="s">
        <v>139</v>
      </c>
      <c r="BE288" s="162">
        <f t="shared" si="94"/>
        <v>0</v>
      </c>
      <c r="BF288" s="162">
        <f t="shared" si="95"/>
        <v>0</v>
      </c>
      <c r="BG288" s="162">
        <f t="shared" si="96"/>
        <v>0</v>
      </c>
      <c r="BH288" s="162">
        <f t="shared" si="97"/>
        <v>0</v>
      </c>
      <c r="BI288" s="162">
        <f t="shared" si="98"/>
        <v>0</v>
      </c>
      <c r="BJ288" s="23" t="s">
        <v>77</v>
      </c>
      <c r="BK288" s="162">
        <f t="shared" si="99"/>
        <v>0</v>
      </c>
      <c r="BL288" s="23" t="s">
        <v>146</v>
      </c>
      <c r="BM288" s="23" t="s">
        <v>1349</v>
      </c>
    </row>
    <row r="289" spans="2:65" s="1" customFormat="1" ht="25.5" customHeight="1">
      <c r="B289" s="151"/>
      <c r="C289" s="152" t="s">
        <v>1350</v>
      </c>
      <c r="D289" s="152" t="s">
        <v>141</v>
      </c>
      <c r="E289" s="153" t="s">
        <v>1351</v>
      </c>
      <c r="F289" s="154" t="s">
        <v>1352</v>
      </c>
      <c r="G289" s="155" t="s">
        <v>175</v>
      </c>
      <c r="H289" s="156">
        <v>0.5376000000000001</v>
      </c>
      <c r="I289" s="157"/>
      <c r="J289" s="157">
        <f t="shared" si="90"/>
        <v>0</v>
      </c>
      <c r="K289" s="154" t="s">
        <v>5</v>
      </c>
      <c r="L289" s="37"/>
      <c r="M289" s="158" t="s">
        <v>5</v>
      </c>
      <c r="N289" s="159" t="s">
        <v>40</v>
      </c>
      <c r="O289" s="160">
        <v>0</v>
      </c>
      <c r="P289" s="160">
        <f t="shared" si="91"/>
        <v>0</v>
      </c>
      <c r="Q289" s="160">
        <v>0</v>
      </c>
      <c r="R289" s="160">
        <f t="shared" si="92"/>
        <v>0</v>
      </c>
      <c r="S289" s="160">
        <v>0</v>
      </c>
      <c r="T289" s="161">
        <f t="shared" si="93"/>
        <v>0</v>
      </c>
      <c r="AR289" s="23" t="s">
        <v>146</v>
      </c>
      <c r="AT289" s="23" t="s">
        <v>141</v>
      </c>
      <c r="AU289" s="23" t="s">
        <v>146</v>
      </c>
      <c r="AY289" s="23" t="s">
        <v>139</v>
      </c>
      <c r="BE289" s="162">
        <f t="shared" si="94"/>
        <v>0</v>
      </c>
      <c r="BF289" s="162">
        <f t="shared" si="95"/>
        <v>0</v>
      </c>
      <c r="BG289" s="162">
        <f t="shared" si="96"/>
        <v>0</v>
      </c>
      <c r="BH289" s="162">
        <f t="shared" si="97"/>
        <v>0</v>
      </c>
      <c r="BI289" s="162">
        <f t="shared" si="98"/>
        <v>0</v>
      </c>
      <c r="BJ289" s="23" t="s">
        <v>77</v>
      </c>
      <c r="BK289" s="162">
        <f t="shared" si="99"/>
        <v>0</v>
      </c>
      <c r="BL289" s="23" t="s">
        <v>146</v>
      </c>
      <c r="BM289" s="23" t="s">
        <v>1353</v>
      </c>
    </row>
    <row r="290" spans="2:63" s="13" customFormat="1" ht="21.6" customHeight="1">
      <c r="B290" s="190"/>
      <c r="D290" s="191" t="s">
        <v>68</v>
      </c>
      <c r="E290" s="191" t="s">
        <v>1354</v>
      </c>
      <c r="F290" s="191" t="s">
        <v>1355</v>
      </c>
      <c r="J290" s="192">
        <f>BK290</f>
        <v>0</v>
      </c>
      <c r="L290" s="190"/>
      <c r="M290" s="193"/>
      <c r="N290" s="194"/>
      <c r="O290" s="194"/>
      <c r="P290" s="195">
        <f>SUM(P291:P344)</f>
        <v>169</v>
      </c>
      <c r="Q290" s="194"/>
      <c r="R290" s="195">
        <f>SUM(R291:R344)</f>
        <v>169</v>
      </c>
      <c r="S290" s="194"/>
      <c r="T290" s="196">
        <f>SUM(T291:T344)</f>
        <v>169</v>
      </c>
      <c r="AR290" s="191" t="s">
        <v>77</v>
      </c>
      <c r="AT290" s="197" t="s">
        <v>68</v>
      </c>
      <c r="AU290" s="197" t="s">
        <v>154</v>
      </c>
      <c r="AY290" s="191" t="s">
        <v>139</v>
      </c>
      <c r="BK290" s="198">
        <f>SUM(BK291:BK344)</f>
        <v>0</v>
      </c>
    </row>
    <row r="291" spans="2:65" s="1" customFormat="1" ht="25.5" customHeight="1">
      <c r="B291" s="151"/>
      <c r="C291" s="171" t="s">
        <v>1140</v>
      </c>
      <c r="D291" s="171" t="s">
        <v>191</v>
      </c>
      <c r="E291" s="172" t="s">
        <v>1356</v>
      </c>
      <c r="F291" s="173" t="s">
        <v>1357</v>
      </c>
      <c r="G291" s="174" t="s">
        <v>144</v>
      </c>
      <c r="H291" s="175">
        <v>0.336</v>
      </c>
      <c r="I291" s="176"/>
      <c r="J291" s="176">
        <f aca="true" t="shared" si="100" ref="J291:J324">ROUND(I291*H291,2)</f>
        <v>0</v>
      </c>
      <c r="K291" s="173" t="s">
        <v>5</v>
      </c>
      <c r="L291" s="177"/>
      <c r="M291" s="178" t="s">
        <v>5</v>
      </c>
      <c r="N291" s="179" t="s">
        <v>40</v>
      </c>
      <c r="O291" s="160">
        <v>0</v>
      </c>
      <c r="P291" s="160">
        <f aca="true" t="shared" si="101" ref="P291:P324">O291*H291</f>
        <v>0</v>
      </c>
      <c r="Q291" s="160">
        <v>0</v>
      </c>
      <c r="R291" s="160">
        <f aca="true" t="shared" si="102" ref="R291:R324">Q291*H291</f>
        <v>0</v>
      </c>
      <c r="S291" s="160">
        <v>0</v>
      </c>
      <c r="T291" s="161">
        <f aca="true" t="shared" si="103" ref="T291:T324">S291*H291</f>
        <v>0</v>
      </c>
      <c r="AR291" s="23" t="s">
        <v>179</v>
      </c>
      <c r="AT291" s="23" t="s">
        <v>191</v>
      </c>
      <c r="AU291" s="23" t="s">
        <v>146</v>
      </c>
      <c r="AY291" s="23" t="s">
        <v>139</v>
      </c>
      <c r="BE291" s="162">
        <f aca="true" t="shared" si="104" ref="BE291:BE324">IF(N291="základní",J291,0)</f>
        <v>0</v>
      </c>
      <c r="BF291" s="162">
        <f aca="true" t="shared" si="105" ref="BF291:BF324">IF(N291="snížená",J291,0)</f>
        <v>0</v>
      </c>
      <c r="BG291" s="162">
        <f aca="true" t="shared" si="106" ref="BG291:BG324">IF(N291="zákl. přenesená",J291,0)</f>
        <v>0</v>
      </c>
      <c r="BH291" s="162">
        <f aca="true" t="shared" si="107" ref="BH291:BH324">IF(N291="sníž. přenesená",J291,0)</f>
        <v>0</v>
      </c>
      <c r="BI291" s="162">
        <f aca="true" t="shared" si="108" ref="BI291:BI324">IF(N291="nulová",J291,0)</f>
        <v>0</v>
      </c>
      <c r="BJ291" s="23" t="s">
        <v>77</v>
      </c>
      <c r="BK291" s="162">
        <f aca="true" t="shared" si="109" ref="BK291:BK324">ROUND(I291*H291,2)</f>
        <v>0</v>
      </c>
      <c r="BL291" s="23" t="s">
        <v>146</v>
      </c>
      <c r="BM291" s="23" t="s">
        <v>1358</v>
      </c>
    </row>
    <row r="292" spans="2:65" s="1" customFormat="1" ht="16.5" customHeight="1">
      <c r="B292" s="151"/>
      <c r="C292" s="171" t="s">
        <v>1359</v>
      </c>
      <c r="D292" s="171" t="s">
        <v>191</v>
      </c>
      <c r="E292" s="172" t="s">
        <v>1360</v>
      </c>
      <c r="F292" s="173" t="s">
        <v>1361</v>
      </c>
      <c r="G292" s="174" t="s">
        <v>1362</v>
      </c>
      <c r="H292" s="175">
        <v>0.04063</v>
      </c>
      <c r="I292" s="176"/>
      <c r="J292" s="176">
        <f t="shared" si="100"/>
        <v>0</v>
      </c>
      <c r="K292" s="173" t="s">
        <v>5</v>
      </c>
      <c r="L292" s="177"/>
      <c r="M292" s="178" t="s">
        <v>5</v>
      </c>
      <c r="N292" s="179" t="s">
        <v>40</v>
      </c>
      <c r="O292" s="160">
        <v>0</v>
      </c>
      <c r="P292" s="160">
        <f t="shared" si="101"/>
        <v>0</v>
      </c>
      <c r="Q292" s="160">
        <v>0</v>
      </c>
      <c r="R292" s="160">
        <f t="shared" si="102"/>
        <v>0</v>
      </c>
      <c r="S292" s="160">
        <v>0</v>
      </c>
      <c r="T292" s="161">
        <f t="shared" si="103"/>
        <v>0</v>
      </c>
      <c r="AR292" s="23" t="s">
        <v>179</v>
      </c>
      <c r="AT292" s="23" t="s">
        <v>191</v>
      </c>
      <c r="AU292" s="23" t="s">
        <v>146</v>
      </c>
      <c r="AY292" s="23" t="s">
        <v>139</v>
      </c>
      <c r="BE292" s="162">
        <f t="shared" si="104"/>
        <v>0</v>
      </c>
      <c r="BF292" s="162">
        <f t="shared" si="105"/>
        <v>0</v>
      </c>
      <c r="BG292" s="162">
        <f t="shared" si="106"/>
        <v>0</v>
      </c>
      <c r="BH292" s="162">
        <f t="shared" si="107"/>
        <v>0</v>
      </c>
      <c r="BI292" s="162">
        <f t="shared" si="108"/>
        <v>0</v>
      </c>
      <c r="BJ292" s="23" t="s">
        <v>77</v>
      </c>
      <c r="BK292" s="162">
        <f t="shared" si="109"/>
        <v>0</v>
      </c>
      <c r="BL292" s="23" t="s">
        <v>146</v>
      </c>
      <c r="BM292" s="23" t="s">
        <v>1363</v>
      </c>
    </row>
    <row r="293" spans="2:65" s="1" customFormat="1" ht="16.5" customHeight="1">
      <c r="B293" s="151"/>
      <c r="C293" s="171" t="s">
        <v>1141</v>
      </c>
      <c r="D293" s="171" t="s">
        <v>191</v>
      </c>
      <c r="E293" s="172" t="s">
        <v>1364</v>
      </c>
      <c r="F293" s="173" t="s">
        <v>1365</v>
      </c>
      <c r="G293" s="174" t="s">
        <v>1009</v>
      </c>
      <c r="H293" s="175">
        <v>42</v>
      </c>
      <c r="I293" s="176"/>
      <c r="J293" s="176">
        <f t="shared" si="100"/>
        <v>0</v>
      </c>
      <c r="K293" s="173" t="s">
        <v>5</v>
      </c>
      <c r="L293" s="177"/>
      <c r="M293" s="178" t="s">
        <v>5</v>
      </c>
      <c r="N293" s="179" t="s">
        <v>40</v>
      </c>
      <c r="O293" s="160">
        <v>0</v>
      </c>
      <c r="P293" s="160">
        <f t="shared" si="101"/>
        <v>0</v>
      </c>
      <c r="Q293" s="160">
        <v>0</v>
      </c>
      <c r="R293" s="160">
        <f t="shared" si="102"/>
        <v>0</v>
      </c>
      <c r="S293" s="160">
        <v>0</v>
      </c>
      <c r="T293" s="161">
        <f t="shared" si="103"/>
        <v>0</v>
      </c>
      <c r="AR293" s="23" t="s">
        <v>179</v>
      </c>
      <c r="AT293" s="23" t="s">
        <v>191</v>
      </c>
      <c r="AU293" s="23" t="s">
        <v>146</v>
      </c>
      <c r="AY293" s="23" t="s">
        <v>139</v>
      </c>
      <c r="BE293" s="162">
        <f t="shared" si="104"/>
        <v>0</v>
      </c>
      <c r="BF293" s="162">
        <f t="shared" si="105"/>
        <v>0</v>
      </c>
      <c r="BG293" s="162">
        <f t="shared" si="106"/>
        <v>0</v>
      </c>
      <c r="BH293" s="162">
        <f t="shared" si="107"/>
        <v>0</v>
      </c>
      <c r="BI293" s="162">
        <f t="shared" si="108"/>
        <v>0</v>
      </c>
      <c r="BJ293" s="23" t="s">
        <v>77</v>
      </c>
      <c r="BK293" s="162">
        <f t="shared" si="109"/>
        <v>0</v>
      </c>
      <c r="BL293" s="23" t="s">
        <v>146</v>
      </c>
      <c r="BM293" s="23" t="s">
        <v>1366</v>
      </c>
    </row>
    <row r="294" spans="2:65" s="1" customFormat="1" ht="16.5" customHeight="1">
      <c r="B294" s="151"/>
      <c r="C294" s="171" t="s">
        <v>1367</v>
      </c>
      <c r="D294" s="171" t="s">
        <v>191</v>
      </c>
      <c r="E294" s="172" t="s">
        <v>1368</v>
      </c>
      <c r="F294" s="173" t="s">
        <v>1369</v>
      </c>
      <c r="G294" s="174" t="s">
        <v>144</v>
      </c>
      <c r="H294" s="175">
        <v>2.8441</v>
      </c>
      <c r="I294" s="176"/>
      <c r="J294" s="176">
        <f t="shared" si="100"/>
        <v>0</v>
      </c>
      <c r="K294" s="173" t="s">
        <v>5</v>
      </c>
      <c r="L294" s="177"/>
      <c r="M294" s="178" t="s">
        <v>5</v>
      </c>
      <c r="N294" s="179" t="s">
        <v>40</v>
      </c>
      <c r="O294" s="160">
        <v>0</v>
      </c>
      <c r="P294" s="160">
        <f t="shared" si="101"/>
        <v>0</v>
      </c>
      <c r="Q294" s="160">
        <v>0</v>
      </c>
      <c r="R294" s="160">
        <f t="shared" si="102"/>
        <v>0</v>
      </c>
      <c r="S294" s="160">
        <v>0</v>
      </c>
      <c r="T294" s="161">
        <f t="shared" si="103"/>
        <v>0</v>
      </c>
      <c r="AR294" s="23" t="s">
        <v>179</v>
      </c>
      <c r="AT294" s="23" t="s">
        <v>191</v>
      </c>
      <c r="AU294" s="23" t="s">
        <v>146</v>
      </c>
      <c r="AY294" s="23" t="s">
        <v>139</v>
      </c>
      <c r="BE294" s="162">
        <f t="shared" si="104"/>
        <v>0</v>
      </c>
      <c r="BF294" s="162">
        <f t="shared" si="105"/>
        <v>0</v>
      </c>
      <c r="BG294" s="162">
        <f t="shared" si="106"/>
        <v>0</v>
      </c>
      <c r="BH294" s="162">
        <f t="shared" si="107"/>
        <v>0</v>
      </c>
      <c r="BI294" s="162">
        <f t="shared" si="108"/>
        <v>0</v>
      </c>
      <c r="BJ294" s="23" t="s">
        <v>77</v>
      </c>
      <c r="BK294" s="162">
        <f t="shared" si="109"/>
        <v>0</v>
      </c>
      <c r="BL294" s="23" t="s">
        <v>146</v>
      </c>
      <c r="BM294" s="23" t="s">
        <v>1370</v>
      </c>
    </row>
    <row r="295" spans="2:65" s="277" customFormat="1" ht="16.5" customHeight="1">
      <c r="B295" s="151"/>
      <c r="C295" s="171"/>
      <c r="D295" s="171" t="s">
        <v>191</v>
      </c>
      <c r="E295" s="172" t="s">
        <v>2210</v>
      </c>
      <c r="F295" s="173" t="s">
        <v>2209</v>
      </c>
      <c r="G295" s="174" t="s">
        <v>1009</v>
      </c>
      <c r="H295" s="175">
        <v>17</v>
      </c>
      <c r="I295" s="176"/>
      <c r="J295" s="176">
        <f t="shared" si="100"/>
        <v>0</v>
      </c>
      <c r="K295" s="173"/>
      <c r="L295" s="177"/>
      <c r="M295" s="178"/>
      <c r="N295" s="179" t="s">
        <v>40</v>
      </c>
      <c r="O295" s="160">
        <v>1</v>
      </c>
      <c r="P295" s="160">
        <f aca="true" t="shared" si="110" ref="P295">O295*H295</f>
        <v>17</v>
      </c>
      <c r="Q295" s="160">
        <v>1</v>
      </c>
      <c r="R295" s="160">
        <f aca="true" t="shared" si="111" ref="R295">Q295*H295</f>
        <v>17</v>
      </c>
      <c r="S295" s="160">
        <v>1</v>
      </c>
      <c r="T295" s="161">
        <f aca="true" t="shared" si="112" ref="T295">S295*H295</f>
        <v>17</v>
      </c>
      <c r="AR295" s="23"/>
      <c r="AT295" s="23"/>
      <c r="AU295" s="23"/>
      <c r="AY295" s="23"/>
      <c r="BE295" s="162">
        <f aca="true" t="shared" si="113" ref="BE295">IF(N295="základní",J295,0)</f>
        <v>0</v>
      </c>
      <c r="BF295" s="162">
        <f aca="true" t="shared" si="114" ref="BF295">IF(N295="snížená",J295,0)</f>
        <v>0</v>
      </c>
      <c r="BG295" s="162">
        <f aca="true" t="shared" si="115" ref="BG295">IF(N295="zákl. přenesená",J295,0)</f>
        <v>0</v>
      </c>
      <c r="BH295" s="162">
        <f aca="true" t="shared" si="116" ref="BH295">IF(N295="sníž. přenesená",J295,0)</f>
        <v>0</v>
      </c>
      <c r="BI295" s="162">
        <f aca="true" t="shared" si="117" ref="BI295">IF(N295="nulová",J295,0)</f>
        <v>0</v>
      </c>
      <c r="BJ295" s="23" t="s">
        <v>79</v>
      </c>
      <c r="BK295" s="162">
        <f aca="true" t="shared" si="118" ref="BK295">ROUND(I295*H295,2)</f>
        <v>0</v>
      </c>
      <c r="BL295" s="23" t="s">
        <v>146</v>
      </c>
      <c r="BM295" s="23" t="s">
        <v>1370</v>
      </c>
    </row>
    <row r="296" spans="2:65" s="1" customFormat="1" ht="16.5" customHeight="1">
      <c r="B296" s="151"/>
      <c r="C296" s="171" t="s">
        <v>1144</v>
      </c>
      <c r="D296" s="171" t="s">
        <v>191</v>
      </c>
      <c r="E296" s="172" t="s">
        <v>1371</v>
      </c>
      <c r="F296" s="173" t="s">
        <v>1372</v>
      </c>
      <c r="G296" s="174" t="s">
        <v>1009</v>
      </c>
      <c r="H296" s="175">
        <v>8</v>
      </c>
      <c r="I296" s="176"/>
      <c r="J296" s="176">
        <f t="shared" si="100"/>
        <v>0</v>
      </c>
      <c r="K296" s="173" t="s">
        <v>5</v>
      </c>
      <c r="L296" s="177"/>
      <c r="M296" s="178" t="s">
        <v>5</v>
      </c>
      <c r="N296" s="179" t="s">
        <v>40</v>
      </c>
      <c r="O296" s="160">
        <v>0</v>
      </c>
      <c r="P296" s="160">
        <f t="shared" si="101"/>
        <v>0</v>
      </c>
      <c r="Q296" s="160">
        <v>0</v>
      </c>
      <c r="R296" s="160">
        <f t="shared" si="102"/>
        <v>0</v>
      </c>
      <c r="S296" s="160">
        <v>0</v>
      </c>
      <c r="T296" s="161">
        <f t="shared" si="103"/>
        <v>0</v>
      </c>
      <c r="AR296" s="23" t="s">
        <v>179</v>
      </c>
      <c r="AT296" s="23" t="s">
        <v>191</v>
      </c>
      <c r="AU296" s="23" t="s">
        <v>146</v>
      </c>
      <c r="AY296" s="23" t="s">
        <v>139</v>
      </c>
      <c r="BE296" s="162">
        <f t="shared" si="104"/>
        <v>0</v>
      </c>
      <c r="BF296" s="162">
        <f t="shared" si="105"/>
        <v>0</v>
      </c>
      <c r="BG296" s="162">
        <f t="shared" si="106"/>
        <v>0</v>
      </c>
      <c r="BH296" s="162">
        <f t="shared" si="107"/>
        <v>0</v>
      </c>
      <c r="BI296" s="162">
        <f t="shared" si="108"/>
        <v>0</v>
      </c>
      <c r="BJ296" s="23" t="s">
        <v>77</v>
      </c>
      <c r="BK296" s="162">
        <f t="shared" si="109"/>
        <v>0</v>
      </c>
      <c r="BL296" s="23" t="s">
        <v>146</v>
      </c>
      <c r="BM296" s="23" t="s">
        <v>1373</v>
      </c>
    </row>
    <row r="297" spans="2:65" s="1" customFormat="1" ht="16.5" customHeight="1">
      <c r="B297" s="151"/>
      <c r="C297" s="171" t="s">
        <v>1374</v>
      </c>
      <c r="D297" s="171" t="s">
        <v>191</v>
      </c>
      <c r="E297" s="172" t="s">
        <v>1375</v>
      </c>
      <c r="F297" s="173" t="s">
        <v>1376</v>
      </c>
      <c r="G297" s="174" t="s">
        <v>1009</v>
      </c>
      <c r="H297" s="175">
        <v>5</v>
      </c>
      <c r="I297" s="176"/>
      <c r="J297" s="176">
        <f t="shared" si="100"/>
        <v>0</v>
      </c>
      <c r="K297" s="173" t="s">
        <v>5</v>
      </c>
      <c r="L297" s="177"/>
      <c r="M297" s="178" t="s">
        <v>5</v>
      </c>
      <c r="N297" s="179" t="s">
        <v>40</v>
      </c>
      <c r="O297" s="160">
        <v>0</v>
      </c>
      <c r="P297" s="160">
        <f t="shared" si="101"/>
        <v>0</v>
      </c>
      <c r="Q297" s="160">
        <v>0</v>
      </c>
      <c r="R297" s="160">
        <f t="shared" si="102"/>
        <v>0</v>
      </c>
      <c r="S297" s="160">
        <v>0</v>
      </c>
      <c r="T297" s="161">
        <f t="shared" si="103"/>
        <v>0</v>
      </c>
      <c r="AR297" s="23" t="s">
        <v>179</v>
      </c>
      <c r="AT297" s="23" t="s">
        <v>191</v>
      </c>
      <c r="AU297" s="23" t="s">
        <v>146</v>
      </c>
      <c r="AY297" s="23" t="s">
        <v>139</v>
      </c>
      <c r="BE297" s="162">
        <f t="shared" si="104"/>
        <v>0</v>
      </c>
      <c r="BF297" s="162">
        <f t="shared" si="105"/>
        <v>0</v>
      </c>
      <c r="BG297" s="162">
        <f t="shared" si="106"/>
        <v>0</v>
      </c>
      <c r="BH297" s="162">
        <f t="shared" si="107"/>
        <v>0</v>
      </c>
      <c r="BI297" s="162">
        <f t="shared" si="108"/>
        <v>0</v>
      </c>
      <c r="BJ297" s="23" t="s">
        <v>77</v>
      </c>
      <c r="BK297" s="162">
        <f t="shared" si="109"/>
        <v>0</v>
      </c>
      <c r="BL297" s="23" t="s">
        <v>146</v>
      </c>
      <c r="BM297" s="23" t="s">
        <v>1377</v>
      </c>
    </row>
    <row r="298" spans="2:65" s="1" customFormat="1" ht="16.5" customHeight="1">
      <c r="B298" s="151"/>
      <c r="C298" s="171" t="s">
        <v>1145</v>
      </c>
      <c r="D298" s="171" t="s">
        <v>191</v>
      </c>
      <c r="E298" s="172" t="s">
        <v>1378</v>
      </c>
      <c r="F298" s="173" t="s">
        <v>1379</v>
      </c>
      <c r="G298" s="174" t="s">
        <v>1009</v>
      </c>
      <c r="H298" s="175">
        <v>12</v>
      </c>
      <c r="I298" s="176"/>
      <c r="J298" s="176">
        <f t="shared" si="100"/>
        <v>0</v>
      </c>
      <c r="K298" s="173" t="s">
        <v>5</v>
      </c>
      <c r="L298" s="177"/>
      <c r="M298" s="178" t="s">
        <v>5</v>
      </c>
      <c r="N298" s="179" t="s">
        <v>40</v>
      </c>
      <c r="O298" s="160">
        <v>0</v>
      </c>
      <c r="P298" s="160">
        <f t="shared" si="101"/>
        <v>0</v>
      </c>
      <c r="Q298" s="160">
        <v>0</v>
      </c>
      <c r="R298" s="160">
        <f t="shared" si="102"/>
        <v>0</v>
      </c>
      <c r="S298" s="160">
        <v>0</v>
      </c>
      <c r="T298" s="161">
        <f t="shared" si="103"/>
        <v>0</v>
      </c>
      <c r="AR298" s="23" t="s">
        <v>179</v>
      </c>
      <c r="AT298" s="23" t="s">
        <v>191</v>
      </c>
      <c r="AU298" s="23" t="s">
        <v>146</v>
      </c>
      <c r="AY298" s="23" t="s">
        <v>139</v>
      </c>
      <c r="BE298" s="162">
        <f t="shared" si="104"/>
        <v>0</v>
      </c>
      <c r="BF298" s="162">
        <f t="shared" si="105"/>
        <v>0</v>
      </c>
      <c r="BG298" s="162">
        <f t="shared" si="106"/>
        <v>0</v>
      </c>
      <c r="BH298" s="162">
        <f t="shared" si="107"/>
        <v>0</v>
      </c>
      <c r="BI298" s="162">
        <f t="shared" si="108"/>
        <v>0</v>
      </c>
      <c r="BJ298" s="23" t="s">
        <v>77</v>
      </c>
      <c r="BK298" s="162">
        <f t="shared" si="109"/>
        <v>0</v>
      </c>
      <c r="BL298" s="23" t="s">
        <v>146</v>
      </c>
      <c r="BM298" s="23" t="s">
        <v>1380</v>
      </c>
    </row>
    <row r="299" spans="2:65" s="1" customFormat="1" ht="25.5" customHeight="1">
      <c r="B299" s="151"/>
      <c r="C299" s="152" t="s">
        <v>1381</v>
      </c>
      <c r="D299" s="152" t="s">
        <v>141</v>
      </c>
      <c r="E299" s="153" t="s">
        <v>1382</v>
      </c>
      <c r="F299" s="154" t="s">
        <v>1383</v>
      </c>
      <c r="G299" s="155" t="s">
        <v>182</v>
      </c>
      <c r="H299" s="156">
        <v>8.126</v>
      </c>
      <c r="I299" s="157"/>
      <c r="J299" s="157">
        <f t="shared" si="100"/>
        <v>0</v>
      </c>
      <c r="K299" s="154" t="s">
        <v>5</v>
      </c>
      <c r="L299" s="37"/>
      <c r="M299" s="158" t="s">
        <v>5</v>
      </c>
      <c r="N299" s="159" t="s">
        <v>40</v>
      </c>
      <c r="O299" s="160">
        <v>0</v>
      </c>
      <c r="P299" s="160">
        <f t="shared" si="101"/>
        <v>0</v>
      </c>
      <c r="Q299" s="160">
        <v>0</v>
      </c>
      <c r="R299" s="160">
        <f t="shared" si="102"/>
        <v>0</v>
      </c>
      <c r="S299" s="160">
        <v>0</v>
      </c>
      <c r="T299" s="161">
        <f t="shared" si="103"/>
        <v>0</v>
      </c>
      <c r="AR299" s="23" t="s">
        <v>146</v>
      </c>
      <c r="AT299" s="23" t="s">
        <v>141</v>
      </c>
      <c r="AU299" s="23" t="s">
        <v>146</v>
      </c>
      <c r="AY299" s="23" t="s">
        <v>139</v>
      </c>
      <c r="BE299" s="162">
        <f t="shared" si="104"/>
        <v>0</v>
      </c>
      <c r="BF299" s="162">
        <f t="shared" si="105"/>
        <v>0</v>
      </c>
      <c r="BG299" s="162">
        <f t="shared" si="106"/>
        <v>0</v>
      </c>
      <c r="BH299" s="162">
        <f t="shared" si="107"/>
        <v>0</v>
      </c>
      <c r="BI299" s="162">
        <f t="shared" si="108"/>
        <v>0</v>
      </c>
      <c r="BJ299" s="23" t="s">
        <v>77</v>
      </c>
      <c r="BK299" s="162">
        <f t="shared" si="109"/>
        <v>0</v>
      </c>
      <c r="BL299" s="23" t="s">
        <v>146</v>
      </c>
      <c r="BM299" s="23" t="s">
        <v>1384</v>
      </c>
    </row>
    <row r="300" spans="2:65" s="1" customFormat="1" ht="16.5" customHeight="1">
      <c r="B300" s="151"/>
      <c r="C300" s="152" t="s">
        <v>1146</v>
      </c>
      <c r="D300" s="152" t="s">
        <v>141</v>
      </c>
      <c r="E300" s="153" t="s">
        <v>1385</v>
      </c>
      <c r="F300" s="154" t="s">
        <v>1386</v>
      </c>
      <c r="G300" s="155" t="s">
        <v>271</v>
      </c>
      <c r="H300" s="156">
        <v>2.0315</v>
      </c>
      <c r="I300" s="157"/>
      <c r="J300" s="157">
        <f t="shared" si="100"/>
        <v>0</v>
      </c>
      <c r="K300" s="154" t="s">
        <v>5</v>
      </c>
      <c r="L300" s="37"/>
      <c r="M300" s="158" t="s">
        <v>5</v>
      </c>
      <c r="N300" s="159" t="s">
        <v>40</v>
      </c>
      <c r="O300" s="160">
        <v>0</v>
      </c>
      <c r="P300" s="160">
        <f t="shared" si="101"/>
        <v>0</v>
      </c>
      <c r="Q300" s="160">
        <v>0</v>
      </c>
      <c r="R300" s="160">
        <f t="shared" si="102"/>
        <v>0</v>
      </c>
      <c r="S300" s="160">
        <v>0</v>
      </c>
      <c r="T300" s="161">
        <f t="shared" si="103"/>
        <v>0</v>
      </c>
      <c r="AR300" s="23" t="s">
        <v>146</v>
      </c>
      <c r="AT300" s="23" t="s">
        <v>141</v>
      </c>
      <c r="AU300" s="23" t="s">
        <v>146</v>
      </c>
      <c r="AY300" s="23" t="s">
        <v>139</v>
      </c>
      <c r="BE300" s="162">
        <f t="shared" si="104"/>
        <v>0</v>
      </c>
      <c r="BF300" s="162">
        <f t="shared" si="105"/>
        <v>0</v>
      </c>
      <c r="BG300" s="162">
        <f t="shared" si="106"/>
        <v>0</v>
      </c>
      <c r="BH300" s="162">
        <f t="shared" si="107"/>
        <v>0</v>
      </c>
      <c r="BI300" s="162">
        <f t="shared" si="108"/>
        <v>0</v>
      </c>
      <c r="BJ300" s="23" t="s">
        <v>77</v>
      </c>
      <c r="BK300" s="162">
        <f t="shared" si="109"/>
        <v>0</v>
      </c>
      <c r="BL300" s="23" t="s">
        <v>146</v>
      </c>
      <c r="BM300" s="23" t="s">
        <v>1387</v>
      </c>
    </row>
    <row r="301" spans="2:65" s="1" customFormat="1" ht="25.5" customHeight="1">
      <c r="B301" s="151"/>
      <c r="C301" s="152" t="s">
        <v>1388</v>
      </c>
      <c r="D301" s="152" t="s">
        <v>141</v>
      </c>
      <c r="E301" s="153" t="s">
        <v>1389</v>
      </c>
      <c r="F301" s="154" t="s">
        <v>1390</v>
      </c>
      <c r="G301" s="155" t="s">
        <v>182</v>
      </c>
      <c r="H301" s="156">
        <v>121.88999999999999</v>
      </c>
      <c r="I301" s="157"/>
      <c r="J301" s="157">
        <f t="shared" si="100"/>
        <v>0</v>
      </c>
      <c r="K301" s="154" t="s">
        <v>5</v>
      </c>
      <c r="L301" s="37"/>
      <c r="M301" s="158" t="s">
        <v>5</v>
      </c>
      <c r="N301" s="159" t="s">
        <v>40</v>
      </c>
      <c r="O301" s="160">
        <v>0</v>
      </c>
      <c r="P301" s="160">
        <f t="shared" si="101"/>
        <v>0</v>
      </c>
      <c r="Q301" s="160">
        <v>0</v>
      </c>
      <c r="R301" s="160">
        <f t="shared" si="102"/>
        <v>0</v>
      </c>
      <c r="S301" s="160">
        <v>0</v>
      </c>
      <c r="T301" s="161">
        <f t="shared" si="103"/>
        <v>0</v>
      </c>
      <c r="AR301" s="23" t="s">
        <v>146</v>
      </c>
      <c r="AT301" s="23" t="s">
        <v>141</v>
      </c>
      <c r="AU301" s="23" t="s">
        <v>146</v>
      </c>
      <c r="AY301" s="23" t="s">
        <v>139</v>
      </c>
      <c r="BE301" s="162">
        <f t="shared" si="104"/>
        <v>0</v>
      </c>
      <c r="BF301" s="162">
        <f t="shared" si="105"/>
        <v>0</v>
      </c>
      <c r="BG301" s="162">
        <f t="shared" si="106"/>
        <v>0</v>
      </c>
      <c r="BH301" s="162">
        <f t="shared" si="107"/>
        <v>0</v>
      </c>
      <c r="BI301" s="162">
        <f t="shared" si="108"/>
        <v>0</v>
      </c>
      <c r="BJ301" s="23" t="s">
        <v>77</v>
      </c>
      <c r="BK301" s="162">
        <f t="shared" si="109"/>
        <v>0</v>
      </c>
      <c r="BL301" s="23" t="s">
        <v>146</v>
      </c>
      <c r="BM301" s="23" t="s">
        <v>1391</v>
      </c>
    </row>
    <row r="302" spans="2:65" s="1" customFormat="1" ht="25.5" customHeight="1">
      <c r="B302" s="151"/>
      <c r="C302" s="152" t="s">
        <v>1147</v>
      </c>
      <c r="D302" s="152" t="s">
        <v>141</v>
      </c>
      <c r="E302" s="153" t="s">
        <v>1392</v>
      </c>
      <c r="F302" s="154" t="s">
        <v>1393</v>
      </c>
      <c r="G302" s="155" t="s">
        <v>144</v>
      </c>
      <c r="H302" s="156">
        <v>8.126</v>
      </c>
      <c r="I302" s="157"/>
      <c r="J302" s="157">
        <f t="shared" si="100"/>
        <v>0</v>
      </c>
      <c r="K302" s="154" t="s">
        <v>5</v>
      </c>
      <c r="L302" s="37"/>
      <c r="M302" s="158" t="s">
        <v>5</v>
      </c>
      <c r="N302" s="159" t="s">
        <v>40</v>
      </c>
      <c r="O302" s="160">
        <v>0</v>
      </c>
      <c r="P302" s="160">
        <f t="shared" si="101"/>
        <v>0</v>
      </c>
      <c r="Q302" s="160">
        <v>0</v>
      </c>
      <c r="R302" s="160">
        <f t="shared" si="102"/>
        <v>0</v>
      </c>
      <c r="S302" s="160">
        <v>0</v>
      </c>
      <c r="T302" s="161">
        <f t="shared" si="103"/>
        <v>0</v>
      </c>
      <c r="AR302" s="23" t="s">
        <v>146</v>
      </c>
      <c r="AT302" s="23" t="s">
        <v>141</v>
      </c>
      <c r="AU302" s="23" t="s">
        <v>146</v>
      </c>
      <c r="AY302" s="23" t="s">
        <v>139</v>
      </c>
      <c r="BE302" s="162">
        <f t="shared" si="104"/>
        <v>0</v>
      </c>
      <c r="BF302" s="162">
        <f t="shared" si="105"/>
        <v>0</v>
      </c>
      <c r="BG302" s="162">
        <f t="shared" si="106"/>
        <v>0</v>
      </c>
      <c r="BH302" s="162">
        <f t="shared" si="107"/>
        <v>0</v>
      </c>
      <c r="BI302" s="162">
        <f t="shared" si="108"/>
        <v>0</v>
      </c>
      <c r="BJ302" s="23" t="s">
        <v>77</v>
      </c>
      <c r="BK302" s="162">
        <f t="shared" si="109"/>
        <v>0</v>
      </c>
      <c r="BL302" s="23" t="s">
        <v>146</v>
      </c>
      <c r="BM302" s="23" t="s">
        <v>1394</v>
      </c>
    </row>
    <row r="303" spans="2:65" s="1" customFormat="1" ht="16.5" customHeight="1">
      <c r="B303" s="151"/>
      <c r="C303" s="152" t="s">
        <v>1395</v>
      </c>
      <c r="D303" s="152" t="s">
        <v>141</v>
      </c>
      <c r="E303" s="153" t="s">
        <v>1396</v>
      </c>
      <c r="F303" s="154" t="s">
        <v>1397</v>
      </c>
      <c r="G303" s="155" t="s">
        <v>144</v>
      </c>
      <c r="H303" s="156">
        <v>8.126</v>
      </c>
      <c r="I303" s="157"/>
      <c r="J303" s="157">
        <f t="shared" si="100"/>
        <v>0</v>
      </c>
      <c r="K303" s="154" t="s">
        <v>5</v>
      </c>
      <c r="L303" s="37"/>
      <c r="M303" s="158" t="s">
        <v>5</v>
      </c>
      <c r="N303" s="159" t="s">
        <v>40</v>
      </c>
      <c r="O303" s="160">
        <v>0</v>
      </c>
      <c r="P303" s="160">
        <f t="shared" si="101"/>
        <v>0</v>
      </c>
      <c r="Q303" s="160">
        <v>0</v>
      </c>
      <c r="R303" s="160">
        <f t="shared" si="102"/>
        <v>0</v>
      </c>
      <c r="S303" s="160">
        <v>0</v>
      </c>
      <c r="T303" s="161">
        <f t="shared" si="103"/>
        <v>0</v>
      </c>
      <c r="AR303" s="23" t="s">
        <v>146</v>
      </c>
      <c r="AT303" s="23" t="s">
        <v>141</v>
      </c>
      <c r="AU303" s="23" t="s">
        <v>146</v>
      </c>
      <c r="AY303" s="23" t="s">
        <v>139</v>
      </c>
      <c r="BE303" s="162">
        <f t="shared" si="104"/>
        <v>0</v>
      </c>
      <c r="BF303" s="162">
        <f t="shared" si="105"/>
        <v>0</v>
      </c>
      <c r="BG303" s="162">
        <f t="shared" si="106"/>
        <v>0</v>
      </c>
      <c r="BH303" s="162">
        <f t="shared" si="107"/>
        <v>0</v>
      </c>
      <c r="BI303" s="162">
        <f t="shared" si="108"/>
        <v>0</v>
      </c>
      <c r="BJ303" s="23" t="s">
        <v>77</v>
      </c>
      <c r="BK303" s="162">
        <f t="shared" si="109"/>
        <v>0</v>
      </c>
      <c r="BL303" s="23" t="s">
        <v>146</v>
      </c>
      <c r="BM303" s="23" t="s">
        <v>1398</v>
      </c>
    </row>
    <row r="304" spans="2:65" s="1" customFormat="1" ht="16.5" customHeight="1">
      <c r="B304" s="151"/>
      <c r="C304" s="171" t="s">
        <v>1150</v>
      </c>
      <c r="D304" s="171" t="s">
        <v>191</v>
      </c>
      <c r="E304" s="172" t="s">
        <v>1399</v>
      </c>
      <c r="F304" s="173" t="s">
        <v>1400</v>
      </c>
      <c r="G304" s="174" t="s">
        <v>1362</v>
      </c>
      <c r="H304" s="175">
        <v>0.004063</v>
      </c>
      <c r="I304" s="176"/>
      <c r="J304" s="176">
        <f t="shared" si="100"/>
        <v>0</v>
      </c>
      <c r="K304" s="173" t="s">
        <v>5</v>
      </c>
      <c r="L304" s="177"/>
      <c r="M304" s="178" t="s">
        <v>5</v>
      </c>
      <c r="N304" s="179" t="s">
        <v>40</v>
      </c>
      <c r="O304" s="160">
        <v>0</v>
      </c>
      <c r="P304" s="160">
        <f t="shared" si="101"/>
        <v>0</v>
      </c>
      <c r="Q304" s="160">
        <v>0</v>
      </c>
      <c r="R304" s="160">
        <f t="shared" si="102"/>
        <v>0</v>
      </c>
      <c r="S304" s="160">
        <v>0</v>
      </c>
      <c r="T304" s="161">
        <f t="shared" si="103"/>
        <v>0</v>
      </c>
      <c r="AR304" s="23" t="s">
        <v>179</v>
      </c>
      <c r="AT304" s="23" t="s">
        <v>191</v>
      </c>
      <c r="AU304" s="23" t="s">
        <v>146</v>
      </c>
      <c r="AY304" s="23" t="s">
        <v>139</v>
      </c>
      <c r="BE304" s="162">
        <f t="shared" si="104"/>
        <v>0</v>
      </c>
      <c r="BF304" s="162">
        <f t="shared" si="105"/>
        <v>0</v>
      </c>
      <c r="BG304" s="162">
        <f t="shared" si="106"/>
        <v>0</v>
      </c>
      <c r="BH304" s="162">
        <f t="shared" si="107"/>
        <v>0</v>
      </c>
      <c r="BI304" s="162">
        <f t="shared" si="108"/>
        <v>0</v>
      </c>
      <c r="BJ304" s="23" t="s">
        <v>77</v>
      </c>
      <c r="BK304" s="162">
        <f t="shared" si="109"/>
        <v>0</v>
      </c>
      <c r="BL304" s="23" t="s">
        <v>146</v>
      </c>
      <c r="BM304" s="23" t="s">
        <v>1401</v>
      </c>
    </row>
    <row r="305" spans="2:65" s="1" customFormat="1" ht="16.5" customHeight="1">
      <c r="B305" s="151"/>
      <c r="C305" s="152" t="s">
        <v>1402</v>
      </c>
      <c r="D305" s="152" t="s">
        <v>141</v>
      </c>
      <c r="E305" s="153" t="s">
        <v>1403</v>
      </c>
      <c r="F305" s="154" t="s">
        <v>1404</v>
      </c>
      <c r="G305" s="155" t="s">
        <v>271</v>
      </c>
      <c r="H305" s="156">
        <v>4.063</v>
      </c>
      <c r="I305" s="157"/>
      <c r="J305" s="157">
        <f t="shared" si="100"/>
        <v>0</v>
      </c>
      <c r="K305" s="154" t="s">
        <v>5</v>
      </c>
      <c r="L305" s="37"/>
      <c r="M305" s="158" t="s">
        <v>5</v>
      </c>
      <c r="N305" s="159" t="s">
        <v>40</v>
      </c>
      <c r="O305" s="160">
        <v>0</v>
      </c>
      <c r="P305" s="160">
        <f t="shared" si="101"/>
        <v>0</v>
      </c>
      <c r="Q305" s="160">
        <v>0</v>
      </c>
      <c r="R305" s="160">
        <f t="shared" si="102"/>
        <v>0</v>
      </c>
      <c r="S305" s="160">
        <v>0</v>
      </c>
      <c r="T305" s="161">
        <f t="shared" si="103"/>
        <v>0</v>
      </c>
      <c r="AR305" s="23" t="s">
        <v>146</v>
      </c>
      <c r="AT305" s="23" t="s">
        <v>141</v>
      </c>
      <c r="AU305" s="23" t="s">
        <v>146</v>
      </c>
      <c r="AY305" s="23" t="s">
        <v>139</v>
      </c>
      <c r="BE305" s="162">
        <f t="shared" si="104"/>
        <v>0</v>
      </c>
      <c r="BF305" s="162">
        <f t="shared" si="105"/>
        <v>0</v>
      </c>
      <c r="BG305" s="162">
        <f t="shared" si="106"/>
        <v>0</v>
      </c>
      <c r="BH305" s="162">
        <f t="shared" si="107"/>
        <v>0</v>
      </c>
      <c r="BI305" s="162">
        <f t="shared" si="108"/>
        <v>0</v>
      </c>
      <c r="BJ305" s="23" t="s">
        <v>77</v>
      </c>
      <c r="BK305" s="162">
        <f t="shared" si="109"/>
        <v>0</v>
      </c>
      <c r="BL305" s="23" t="s">
        <v>146</v>
      </c>
      <c r="BM305" s="23" t="s">
        <v>1405</v>
      </c>
    </row>
    <row r="306" spans="2:65" s="1" customFormat="1" ht="25.5" customHeight="1">
      <c r="B306" s="151"/>
      <c r="C306" s="152" t="s">
        <v>1153</v>
      </c>
      <c r="D306" s="152" t="s">
        <v>141</v>
      </c>
      <c r="E306" s="153" t="s">
        <v>1344</v>
      </c>
      <c r="F306" s="154" t="s">
        <v>1345</v>
      </c>
      <c r="G306" s="155" t="s">
        <v>182</v>
      </c>
      <c r="H306" s="156">
        <v>40.629999999999995</v>
      </c>
      <c r="I306" s="157"/>
      <c r="J306" s="157">
        <f t="shared" si="100"/>
        <v>0</v>
      </c>
      <c r="K306" s="154" t="s">
        <v>5</v>
      </c>
      <c r="L306" s="37"/>
      <c r="M306" s="158" t="s">
        <v>5</v>
      </c>
      <c r="N306" s="159" t="s">
        <v>40</v>
      </c>
      <c r="O306" s="160">
        <v>0</v>
      </c>
      <c r="P306" s="160">
        <f t="shared" si="101"/>
        <v>0</v>
      </c>
      <c r="Q306" s="160">
        <v>0</v>
      </c>
      <c r="R306" s="160">
        <f t="shared" si="102"/>
        <v>0</v>
      </c>
      <c r="S306" s="160">
        <v>0</v>
      </c>
      <c r="T306" s="161">
        <f t="shared" si="103"/>
        <v>0</v>
      </c>
      <c r="AR306" s="23" t="s">
        <v>146</v>
      </c>
      <c r="AT306" s="23" t="s">
        <v>141</v>
      </c>
      <c r="AU306" s="23" t="s">
        <v>146</v>
      </c>
      <c r="AY306" s="23" t="s">
        <v>139</v>
      </c>
      <c r="BE306" s="162">
        <f t="shared" si="104"/>
        <v>0</v>
      </c>
      <c r="BF306" s="162">
        <f t="shared" si="105"/>
        <v>0</v>
      </c>
      <c r="BG306" s="162">
        <f t="shared" si="106"/>
        <v>0</v>
      </c>
      <c r="BH306" s="162">
        <f t="shared" si="107"/>
        <v>0</v>
      </c>
      <c r="BI306" s="162">
        <f t="shared" si="108"/>
        <v>0</v>
      </c>
      <c r="BJ306" s="23" t="s">
        <v>77</v>
      </c>
      <c r="BK306" s="162">
        <f t="shared" si="109"/>
        <v>0</v>
      </c>
      <c r="BL306" s="23" t="s">
        <v>146</v>
      </c>
      <c r="BM306" s="23" t="s">
        <v>1406</v>
      </c>
    </row>
    <row r="307" spans="2:65" s="1" customFormat="1" ht="25.5" customHeight="1">
      <c r="B307" s="151"/>
      <c r="C307" s="152" t="s">
        <v>1407</v>
      </c>
      <c r="D307" s="152" t="s">
        <v>141</v>
      </c>
      <c r="E307" s="153" t="s">
        <v>1408</v>
      </c>
      <c r="F307" s="154" t="s">
        <v>1409</v>
      </c>
      <c r="G307" s="155" t="s">
        <v>182</v>
      </c>
      <c r="H307" s="156">
        <v>243.77999999999997</v>
      </c>
      <c r="I307" s="157"/>
      <c r="J307" s="157">
        <f t="shared" si="100"/>
        <v>0</v>
      </c>
      <c r="K307" s="154" t="s">
        <v>5</v>
      </c>
      <c r="L307" s="37"/>
      <c r="M307" s="158" t="s">
        <v>5</v>
      </c>
      <c r="N307" s="159" t="s">
        <v>40</v>
      </c>
      <c r="O307" s="160">
        <v>0</v>
      </c>
      <c r="P307" s="160">
        <f t="shared" si="101"/>
        <v>0</v>
      </c>
      <c r="Q307" s="160">
        <v>0</v>
      </c>
      <c r="R307" s="160">
        <f t="shared" si="102"/>
        <v>0</v>
      </c>
      <c r="S307" s="160">
        <v>0</v>
      </c>
      <c r="T307" s="161">
        <f t="shared" si="103"/>
        <v>0</v>
      </c>
      <c r="AR307" s="23" t="s">
        <v>146</v>
      </c>
      <c r="AT307" s="23" t="s">
        <v>141</v>
      </c>
      <c r="AU307" s="23" t="s">
        <v>146</v>
      </c>
      <c r="AY307" s="23" t="s">
        <v>139</v>
      </c>
      <c r="BE307" s="162">
        <f t="shared" si="104"/>
        <v>0</v>
      </c>
      <c r="BF307" s="162">
        <f t="shared" si="105"/>
        <v>0</v>
      </c>
      <c r="BG307" s="162">
        <f t="shared" si="106"/>
        <v>0</v>
      </c>
      <c r="BH307" s="162">
        <f t="shared" si="107"/>
        <v>0</v>
      </c>
      <c r="BI307" s="162">
        <f t="shared" si="108"/>
        <v>0</v>
      </c>
      <c r="BJ307" s="23" t="s">
        <v>77</v>
      </c>
      <c r="BK307" s="162">
        <f t="shared" si="109"/>
        <v>0</v>
      </c>
      <c r="BL307" s="23" t="s">
        <v>146</v>
      </c>
      <c r="BM307" s="23" t="s">
        <v>1410</v>
      </c>
    </row>
    <row r="308" spans="2:65" s="1" customFormat="1" ht="25.5" customHeight="1">
      <c r="B308" s="151"/>
      <c r="C308" s="152" t="s">
        <v>1156</v>
      </c>
      <c r="D308" s="152" t="s">
        <v>141</v>
      </c>
      <c r="E308" s="153" t="s">
        <v>1411</v>
      </c>
      <c r="F308" s="154" t="s">
        <v>1412</v>
      </c>
      <c r="G308" s="155" t="s">
        <v>144</v>
      </c>
      <c r="H308" s="156">
        <v>16.252</v>
      </c>
      <c r="I308" s="157"/>
      <c r="J308" s="157">
        <f t="shared" si="100"/>
        <v>0</v>
      </c>
      <c r="K308" s="154" t="s">
        <v>5</v>
      </c>
      <c r="L308" s="37"/>
      <c r="M308" s="158" t="s">
        <v>5</v>
      </c>
      <c r="N308" s="159" t="s">
        <v>40</v>
      </c>
      <c r="O308" s="160">
        <v>0</v>
      </c>
      <c r="P308" s="160">
        <f t="shared" si="101"/>
        <v>0</v>
      </c>
      <c r="Q308" s="160">
        <v>0</v>
      </c>
      <c r="R308" s="160">
        <f t="shared" si="102"/>
        <v>0</v>
      </c>
      <c r="S308" s="160">
        <v>0</v>
      </c>
      <c r="T308" s="161">
        <f t="shared" si="103"/>
        <v>0</v>
      </c>
      <c r="AR308" s="23" t="s">
        <v>146</v>
      </c>
      <c r="AT308" s="23" t="s">
        <v>141</v>
      </c>
      <c r="AU308" s="23" t="s">
        <v>146</v>
      </c>
      <c r="AY308" s="23" t="s">
        <v>139</v>
      </c>
      <c r="BE308" s="162">
        <f t="shared" si="104"/>
        <v>0</v>
      </c>
      <c r="BF308" s="162">
        <f t="shared" si="105"/>
        <v>0</v>
      </c>
      <c r="BG308" s="162">
        <f t="shared" si="106"/>
        <v>0</v>
      </c>
      <c r="BH308" s="162">
        <f t="shared" si="107"/>
        <v>0</v>
      </c>
      <c r="BI308" s="162">
        <f t="shared" si="108"/>
        <v>0</v>
      </c>
      <c r="BJ308" s="23" t="s">
        <v>77</v>
      </c>
      <c r="BK308" s="162">
        <f t="shared" si="109"/>
        <v>0</v>
      </c>
      <c r="BL308" s="23" t="s">
        <v>146</v>
      </c>
      <c r="BM308" s="23" t="s">
        <v>1413</v>
      </c>
    </row>
    <row r="309" spans="2:65" s="1" customFormat="1" ht="16.5" customHeight="1">
      <c r="B309" s="151"/>
      <c r="C309" s="152" t="s">
        <v>1414</v>
      </c>
      <c r="D309" s="152" t="s">
        <v>141</v>
      </c>
      <c r="E309" s="153" t="s">
        <v>1415</v>
      </c>
      <c r="F309" s="154" t="s">
        <v>1416</v>
      </c>
      <c r="G309" s="155" t="s">
        <v>144</v>
      </c>
      <c r="H309" s="156">
        <v>16.252</v>
      </c>
      <c r="I309" s="157"/>
      <c r="J309" s="157">
        <f t="shared" si="100"/>
        <v>0</v>
      </c>
      <c r="K309" s="154" t="s">
        <v>5</v>
      </c>
      <c r="L309" s="37"/>
      <c r="M309" s="158" t="s">
        <v>5</v>
      </c>
      <c r="N309" s="159" t="s">
        <v>40</v>
      </c>
      <c r="O309" s="160">
        <v>0</v>
      </c>
      <c r="P309" s="160">
        <f t="shared" si="101"/>
        <v>0</v>
      </c>
      <c r="Q309" s="160">
        <v>0</v>
      </c>
      <c r="R309" s="160">
        <f t="shared" si="102"/>
        <v>0</v>
      </c>
      <c r="S309" s="160">
        <v>0</v>
      </c>
      <c r="T309" s="161">
        <f t="shared" si="103"/>
        <v>0</v>
      </c>
      <c r="AR309" s="23" t="s">
        <v>146</v>
      </c>
      <c r="AT309" s="23" t="s">
        <v>141</v>
      </c>
      <c r="AU309" s="23" t="s">
        <v>146</v>
      </c>
      <c r="AY309" s="23" t="s">
        <v>139</v>
      </c>
      <c r="BE309" s="162">
        <f t="shared" si="104"/>
        <v>0</v>
      </c>
      <c r="BF309" s="162">
        <f t="shared" si="105"/>
        <v>0</v>
      </c>
      <c r="BG309" s="162">
        <f t="shared" si="106"/>
        <v>0</v>
      </c>
      <c r="BH309" s="162">
        <f t="shared" si="107"/>
        <v>0</v>
      </c>
      <c r="BI309" s="162">
        <f t="shared" si="108"/>
        <v>0</v>
      </c>
      <c r="BJ309" s="23" t="s">
        <v>77</v>
      </c>
      <c r="BK309" s="162">
        <f t="shared" si="109"/>
        <v>0</v>
      </c>
      <c r="BL309" s="23" t="s">
        <v>146</v>
      </c>
      <c r="BM309" s="23" t="s">
        <v>1417</v>
      </c>
    </row>
    <row r="310" spans="2:65" s="1" customFormat="1" ht="16.5" customHeight="1">
      <c r="B310" s="151"/>
      <c r="C310" s="171" t="s">
        <v>1157</v>
      </c>
      <c r="D310" s="171" t="s">
        <v>191</v>
      </c>
      <c r="E310" s="172" t="s">
        <v>1368</v>
      </c>
      <c r="F310" s="173" t="s">
        <v>1369</v>
      </c>
      <c r="G310" s="174" t="s">
        <v>144</v>
      </c>
      <c r="H310" s="156">
        <v>2.8441</v>
      </c>
      <c r="I310" s="156"/>
      <c r="J310" s="176">
        <f t="shared" si="100"/>
        <v>0</v>
      </c>
      <c r="K310" s="173" t="s">
        <v>5</v>
      </c>
      <c r="L310" s="177"/>
      <c r="M310" s="178" t="s">
        <v>5</v>
      </c>
      <c r="N310" s="179" t="s">
        <v>40</v>
      </c>
      <c r="O310" s="160">
        <v>0</v>
      </c>
      <c r="P310" s="160">
        <f t="shared" si="101"/>
        <v>0</v>
      </c>
      <c r="Q310" s="160">
        <v>0</v>
      </c>
      <c r="R310" s="160">
        <f t="shared" si="102"/>
        <v>0</v>
      </c>
      <c r="S310" s="160">
        <v>0</v>
      </c>
      <c r="T310" s="161">
        <f t="shared" si="103"/>
        <v>0</v>
      </c>
      <c r="AR310" s="23" t="s">
        <v>179</v>
      </c>
      <c r="AT310" s="23" t="s">
        <v>191</v>
      </c>
      <c r="AU310" s="23" t="s">
        <v>146</v>
      </c>
      <c r="AY310" s="23" t="s">
        <v>139</v>
      </c>
      <c r="BE310" s="162">
        <f t="shared" si="104"/>
        <v>0</v>
      </c>
      <c r="BF310" s="162">
        <f t="shared" si="105"/>
        <v>0</v>
      </c>
      <c r="BG310" s="162">
        <f t="shared" si="106"/>
        <v>0</v>
      </c>
      <c r="BH310" s="162">
        <f t="shared" si="107"/>
        <v>0</v>
      </c>
      <c r="BI310" s="162">
        <f t="shared" si="108"/>
        <v>0</v>
      </c>
      <c r="BJ310" s="23" t="s">
        <v>77</v>
      </c>
      <c r="BK310" s="162">
        <f t="shared" si="109"/>
        <v>0</v>
      </c>
      <c r="BL310" s="23" t="s">
        <v>146</v>
      </c>
      <c r="BM310" s="23" t="s">
        <v>1418</v>
      </c>
    </row>
    <row r="311" spans="2:65" s="284" customFormat="1" ht="16.5" customHeight="1">
      <c r="B311" s="151"/>
      <c r="C311" s="171"/>
      <c r="D311" s="171"/>
      <c r="E311" s="172"/>
      <c r="F311" s="173"/>
      <c r="G311" s="174"/>
      <c r="H311" s="156"/>
      <c r="I311" s="156"/>
      <c r="J311" s="176"/>
      <c r="K311" s="173"/>
      <c r="L311" s="177"/>
      <c r="M311" s="178"/>
      <c r="N311" s="291"/>
      <c r="O311" s="290"/>
      <c r="P311" s="290"/>
      <c r="Q311" s="290"/>
      <c r="R311" s="290"/>
      <c r="S311" s="290"/>
      <c r="T311" s="161"/>
      <c r="AR311" s="23"/>
      <c r="AT311" s="23"/>
      <c r="AU311" s="23"/>
      <c r="AY311" s="23"/>
      <c r="BE311" s="162"/>
      <c r="BF311" s="162"/>
      <c r="BG311" s="162"/>
      <c r="BH311" s="162"/>
      <c r="BI311" s="162"/>
      <c r="BJ311" s="23"/>
      <c r="BK311" s="162"/>
      <c r="BL311" s="23"/>
      <c r="BM311" s="23"/>
    </row>
    <row r="312" spans="2:65" s="1" customFormat="1" ht="25.5" customHeight="1">
      <c r="B312" s="151"/>
      <c r="C312" s="152" t="s">
        <v>1419</v>
      </c>
      <c r="D312" s="152" t="s">
        <v>141</v>
      </c>
      <c r="E312" s="153" t="s">
        <v>1305</v>
      </c>
      <c r="F312" s="154" t="s">
        <v>1306</v>
      </c>
      <c r="G312" s="155" t="s">
        <v>182</v>
      </c>
      <c r="H312" s="156">
        <v>58.76</v>
      </c>
      <c r="I312" s="157"/>
      <c r="J312" s="157">
        <f t="shared" si="100"/>
        <v>0</v>
      </c>
      <c r="K312" s="154" t="s">
        <v>5</v>
      </c>
      <c r="L312" s="37"/>
      <c r="M312" s="158" t="s">
        <v>5</v>
      </c>
      <c r="N312" s="159" t="s">
        <v>40</v>
      </c>
      <c r="O312" s="160">
        <v>0</v>
      </c>
      <c r="P312" s="160">
        <f t="shared" si="101"/>
        <v>0</v>
      </c>
      <c r="Q312" s="160">
        <v>0</v>
      </c>
      <c r="R312" s="160">
        <f t="shared" si="102"/>
        <v>0</v>
      </c>
      <c r="S312" s="160">
        <v>0</v>
      </c>
      <c r="T312" s="161">
        <f t="shared" si="103"/>
        <v>0</v>
      </c>
      <c r="AR312" s="23" t="s">
        <v>146</v>
      </c>
      <c r="AT312" s="23" t="s">
        <v>141</v>
      </c>
      <c r="AU312" s="23" t="s">
        <v>146</v>
      </c>
      <c r="AY312" s="23" t="s">
        <v>139</v>
      </c>
      <c r="BE312" s="162">
        <f t="shared" si="104"/>
        <v>0</v>
      </c>
      <c r="BF312" s="162">
        <f t="shared" si="105"/>
        <v>0</v>
      </c>
      <c r="BG312" s="162">
        <f t="shared" si="106"/>
        <v>0</v>
      </c>
      <c r="BH312" s="162">
        <f t="shared" si="107"/>
        <v>0</v>
      </c>
      <c r="BI312" s="162">
        <f t="shared" si="108"/>
        <v>0</v>
      </c>
      <c r="BJ312" s="23" t="s">
        <v>77</v>
      </c>
      <c r="BK312" s="162">
        <f t="shared" si="109"/>
        <v>0</v>
      </c>
      <c r="BL312" s="23" t="s">
        <v>146</v>
      </c>
      <c r="BM312" s="23" t="s">
        <v>1420</v>
      </c>
    </row>
    <row r="313" spans="2:65" s="1" customFormat="1" ht="25.5" customHeight="1">
      <c r="B313" s="151"/>
      <c r="C313" s="152" t="s">
        <v>1162</v>
      </c>
      <c r="D313" s="152" t="s">
        <v>141</v>
      </c>
      <c r="E313" s="153" t="s">
        <v>1309</v>
      </c>
      <c r="F313" s="154" t="s">
        <v>1310</v>
      </c>
      <c r="G313" s="155" t="s">
        <v>182</v>
      </c>
      <c r="H313" s="156">
        <v>55.821999999999996</v>
      </c>
      <c r="I313" s="157"/>
      <c r="J313" s="157">
        <f t="shared" si="100"/>
        <v>0</v>
      </c>
      <c r="K313" s="154" t="s">
        <v>5</v>
      </c>
      <c r="L313" s="37"/>
      <c r="M313" s="158" t="s">
        <v>5</v>
      </c>
      <c r="N313" s="159" t="s">
        <v>40</v>
      </c>
      <c r="O313" s="160">
        <v>0</v>
      </c>
      <c r="P313" s="160">
        <f t="shared" si="101"/>
        <v>0</v>
      </c>
      <c r="Q313" s="160">
        <v>0</v>
      </c>
      <c r="R313" s="160">
        <f t="shared" si="102"/>
        <v>0</v>
      </c>
      <c r="S313" s="160">
        <v>0</v>
      </c>
      <c r="T313" s="161">
        <f t="shared" si="103"/>
        <v>0</v>
      </c>
      <c r="AR313" s="23" t="s">
        <v>146</v>
      </c>
      <c r="AT313" s="23" t="s">
        <v>141</v>
      </c>
      <c r="AU313" s="23" t="s">
        <v>146</v>
      </c>
      <c r="AY313" s="23" t="s">
        <v>139</v>
      </c>
      <c r="BE313" s="162">
        <f t="shared" si="104"/>
        <v>0</v>
      </c>
      <c r="BF313" s="162">
        <f t="shared" si="105"/>
        <v>0</v>
      </c>
      <c r="BG313" s="162">
        <f t="shared" si="106"/>
        <v>0</v>
      </c>
      <c r="BH313" s="162">
        <f t="shared" si="107"/>
        <v>0</v>
      </c>
      <c r="BI313" s="162">
        <f t="shared" si="108"/>
        <v>0</v>
      </c>
      <c r="BJ313" s="23" t="s">
        <v>77</v>
      </c>
      <c r="BK313" s="162">
        <f t="shared" si="109"/>
        <v>0</v>
      </c>
      <c r="BL313" s="23" t="s">
        <v>146</v>
      </c>
      <c r="BM313" s="23" t="s">
        <v>1421</v>
      </c>
    </row>
    <row r="314" spans="2:65" s="1" customFormat="1" ht="25.5" customHeight="1">
      <c r="B314" s="151"/>
      <c r="C314" s="152" t="s">
        <v>1422</v>
      </c>
      <c r="D314" s="152" t="s">
        <v>141</v>
      </c>
      <c r="E314" s="153" t="s">
        <v>1312</v>
      </c>
      <c r="F314" s="154" t="s">
        <v>1313</v>
      </c>
      <c r="G314" s="155" t="s">
        <v>182</v>
      </c>
      <c r="H314" s="156">
        <v>1.469</v>
      </c>
      <c r="I314" s="157"/>
      <c r="J314" s="157">
        <f t="shared" si="100"/>
        <v>0</v>
      </c>
      <c r="K314" s="154" t="s">
        <v>5</v>
      </c>
      <c r="L314" s="37"/>
      <c r="M314" s="158" t="s">
        <v>5</v>
      </c>
      <c r="N314" s="159" t="s">
        <v>40</v>
      </c>
      <c r="O314" s="160">
        <v>0</v>
      </c>
      <c r="P314" s="160">
        <f t="shared" si="101"/>
        <v>0</v>
      </c>
      <c r="Q314" s="160">
        <v>0</v>
      </c>
      <c r="R314" s="160">
        <f t="shared" si="102"/>
        <v>0</v>
      </c>
      <c r="S314" s="160">
        <v>0</v>
      </c>
      <c r="T314" s="161">
        <f t="shared" si="103"/>
        <v>0</v>
      </c>
      <c r="AR314" s="23" t="s">
        <v>146</v>
      </c>
      <c r="AT314" s="23" t="s">
        <v>141</v>
      </c>
      <c r="AU314" s="23" t="s">
        <v>146</v>
      </c>
      <c r="AY314" s="23" t="s">
        <v>139</v>
      </c>
      <c r="BE314" s="162">
        <f t="shared" si="104"/>
        <v>0</v>
      </c>
      <c r="BF314" s="162">
        <f t="shared" si="105"/>
        <v>0</v>
      </c>
      <c r="BG314" s="162">
        <f t="shared" si="106"/>
        <v>0</v>
      </c>
      <c r="BH314" s="162">
        <f t="shared" si="107"/>
        <v>0</v>
      </c>
      <c r="BI314" s="162">
        <f t="shared" si="108"/>
        <v>0</v>
      </c>
      <c r="BJ314" s="23" t="s">
        <v>77</v>
      </c>
      <c r="BK314" s="162">
        <f t="shared" si="109"/>
        <v>0</v>
      </c>
      <c r="BL314" s="23" t="s">
        <v>146</v>
      </c>
      <c r="BM314" s="23" t="s">
        <v>1423</v>
      </c>
    </row>
    <row r="315" spans="2:65" s="1" customFormat="1" ht="25.5" customHeight="1">
      <c r="B315" s="151"/>
      <c r="C315" s="152" t="s">
        <v>1165</v>
      </c>
      <c r="D315" s="152" t="s">
        <v>141</v>
      </c>
      <c r="E315" s="153" t="s">
        <v>1316</v>
      </c>
      <c r="F315" s="154" t="s">
        <v>1317</v>
      </c>
      <c r="G315" s="155" t="s">
        <v>182</v>
      </c>
      <c r="H315" s="156">
        <v>1.469</v>
      </c>
      <c r="I315" s="157"/>
      <c r="J315" s="157">
        <f t="shared" si="100"/>
        <v>0</v>
      </c>
      <c r="K315" s="154" t="s">
        <v>5</v>
      </c>
      <c r="L315" s="37"/>
      <c r="M315" s="158" t="s">
        <v>5</v>
      </c>
      <c r="N315" s="159" t="s">
        <v>40</v>
      </c>
      <c r="O315" s="160">
        <v>0</v>
      </c>
      <c r="P315" s="160">
        <f t="shared" si="101"/>
        <v>0</v>
      </c>
      <c r="Q315" s="160">
        <v>0</v>
      </c>
      <c r="R315" s="160">
        <f t="shared" si="102"/>
        <v>0</v>
      </c>
      <c r="S315" s="160">
        <v>0</v>
      </c>
      <c r="T315" s="161">
        <f t="shared" si="103"/>
        <v>0</v>
      </c>
      <c r="AR315" s="23" t="s">
        <v>146</v>
      </c>
      <c r="AT315" s="23" t="s">
        <v>141</v>
      </c>
      <c r="AU315" s="23" t="s">
        <v>146</v>
      </c>
      <c r="AY315" s="23" t="s">
        <v>139</v>
      </c>
      <c r="BE315" s="162">
        <f t="shared" si="104"/>
        <v>0</v>
      </c>
      <c r="BF315" s="162">
        <f t="shared" si="105"/>
        <v>0</v>
      </c>
      <c r="BG315" s="162">
        <f t="shared" si="106"/>
        <v>0</v>
      </c>
      <c r="BH315" s="162">
        <f t="shared" si="107"/>
        <v>0</v>
      </c>
      <c r="BI315" s="162">
        <f t="shared" si="108"/>
        <v>0</v>
      </c>
      <c r="BJ315" s="23" t="s">
        <v>77</v>
      </c>
      <c r="BK315" s="162">
        <f t="shared" si="109"/>
        <v>0</v>
      </c>
      <c r="BL315" s="23" t="s">
        <v>146</v>
      </c>
      <c r="BM315" s="23" t="s">
        <v>1424</v>
      </c>
    </row>
    <row r="316" spans="2:65" s="1" customFormat="1" ht="25.5" customHeight="1">
      <c r="B316" s="151"/>
      <c r="C316" s="152" t="s">
        <v>1425</v>
      </c>
      <c r="D316" s="152" t="s">
        <v>141</v>
      </c>
      <c r="E316" s="153" t="s">
        <v>1319</v>
      </c>
      <c r="F316" s="154" t="s">
        <v>1320</v>
      </c>
      <c r="G316" s="155" t="s">
        <v>182</v>
      </c>
      <c r="H316" s="156">
        <v>29.38</v>
      </c>
      <c r="I316" s="157"/>
      <c r="J316" s="157">
        <f t="shared" si="100"/>
        <v>0</v>
      </c>
      <c r="K316" s="154" t="s">
        <v>5</v>
      </c>
      <c r="L316" s="37"/>
      <c r="M316" s="158" t="s">
        <v>5</v>
      </c>
      <c r="N316" s="159" t="s">
        <v>40</v>
      </c>
      <c r="O316" s="160">
        <v>0</v>
      </c>
      <c r="P316" s="160">
        <f t="shared" si="101"/>
        <v>0</v>
      </c>
      <c r="Q316" s="160">
        <v>0</v>
      </c>
      <c r="R316" s="160">
        <f t="shared" si="102"/>
        <v>0</v>
      </c>
      <c r="S316" s="160">
        <v>0</v>
      </c>
      <c r="T316" s="161">
        <f t="shared" si="103"/>
        <v>0</v>
      </c>
      <c r="AR316" s="23" t="s">
        <v>146</v>
      </c>
      <c r="AT316" s="23" t="s">
        <v>141</v>
      </c>
      <c r="AU316" s="23" t="s">
        <v>146</v>
      </c>
      <c r="AY316" s="23" t="s">
        <v>139</v>
      </c>
      <c r="BE316" s="162">
        <f t="shared" si="104"/>
        <v>0</v>
      </c>
      <c r="BF316" s="162">
        <f t="shared" si="105"/>
        <v>0</v>
      </c>
      <c r="BG316" s="162">
        <f t="shared" si="106"/>
        <v>0</v>
      </c>
      <c r="BH316" s="162">
        <f t="shared" si="107"/>
        <v>0</v>
      </c>
      <c r="BI316" s="162">
        <f t="shared" si="108"/>
        <v>0</v>
      </c>
      <c r="BJ316" s="23" t="s">
        <v>77</v>
      </c>
      <c r="BK316" s="162">
        <f t="shared" si="109"/>
        <v>0</v>
      </c>
      <c r="BL316" s="23" t="s">
        <v>146</v>
      </c>
      <c r="BM316" s="23" t="s">
        <v>1426</v>
      </c>
    </row>
    <row r="317" spans="2:65" s="1" customFormat="1" ht="25.5" customHeight="1">
      <c r="B317" s="151"/>
      <c r="C317" s="152" t="s">
        <v>1168</v>
      </c>
      <c r="D317" s="152" t="s">
        <v>141</v>
      </c>
      <c r="E317" s="153" t="s">
        <v>1323</v>
      </c>
      <c r="F317" s="154" t="s">
        <v>1324</v>
      </c>
      <c r="G317" s="155" t="s">
        <v>182</v>
      </c>
      <c r="H317" s="156">
        <v>1.469</v>
      </c>
      <c r="I317" s="157"/>
      <c r="J317" s="157">
        <f t="shared" si="100"/>
        <v>0</v>
      </c>
      <c r="K317" s="154" t="s">
        <v>5</v>
      </c>
      <c r="L317" s="37"/>
      <c r="M317" s="158" t="s">
        <v>5</v>
      </c>
      <c r="N317" s="159" t="s">
        <v>40</v>
      </c>
      <c r="O317" s="160">
        <v>0</v>
      </c>
      <c r="P317" s="160">
        <f t="shared" si="101"/>
        <v>0</v>
      </c>
      <c r="Q317" s="160">
        <v>0</v>
      </c>
      <c r="R317" s="160">
        <f t="shared" si="102"/>
        <v>0</v>
      </c>
      <c r="S317" s="160">
        <v>0</v>
      </c>
      <c r="T317" s="161">
        <f t="shared" si="103"/>
        <v>0</v>
      </c>
      <c r="AR317" s="23" t="s">
        <v>146</v>
      </c>
      <c r="AT317" s="23" t="s">
        <v>141</v>
      </c>
      <c r="AU317" s="23" t="s">
        <v>146</v>
      </c>
      <c r="AY317" s="23" t="s">
        <v>139</v>
      </c>
      <c r="BE317" s="162">
        <f t="shared" si="104"/>
        <v>0</v>
      </c>
      <c r="BF317" s="162">
        <f t="shared" si="105"/>
        <v>0</v>
      </c>
      <c r="BG317" s="162">
        <f t="shared" si="106"/>
        <v>0</v>
      </c>
      <c r="BH317" s="162">
        <f t="shared" si="107"/>
        <v>0</v>
      </c>
      <c r="BI317" s="162">
        <f t="shared" si="108"/>
        <v>0</v>
      </c>
      <c r="BJ317" s="23" t="s">
        <v>77</v>
      </c>
      <c r="BK317" s="162">
        <f t="shared" si="109"/>
        <v>0</v>
      </c>
      <c r="BL317" s="23" t="s">
        <v>146</v>
      </c>
      <c r="BM317" s="23" t="s">
        <v>1427</v>
      </c>
    </row>
    <row r="318" spans="2:65" s="1" customFormat="1" ht="25.5" customHeight="1">
      <c r="B318" s="151"/>
      <c r="C318" s="152" t="s">
        <v>1428</v>
      </c>
      <c r="D318" s="152" t="s">
        <v>141</v>
      </c>
      <c r="E318" s="153" t="s">
        <v>1429</v>
      </c>
      <c r="F318" s="154" t="s">
        <v>1430</v>
      </c>
      <c r="G318" s="155" t="s">
        <v>1009</v>
      </c>
      <c r="H318" s="156">
        <v>145</v>
      </c>
      <c r="I318" s="157"/>
      <c r="J318" s="157">
        <f t="shared" si="100"/>
        <v>0</v>
      </c>
      <c r="K318" s="154" t="s">
        <v>5</v>
      </c>
      <c r="L318" s="37"/>
      <c r="M318" s="158" t="s">
        <v>5</v>
      </c>
      <c r="N318" s="159" t="s">
        <v>40</v>
      </c>
      <c r="O318" s="160">
        <v>0</v>
      </c>
      <c r="P318" s="160">
        <f t="shared" si="101"/>
        <v>0</v>
      </c>
      <c r="Q318" s="160">
        <v>0</v>
      </c>
      <c r="R318" s="160">
        <f t="shared" si="102"/>
        <v>0</v>
      </c>
      <c r="S318" s="160">
        <v>0</v>
      </c>
      <c r="T318" s="161">
        <f t="shared" si="103"/>
        <v>0</v>
      </c>
      <c r="AR318" s="23" t="s">
        <v>146</v>
      </c>
      <c r="AT318" s="23" t="s">
        <v>141</v>
      </c>
      <c r="AU318" s="23" t="s">
        <v>146</v>
      </c>
      <c r="AY318" s="23" t="s">
        <v>139</v>
      </c>
      <c r="BE318" s="162">
        <f t="shared" si="104"/>
        <v>0</v>
      </c>
      <c r="BF318" s="162">
        <f t="shared" si="105"/>
        <v>0</v>
      </c>
      <c r="BG318" s="162">
        <f t="shared" si="106"/>
        <v>0</v>
      </c>
      <c r="BH318" s="162">
        <f t="shared" si="107"/>
        <v>0</v>
      </c>
      <c r="BI318" s="162">
        <f t="shared" si="108"/>
        <v>0</v>
      </c>
      <c r="BJ318" s="23" t="s">
        <v>77</v>
      </c>
      <c r="BK318" s="162">
        <f t="shared" si="109"/>
        <v>0</v>
      </c>
      <c r="BL318" s="23" t="s">
        <v>146</v>
      </c>
      <c r="BM318" s="23" t="s">
        <v>1431</v>
      </c>
    </row>
    <row r="319" spans="2:65" s="1" customFormat="1" ht="25.5" customHeight="1">
      <c r="B319" s="151"/>
      <c r="C319" s="152" t="s">
        <v>1171</v>
      </c>
      <c r="D319" s="152" t="s">
        <v>141</v>
      </c>
      <c r="E319" s="153" t="s">
        <v>1330</v>
      </c>
      <c r="F319" s="154" t="s">
        <v>1331</v>
      </c>
      <c r="G319" s="155" t="s">
        <v>1009</v>
      </c>
      <c r="H319" s="156">
        <v>145</v>
      </c>
      <c r="I319" s="157"/>
      <c r="J319" s="157">
        <f t="shared" si="100"/>
        <v>0</v>
      </c>
      <c r="K319" s="154" t="s">
        <v>5</v>
      </c>
      <c r="L319" s="37"/>
      <c r="M319" s="158" t="s">
        <v>5</v>
      </c>
      <c r="N319" s="159" t="s">
        <v>40</v>
      </c>
      <c r="O319" s="160">
        <v>0</v>
      </c>
      <c r="P319" s="160">
        <f t="shared" si="101"/>
        <v>0</v>
      </c>
      <c r="Q319" s="160">
        <v>0</v>
      </c>
      <c r="R319" s="160">
        <f t="shared" si="102"/>
        <v>0</v>
      </c>
      <c r="S319" s="160">
        <v>0</v>
      </c>
      <c r="T319" s="161">
        <f t="shared" si="103"/>
        <v>0</v>
      </c>
      <c r="AR319" s="23" t="s">
        <v>146</v>
      </c>
      <c r="AT319" s="23" t="s">
        <v>141</v>
      </c>
      <c r="AU319" s="23" t="s">
        <v>146</v>
      </c>
      <c r="AY319" s="23" t="s">
        <v>139</v>
      </c>
      <c r="BE319" s="162">
        <f t="shared" si="104"/>
        <v>0</v>
      </c>
      <c r="BF319" s="162">
        <f t="shared" si="105"/>
        <v>0</v>
      </c>
      <c r="BG319" s="162">
        <f t="shared" si="106"/>
        <v>0</v>
      </c>
      <c r="BH319" s="162">
        <f t="shared" si="107"/>
        <v>0</v>
      </c>
      <c r="BI319" s="162">
        <f t="shared" si="108"/>
        <v>0</v>
      </c>
      <c r="BJ319" s="23" t="s">
        <v>77</v>
      </c>
      <c r="BK319" s="162">
        <f t="shared" si="109"/>
        <v>0</v>
      </c>
      <c r="BL319" s="23" t="s">
        <v>146</v>
      </c>
      <c r="BM319" s="23" t="s">
        <v>1432</v>
      </c>
    </row>
    <row r="320" spans="2:65" s="1" customFormat="1" ht="16.5" customHeight="1">
      <c r="B320" s="151"/>
      <c r="C320" s="152" t="s">
        <v>1433</v>
      </c>
      <c r="D320" s="152" t="s">
        <v>141</v>
      </c>
      <c r="E320" s="153" t="s">
        <v>1333</v>
      </c>
      <c r="F320" s="154" t="s">
        <v>1334</v>
      </c>
      <c r="G320" s="155" t="s">
        <v>375</v>
      </c>
      <c r="H320" s="156">
        <v>0.0014500000000000001</v>
      </c>
      <c r="I320" s="157"/>
      <c r="J320" s="157">
        <f t="shared" si="100"/>
        <v>0</v>
      </c>
      <c r="K320" s="154" t="s">
        <v>5</v>
      </c>
      <c r="L320" s="37"/>
      <c r="M320" s="158" t="s">
        <v>5</v>
      </c>
      <c r="N320" s="159" t="s">
        <v>40</v>
      </c>
      <c r="O320" s="160">
        <v>0</v>
      </c>
      <c r="P320" s="160">
        <f t="shared" si="101"/>
        <v>0</v>
      </c>
      <c r="Q320" s="160">
        <v>0</v>
      </c>
      <c r="R320" s="160">
        <f t="shared" si="102"/>
        <v>0</v>
      </c>
      <c r="S320" s="160">
        <v>0</v>
      </c>
      <c r="T320" s="161">
        <f t="shared" si="103"/>
        <v>0</v>
      </c>
      <c r="AR320" s="23" t="s">
        <v>146</v>
      </c>
      <c r="AT320" s="23" t="s">
        <v>141</v>
      </c>
      <c r="AU320" s="23" t="s">
        <v>146</v>
      </c>
      <c r="AY320" s="23" t="s">
        <v>139</v>
      </c>
      <c r="BE320" s="162">
        <f t="shared" si="104"/>
        <v>0</v>
      </c>
      <c r="BF320" s="162">
        <f t="shared" si="105"/>
        <v>0</v>
      </c>
      <c r="BG320" s="162">
        <f t="shared" si="106"/>
        <v>0</v>
      </c>
      <c r="BH320" s="162">
        <f t="shared" si="107"/>
        <v>0</v>
      </c>
      <c r="BI320" s="162">
        <f t="shared" si="108"/>
        <v>0</v>
      </c>
      <c r="BJ320" s="23" t="s">
        <v>77</v>
      </c>
      <c r="BK320" s="162">
        <f t="shared" si="109"/>
        <v>0</v>
      </c>
      <c r="BL320" s="23" t="s">
        <v>146</v>
      </c>
      <c r="BM320" s="23" t="s">
        <v>1434</v>
      </c>
    </row>
    <row r="321" spans="2:65" s="1" customFormat="1" ht="25.5" customHeight="1">
      <c r="B321" s="151"/>
      <c r="C321" s="152" t="s">
        <v>1174</v>
      </c>
      <c r="D321" s="152" t="s">
        <v>141</v>
      </c>
      <c r="E321" s="153" t="s">
        <v>1337</v>
      </c>
      <c r="F321" s="154" t="s">
        <v>1338</v>
      </c>
      <c r="G321" s="155" t="s">
        <v>144</v>
      </c>
      <c r="H321" s="156">
        <v>1.1752</v>
      </c>
      <c r="I321" s="157"/>
      <c r="J321" s="157">
        <f t="shared" si="100"/>
        <v>0</v>
      </c>
      <c r="K321" s="154" t="s">
        <v>5</v>
      </c>
      <c r="L321" s="37"/>
      <c r="M321" s="158" t="s">
        <v>5</v>
      </c>
      <c r="N321" s="159" t="s">
        <v>40</v>
      </c>
      <c r="O321" s="160">
        <v>0</v>
      </c>
      <c r="P321" s="160">
        <f t="shared" si="101"/>
        <v>0</v>
      </c>
      <c r="Q321" s="160">
        <v>0</v>
      </c>
      <c r="R321" s="160">
        <f t="shared" si="102"/>
        <v>0</v>
      </c>
      <c r="S321" s="160">
        <v>0</v>
      </c>
      <c r="T321" s="161">
        <f t="shared" si="103"/>
        <v>0</v>
      </c>
      <c r="AR321" s="23" t="s">
        <v>146</v>
      </c>
      <c r="AT321" s="23" t="s">
        <v>141</v>
      </c>
      <c r="AU321" s="23" t="s">
        <v>146</v>
      </c>
      <c r="AY321" s="23" t="s">
        <v>139</v>
      </c>
      <c r="BE321" s="162">
        <f t="shared" si="104"/>
        <v>0</v>
      </c>
      <c r="BF321" s="162">
        <f t="shared" si="105"/>
        <v>0</v>
      </c>
      <c r="BG321" s="162">
        <f t="shared" si="106"/>
        <v>0</v>
      </c>
      <c r="BH321" s="162">
        <f t="shared" si="107"/>
        <v>0</v>
      </c>
      <c r="BI321" s="162">
        <f t="shared" si="108"/>
        <v>0</v>
      </c>
      <c r="BJ321" s="23" t="s">
        <v>77</v>
      </c>
      <c r="BK321" s="162">
        <f t="shared" si="109"/>
        <v>0</v>
      </c>
      <c r="BL321" s="23" t="s">
        <v>146</v>
      </c>
      <c r="BM321" s="23" t="s">
        <v>1435</v>
      </c>
    </row>
    <row r="322" spans="2:65" s="1" customFormat="1" ht="25.5" customHeight="1">
      <c r="B322" s="151"/>
      <c r="C322" s="152" t="s">
        <v>1436</v>
      </c>
      <c r="D322" s="152" t="s">
        <v>141</v>
      </c>
      <c r="E322" s="153" t="s">
        <v>1344</v>
      </c>
      <c r="F322" s="154" t="s">
        <v>1345</v>
      </c>
      <c r="G322" s="155" t="s">
        <v>182</v>
      </c>
      <c r="H322" s="156">
        <v>29.38</v>
      </c>
      <c r="I322" s="157"/>
      <c r="J322" s="157">
        <f t="shared" si="100"/>
        <v>0</v>
      </c>
      <c r="K322" s="154" t="s">
        <v>5</v>
      </c>
      <c r="L322" s="37"/>
      <c r="M322" s="158" t="s">
        <v>5</v>
      </c>
      <c r="N322" s="159" t="s">
        <v>40</v>
      </c>
      <c r="O322" s="160">
        <v>0</v>
      </c>
      <c r="P322" s="160">
        <f t="shared" si="101"/>
        <v>0</v>
      </c>
      <c r="Q322" s="160">
        <v>0</v>
      </c>
      <c r="R322" s="160">
        <f t="shared" si="102"/>
        <v>0</v>
      </c>
      <c r="S322" s="160">
        <v>0</v>
      </c>
      <c r="T322" s="161">
        <f t="shared" si="103"/>
        <v>0</v>
      </c>
      <c r="AR322" s="23" t="s">
        <v>146</v>
      </c>
      <c r="AT322" s="23" t="s">
        <v>141</v>
      </c>
      <c r="AU322" s="23" t="s">
        <v>146</v>
      </c>
      <c r="AY322" s="23" t="s">
        <v>139</v>
      </c>
      <c r="BE322" s="162">
        <f t="shared" si="104"/>
        <v>0</v>
      </c>
      <c r="BF322" s="162">
        <f t="shared" si="105"/>
        <v>0</v>
      </c>
      <c r="BG322" s="162">
        <f t="shared" si="106"/>
        <v>0</v>
      </c>
      <c r="BH322" s="162">
        <f t="shared" si="107"/>
        <v>0</v>
      </c>
      <c r="BI322" s="162">
        <f t="shared" si="108"/>
        <v>0</v>
      </c>
      <c r="BJ322" s="23" t="s">
        <v>77</v>
      </c>
      <c r="BK322" s="162">
        <f t="shared" si="109"/>
        <v>0</v>
      </c>
      <c r="BL322" s="23" t="s">
        <v>146</v>
      </c>
      <c r="BM322" s="23" t="s">
        <v>1437</v>
      </c>
    </row>
    <row r="323" spans="2:65" s="1" customFormat="1" ht="16.5" customHeight="1">
      <c r="B323" s="151"/>
      <c r="C323" s="152" t="s">
        <v>1175</v>
      </c>
      <c r="D323" s="152" t="s">
        <v>141</v>
      </c>
      <c r="E323" s="153" t="s">
        <v>1438</v>
      </c>
      <c r="F323" s="154" t="s">
        <v>1439</v>
      </c>
      <c r="G323" s="155" t="s">
        <v>144</v>
      </c>
      <c r="H323" s="156">
        <v>0.725</v>
      </c>
      <c r="I323" s="157"/>
      <c r="J323" s="157">
        <f t="shared" si="100"/>
        <v>0</v>
      </c>
      <c r="K323" s="154" t="s">
        <v>5</v>
      </c>
      <c r="L323" s="37"/>
      <c r="M323" s="158" t="s">
        <v>5</v>
      </c>
      <c r="N323" s="159" t="s">
        <v>40</v>
      </c>
      <c r="O323" s="160">
        <v>0</v>
      </c>
      <c r="P323" s="160">
        <f t="shared" si="101"/>
        <v>0</v>
      </c>
      <c r="Q323" s="160">
        <v>0</v>
      </c>
      <c r="R323" s="160">
        <f t="shared" si="102"/>
        <v>0</v>
      </c>
      <c r="S323" s="160">
        <v>0</v>
      </c>
      <c r="T323" s="161">
        <f t="shared" si="103"/>
        <v>0</v>
      </c>
      <c r="AR323" s="23" t="s">
        <v>146</v>
      </c>
      <c r="AT323" s="23" t="s">
        <v>141</v>
      </c>
      <c r="AU323" s="23" t="s">
        <v>146</v>
      </c>
      <c r="AY323" s="23" t="s">
        <v>139</v>
      </c>
      <c r="BE323" s="162">
        <f t="shared" si="104"/>
        <v>0</v>
      </c>
      <c r="BF323" s="162">
        <f t="shared" si="105"/>
        <v>0</v>
      </c>
      <c r="BG323" s="162">
        <f t="shared" si="106"/>
        <v>0</v>
      </c>
      <c r="BH323" s="162">
        <f t="shared" si="107"/>
        <v>0</v>
      </c>
      <c r="BI323" s="162">
        <f t="shared" si="108"/>
        <v>0</v>
      </c>
      <c r="BJ323" s="23" t="s">
        <v>77</v>
      </c>
      <c r="BK323" s="162">
        <f t="shared" si="109"/>
        <v>0</v>
      </c>
      <c r="BL323" s="23" t="s">
        <v>146</v>
      </c>
      <c r="BM323" s="23" t="s">
        <v>1440</v>
      </c>
    </row>
    <row r="324" spans="2:65" s="1" customFormat="1" ht="25.5" customHeight="1">
      <c r="B324" s="151"/>
      <c r="C324" s="152" t="s">
        <v>1441</v>
      </c>
      <c r="D324" s="152" t="s">
        <v>141</v>
      </c>
      <c r="E324" s="153" t="s">
        <v>1442</v>
      </c>
      <c r="F324" s="154" t="s">
        <v>1443</v>
      </c>
      <c r="G324" s="155" t="s">
        <v>175</v>
      </c>
      <c r="H324" s="156">
        <v>11.6</v>
      </c>
      <c r="I324" s="157"/>
      <c r="J324" s="157">
        <f t="shared" si="100"/>
        <v>0</v>
      </c>
      <c r="K324" s="154" t="s">
        <v>5</v>
      </c>
      <c r="L324" s="37"/>
      <c r="M324" s="158" t="s">
        <v>5</v>
      </c>
      <c r="N324" s="159" t="s">
        <v>40</v>
      </c>
      <c r="O324" s="160">
        <v>0</v>
      </c>
      <c r="P324" s="160">
        <f t="shared" si="101"/>
        <v>0</v>
      </c>
      <c r="Q324" s="160">
        <v>0</v>
      </c>
      <c r="R324" s="160">
        <f t="shared" si="102"/>
        <v>0</v>
      </c>
      <c r="S324" s="160">
        <v>0</v>
      </c>
      <c r="T324" s="161">
        <f t="shared" si="103"/>
        <v>0</v>
      </c>
      <c r="AR324" s="23" t="s">
        <v>146</v>
      </c>
      <c r="AT324" s="23" t="s">
        <v>141</v>
      </c>
      <c r="AU324" s="23" t="s">
        <v>146</v>
      </c>
      <c r="AY324" s="23" t="s">
        <v>139</v>
      </c>
      <c r="BE324" s="162">
        <f t="shared" si="104"/>
        <v>0</v>
      </c>
      <c r="BF324" s="162">
        <f t="shared" si="105"/>
        <v>0</v>
      </c>
      <c r="BG324" s="162">
        <f t="shared" si="106"/>
        <v>0</v>
      </c>
      <c r="BH324" s="162">
        <f t="shared" si="107"/>
        <v>0</v>
      </c>
      <c r="BI324" s="162">
        <f t="shared" si="108"/>
        <v>0</v>
      </c>
      <c r="BJ324" s="23" t="s">
        <v>77</v>
      </c>
      <c r="BK324" s="162">
        <f t="shared" si="109"/>
        <v>0</v>
      </c>
      <c r="BL324" s="23" t="s">
        <v>146</v>
      </c>
      <c r="BM324" s="23" t="s">
        <v>1444</v>
      </c>
    </row>
    <row r="325" spans="2:65" s="1" customFormat="1" ht="25.5" customHeight="1">
      <c r="B325" s="151"/>
      <c r="C325" s="171" t="s">
        <v>1179</v>
      </c>
      <c r="D325" s="171" t="s">
        <v>191</v>
      </c>
      <c r="E325" s="172" t="s">
        <v>1445</v>
      </c>
      <c r="F325" s="173" t="s">
        <v>1446</v>
      </c>
      <c r="G325" s="174" t="s">
        <v>144</v>
      </c>
      <c r="H325" s="175">
        <v>3.625</v>
      </c>
      <c r="I325" s="176"/>
      <c r="J325" s="176">
        <f aca="true" t="shared" si="119" ref="J325:J344">ROUND(I325*H325,2)</f>
        <v>0</v>
      </c>
      <c r="K325" s="173" t="s">
        <v>5</v>
      </c>
      <c r="L325" s="177"/>
      <c r="M325" s="178" t="s">
        <v>5</v>
      </c>
      <c r="N325" s="179" t="s">
        <v>40</v>
      </c>
      <c r="O325" s="160">
        <v>0</v>
      </c>
      <c r="P325" s="160">
        <f aca="true" t="shared" si="120" ref="P325:P344">O325*H325</f>
        <v>0</v>
      </c>
      <c r="Q325" s="160">
        <v>0</v>
      </c>
      <c r="R325" s="160">
        <f aca="true" t="shared" si="121" ref="R325:R344">Q325*H325</f>
        <v>0</v>
      </c>
      <c r="S325" s="160">
        <v>0</v>
      </c>
      <c r="T325" s="161">
        <f aca="true" t="shared" si="122" ref="T325:T344">S325*H325</f>
        <v>0</v>
      </c>
      <c r="AR325" s="23" t="s">
        <v>179</v>
      </c>
      <c r="AT325" s="23" t="s">
        <v>191</v>
      </c>
      <c r="AU325" s="23" t="s">
        <v>146</v>
      </c>
      <c r="AY325" s="23" t="s">
        <v>139</v>
      </c>
      <c r="BE325" s="162">
        <f aca="true" t="shared" si="123" ref="BE325:BE344">IF(N325="základní",J325,0)</f>
        <v>0</v>
      </c>
      <c r="BF325" s="162">
        <f aca="true" t="shared" si="124" ref="BF325:BF344">IF(N325="snížená",J325,0)</f>
        <v>0</v>
      </c>
      <c r="BG325" s="162">
        <f aca="true" t="shared" si="125" ref="BG325:BG344">IF(N325="zákl. přenesená",J325,0)</f>
        <v>0</v>
      </c>
      <c r="BH325" s="162">
        <f aca="true" t="shared" si="126" ref="BH325:BH344">IF(N325="sníž. přenesená",J325,0)</f>
        <v>0</v>
      </c>
      <c r="BI325" s="162">
        <f aca="true" t="shared" si="127" ref="BI325:BI344">IF(N325="nulová",J325,0)</f>
        <v>0</v>
      </c>
      <c r="BJ325" s="23" t="s">
        <v>77</v>
      </c>
      <c r="BK325" s="162">
        <f aca="true" t="shared" si="128" ref="BK325:BK344">ROUND(I325*H325,2)</f>
        <v>0</v>
      </c>
      <c r="BL325" s="23" t="s">
        <v>146</v>
      </c>
      <c r="BM325" s="23" t="s">
        <v>1447</v>
      </c>
    </row>
    <row r="326" spans="2:65" s="1" customFormat="1" ht="16.5" customHeight="1">
      <c r="B326" s="151"/>
      <c r="C326" s="171" t="s">
        <v>1448</v>
      </c>
      <c r="D326" s="171" t="s">
        <v>191</v>
      </c>
      <c r="E326" s="172" t="s">
        <v>1360</v>
      </c>
      <c r="F326" s="173" t="s">
        <v>1361</v>
      </c>
      <c r="G326" s="174" t="s">
        <v>1362</v>
      </c>
      <c r="H326" s="175">
        <v>0.02938</v>
      </c>
      <c r="I326" s="176"/>
      <c r="J326" s="176">
        <f t="shared" si="119"/>
        <v>0</v>
      </c>
      <c r="K326" s="173" t="s">
        <v>5</v>
      </c>
      <c r="L326" s="177"/>
      <c r="M326" s="178" t="s">
        <v>5</v>
      </c>
      <c r="N326" s="179" t="s">
        <v>40</v>
      </c>
      <c r="O326" s="160">
        <v>0</v>
      </c>
      <c r="P326" s="160">
        <f t="shared" si="120"/>
        <v>0</v>
      </c>
      <c r="Q326" s="160">
        <v>0</v>
      </c>
      <c r="R326" s="160">
        <f t="shared" si="121"/>
        <v>0</v>
      </c>
      <c r="S326" s="160">
        <v>0</v>
      </c>
      <c r="T326" s="161">
        <f t="shared" si="122"/>
        <v>0</v>
      </c>
      <c r="AR326" s="23" t="s">
        <v>179</v>
      </c>
      <c r="AT326" s="23" t="s">
        <v>191</v>
      </c>
      <c r="AU326" s="23" t="s">
        <v>146</v>
      </c>
      <c r="AY326" s="23" t="s">
        <v>139</v>
      </c>
      <c r="BE326" s="162">
        <f t="shared" si="123"/>
        <v>0</v>
      </c>
      <c r="BF326" s="162">
        <f t="shared" si="124"/>
        <v>0</v>
      </c>
      <c r="BG326" s="162">
        <f t="shared" si="125"/>
        <v>0</v>
      </c>
      <c r="BH326" s="162">
        <f t="shared" si="126"/>
        <v>0</v>
      </c>
      <c r="BI326" s="162">
        <f t="shared" si="127"/>
        <v>0</v>
      </c>
      <c r="BJ326" s="23" t="s">
        <v>77</v>
      </c>
      <c r="BK326" s="162">
        <f t="shared" si="128"/>
        <v>0</v>
      </c>
      <c r="BL326" s="23" t="s">
        <v>146</v>
      </c>
      <c r="BM326" s="23" t="s">
        <v>1449</v>
      </c>
    </row>
    <row r="327" spans="2:65" s="1" customFormat="1" ht="16.5" customHeight="1">
      <c r="B327" s="151"/>
      <c r="C327" s="171" t="s">
        <v>1180</v>
      </c>
      <c r="D327" s="171" t="s">
        <v>191</v>
      </c>
      <c r="E327" s="172" t="s">
        <v>1364</v>
      </c>
      <c r="F327" s="173" t="s">
        <v>1365</v>
      </c>
      <c r="G327" s="174" t="s">
        <v>1009</v>
      </c>
      <c r="H327" s="175">
        <v>145</v>
      </c>
      <c r="I327" s="176"/>
      <c r="J327" s="176">
        <f t="shared" si="119"/>
        <v>0</v>
      </c>
      <c r="K327" s="173" t="s">
        <v>5</v>
      </c>
      <c r="L327" s="177"/>
      <c r="M327" s="178" t="s">
        <v>5</v>
      </c>
      <c r="N327" s="179" t="s">
        <v>40</v>
      </c>
      <c r="O327" s="160">
        <v>0</v>
      </c>
      <c r="P327" s="160">
        <f t="shared" si="120"/>
        <v>0</v>
      </c>
      <c r="Q327" s="160">
        <v>0</v>
      </c>
      <c r="R327" s="160">
        <f t="shared" si="121"/>
        <v>0</v>
      </c>
      <c r="S327" s="160">
        <v>0</v>
      </c>
      <c r="T327" s="161">
        <f t="shared" si="122"/>
        <v>0</v>
      </c>
      <c r="AR327" s="23" t="s">
        <v>179</v>
      </c>
      <c r="AT327" s="23" t="s">
        <v>191</v>
      </c>
      <c r="AU327" s="23" t="s">
        <v>146</v>
      </c>
      <c r="AY327" s="23" t="s">
        <v>139</v>
      </c>
      <c r="BE327" s="162">
        <f t="shared" si="123"/>
        <v>0</v>
      </c>
      <c r="BF327" s="162">
        <f t="shared" si="124"/>
        <v>0</v>
      </c>
      <c r="BG327" s="162">
        <f t="shared" si="125"/>
        <v>0</v>
      </c>
      <c r="BH327" s="162">
        <f t="shared" si="126"/>
        <v>0</v>
      </c>
      <c r="BI327" s="162">
        <f t="shared" si="127"/>
        <v>0</v>
      </c>
      <c r="BJ327" s="23" t="s">
        <v>77</v>
      </c>
      <c r="BK327" s="162">
        <f t="shared" si="128"/>
        <v>0</v>
      </c>
      <c r="BL327" s="23" t="s">
        <v>146</v>
      </c>
      <c r="BM327" s="23" t="s">
        <v>1450</v>
      </c>
    </row>
    <row r="328" spans="2:65" s="1" customFormat="1" ht="16.5" customHeight="1">
      <c r="B328" s="151"/>
      <c r="C328" s="171" t="s">
        <v>1451</v>
      </c>
      <c r="D328" s="171" t="s">
        <v>191</v>
      </c>
      <c r="E328" s="172" t="s">
        <v>1452</v>
      </c>
      <c r="F328" s="173" t="s">
        <v>1453</v>
      </c>
      <c r="G328" s="174" t="s">
        <v>144</v>
      </c>
      <c r="H328" s="175">
        <v>2.0566</v>
      </c>
      <c r="I328" s="176"/>
      <c r="J328" s="176">
        <f t="shared" si="119"/>
        <v>0</v>
      </c>
      <c r="K328" s="173" t="s">
        <v>5</v>
      </c>
      <c r="L328" s="177"/>
      <c r="M328" s="178" t="s">
        <v>5</v>
      </c>
      <c r="N328" s="179" t="s">
        <v>40</v>
      </c>
      <c r="O328" s="160">
        <v>0</v>
      </c>
      <c r="P328" s="160">
        <f t="shared" si="120"/>
        <v>0</v>
      </c>
      <c r="Q328" s="160">
        <v>0</v>
      </c>
      <c r="R328" s="160">
        <f t="shared" si="121"/>
        <v>0</v>
      </c>
      <c r="S328" s="160">
        <v>0</v>
      </c>
      <c r="T328" s="161">
        <f t="shared" si="122"/>
        <v>0</v>
      </c>
      <c r="AR328" s="23" t="s">
        <v>179</v>
      </c>
      <c r="AT328" s="23" t="s">
        <v>191</v>
      </c>
      <c r="AU328" s="23" t="s">
        <v>146</v>
      </c>
      <c r="AY328" s="23" t="s">
        <v>139</v>
      </c>
      <c r="BE328" s="162">
        <f t="shared" si="123"/>
        <v>0</v>
      </c>
      <c r="BF328" s="162">
        <f t="shared" si="124"/>
        <v>0</v>
      </c>
      <c r="BG328" s="162">
        <f t="shared" si="125"/>
        <v>0</v>
      </c>
      <c r="BH328" s="162">
        <f t="shared" si="126"/>
        <v>0</v>
      </c>
      <c r="BI328" s="162">
        <f t="shared" si="127"/>
        <v>0</v>
      </c>
      <c r="BJ328" s="23" t="s">
        <v>77</v>
      </c>
      <c r="BK328" s="162">
        <f t="shared" si="128"/>
        <v>0</v>
      </c>
      <c r="BL328" s="23" t="s">
        <v>146</v>
      </c>
      <c r="BM328" s="23" t="s">
        <v>1454</v>
      </c>
    </row>
    <row r="329" spans="2:65" s="1" customFormat="1" ht="16.5" customHeight="1">
      <c r="B329" s="151"/>
      <c r="C329" s="171" t="s">
        <v>1184</v>
      </c>
      <c r="D329" s="171" t="s">
        <v>191</v>
      </c>
      <c r="E329" s="172" t="s">
        <v>2211</v>
      </c>
      <c r="F329" s="173" t="s">
        <v>2212</v>
      </c>
      <c r="G329" s="174" t="s">
        <v>5</v>
      </c>
      <c r="H329" s="175">
        <v>18</v>
      </c>
      <c r="I329" s="176"/>
      <c r="J329" s="176">
        <f t="shared" si="119"/>
        <v>0</v>
      </c>
      <c r="K329" s="173" t="s">
        <v>5</v>
      </c>
      <c r="L329" s="177"/>
      <c r="M329" s="178" t="s">
        <v>5</v>
      </c>
      <c r="N329" s="179" t="s">
        <v>40</v>
      </c>
      <c r="O329" s="160">
        <v>0</v>
      </c>
      <c r="P329" s="160">
        <f t="shared" si="120"/>
        <v>0</v>
      </c>
      <c r="Q329" s="160">
        <v>0</v>
      </c>
      <c r="R329" s="160">
        <f t="shared" si="121"/>
        <v>0</v>
      </c>
      <c r="S329" s="160">
        <v>0</v>
      </c>
      <c r="T329" s="161">
        <f t="shared" si="122"/>
        <v>0</v>
      </c>
      <c r="AR329" s="23" t="s">
        <v>179</v>
      </c>
      <c r="AT329" s="23" t="s">
        <v>191</v>
      </c>
      <c r="AU329" s="23" t="s">
        <v>146</v>
      </c>
      <c r="AY329" s="23" t="s">
        <v>139</v>
      </c>
      <c r="BE329" s="162">
        <f t="shared" si="123"/>
        <v>0</v>
      </c>
      <c r="BF329" s="162">
        <f t="shared" si="124"/>
        <v>0</v>
      </c>
      <c r="BG329" s="162">
        <f t="shared" si="125"/>
        <v>0</v>
      </c>
      <c r="BH329" s="162">
        <f t="shared" si="126"/>
        <v>0</v>
      </c>
      <c r="BI329" s="162">
        <f t="shared" si="127"/>
        <v>0</v>
      </c>
      <c r="BJ329" s="23" t="s">
        <v>77</v>
      </c>
      <c r="BK329" s="162">
        <f t="shared" si="128"/>
        <v>0</v>
      </c>
      <c r="BL329" s="23" t="s">
        <v>146</v>
      </c>
      <c r="BM329" s="23" t="s">
        <v>1456</v>
      </c>
    </row>
    <row r="330" spans="2:65" s="1" customFormat="1" ht="16.5" customHeight="1">
      <c r="B330" s="151"/>
      <c r="C330" s="171" t="s">
        <v>1457</v>
      </c>
      <c r="D330" s="171" t="s">
        <v>191</v>
      </c>
      <c r="E330" s="172" t="s">
        <v>1455</v>
      </c>
      <c r="F330" s="173" t="s">
        <v>2213</v>
      </c>
      <c r="G330" s="174" t="s">
        <v>5</v>
      </c>
      <c r="H330" s="175">
        <v>30</v>
      </c>
      <c r="I330" s="176"/>
      <c r="J330" s="176">
        <f t="shared" si="119"/>
        <v>0</v>
      </c>
      <c r="K330" s="173" t="s">
        <v>5</v>
      </c>
      <c r="L330" s="177"/>
      <c r="M330" s="178" t="s">
        <v>5</v>
      </c>
      <c r="N330" s="179" t="s">
        <v>40</v>
      </c>
      <c r="O330" s="160">
        <v>0</v>
      </c>
      <c r="P330" s="160">
        <f t="shared" si="120"/>
        <v>0</v>
      </c>
      <c r="Q330" s="160">
        <v>0</v>
      </c>
      <c r="R330" s="160">
        <f t="shared" si="121"/>
        <v>0</v>
      </c>
      <c r="S330" s="160">
        <v>0</v>
      </c>
      <c r="T330" s="161">
        <f t="shared" si="122"/>
        <v>0</v>
      </c>
      <c r="AR330" s="23" t="s">
        <v>179</v>
      </c>
      <c r="AT330" s="23" t="s">
        <v>191</v>
      </c>
      <c r="AU330" s="23" t="s">
        <v>146</v>
      </c>
      <c r="AY330" s="23" t="s">
        <v>139</v>
      </c>
      <c r="BE330" s="162">
        <f t="shared" si="123"/>
        <v>0</v>
      </c>
      <c r="BF330" s="162">
        <f t="shared" si="124"/>
        <v>0</v>
      </c>
      <c r="BG330" s="162">
        <f t="shared" si="125"/>
        <v>0</v>
      </c>
      <c r="BH330" s="162">
        <f t="shared" si="126"/>
        <v>0</v>
      </c>
      <c r="BI330" s="162">
        <f t="shared" si="127"/>
        <v>0</v>
      </c>
      <c r="BJ330" s="23" t="s">
        <v>77</v>
      </c>
      <c r="BK330" s="162">
        <f t="shared" si="128"/>
        <v>0</v>
      </c>
      <c r="BL330" s="23" t="s">
        <v>146</v>
      </c>
      <c r="BM330" s="23" t="s">
        <v>1459</v>
      </c>
    </row>
    <row r="331" spans="2:65" s="277" customFormat="1" ht="16.5" customHeight="1">
      <c r="B331" s="151"/>
      <c r="C331" s="171"/>
      <c r="D331" s="171"/>
      <c r="E331" s="172" t="s">
        <v>1458</v>
      </c>
      <c r="F331" s="173" t="s">
        <v>2214</v>
      </c>
      <c r="G331" s="174"/>
      <c r="H331" s="175">
        <v>12</v>
      </c>
      <c r="I331" s="176"/>
      <c r="J331" s="176">
        <f t="shared" si="119"/>
        <v>0</v>
      </c>
      <c r="K331" s="173"/>
      <c r="L331" s="177"/>
      <c r="M331" s="178"/>
      <c r="N331" s="179" t="s">
        <v>40</v>
      </c>
      <c r="O331" s="160">
        <v>1</v>
      </c>
      <c r="P331" s="160">
        <f aca="true" t="shared" si="129" ref="P331:P332">O331*H331</f>
        <v>12</v>
      </c>
      <c r="Q331" s="160">
        <v>1</v>
      </c>
      <c r="R331" s="160">
        <f aca="true" t="shared" si="130" ref="R331:R332">Q331*H331</f>
        <v>12</v>
      </c>
      <c r="S331" s="160">
        <v>1</v>
      </c>
      <c r="T331" s="161">
        <f aca="true" t="shared" si="131" ref="T331:T332">S331*H331</f>
        <v>12</v>
      </c>
      <c r="AR331" s="23"/>
      <c r="AT331" s="23"/>
      <c r="AU331" s="23"/>
      <c r="AY331" s="23"/>
      <c r="BE331" s="162">
        <f aca="true" t="shared" si="132" ref="BE331:BE332">IF(N331="základní",J331,0)</f>
        <v>0</v>
      </c>
      <c r="BF331" s="162">
        <f aca="true" t="shared" si="133" ref="BF331:BF332">IF(N331="snížená",J331,0)</f>
        <v>0</v>
      </c>
      <c r="BG331" s="162">
        <f aca="true" t="shared" si="134" ref="BG331:BG332">IF(N331="zákl. přenesená",J331,0)</f>
        <v>0</v>
      </c>
      <c r="BH331" s="162">
        <f aca="true" t="shared" si="135" ref="BH331:BH332">IF(N331="sníž. přenesená",J331,0)</f>
        <v>0</v>
      </c>
      <c r="BI331" s="162">
        <f aca="true" t="shared" si="136" ref="BI331:BI332">IF(N331="nulová",J331,0)</f>
        <v>0</v>
      </c>
      <c r="BJ331" s="23" t="s">
        <v>79</v>
      </c>
      <c r="BK331" s="162">
        <f aca="true" t="shared" si="137" ref="BK331:BK332">ROUND(I331*H331,2)</f>
        <v>0</v>
      </c>
      <c r="BL331" s="23" t="s">
        <v>146</v>
      </c>
      <c r="BM331" s="23" t="s">
        <v>1459</v>
      </c>
    </row>
    <row r="332" spans="2:65" s="277" customFormat="1" ht="16.5" customHeight="1">
      <c r="B332" s="151"/>
      <c r="C332" s="171"/>
      <c r="D332" s="171"/>
      <c r="E332" s="172" t="s">
        <v>2215</v>
      </c>
      <c r="F332" s="173" t="s">
        <v>2216</v>
      </c>
      <c r="G332" s="174"/>
      <c r="H332" s="175">
        <v>70</v>
      </c>
      <c r="I332" s="176"/>
      <c r="J332" s="176">
        <f t="shared" si="119"/>
        <v>0</v>
      </c>
      <c r="K332" s="173"/>
      <c r="L332" s="177"/>
      <c r="M332" s="178"/>
      <c r="N332" s="179" t="s">
        <v>40</v>
      </c>
      <c r="O332" s="160">
        <v>2</v>
      </c>
      <c r="P332" s="160">
        <f t="shared" si="129"/>
        <v>140</v>
      </c>
      <c r="Q332" s="160">
        <v>2</v>
      </c>
      <c r="R332" s="160">
        <f t="shared" si="130"/>
        <v>140</v>
      </c>
      <c r="S332" s="160">
        <v>2</v>
      </c>
      <c r="T332" s="161">
        <f t="shared" si="131"/>
        <v>140</v>
      </c>
      <c r="AR332" s="23"/>
      <c r="AT332" s="23"/>
      <c r="AU332" s="23"/>
      <c r="AY332" s="23"/>
      <c r="BE332" s="162">
        <f t="shared" si="132"/>
        <v>0</v>
      </c>
      <c r="BF332" s="162">
        <f t="shared" si="133"/>
        <v>0</v>
      </c>
      <c r="BG332" s="162">
        <f t="shared" si="134"/>
        <v>0</v>
      </c>
      <c r="BH332" s="162">
        <f t="shared" si="135"/>
        <v>0</v>
      </c>
      <c r="BI332" s="162">
        <f t="shared" si="136"/>
        <v>0</v>
      </c>
      <c r="BJ332" s="23" t="s">
        <v>154</v>
      </c>
      <c r="BK332" s="162">
        <f t="shared" si="137"/>
        <v>0</v>
      </c>
      <c r="BL332" s="23" t="s">
        <v>146</v>
      </c>
      <c r="BM332" s="23" t="s">
        <v>1459</v>
      </c>
    </row>
    <row r="333" spans="2:65" s="1" customFormat="1" ht="16.5" customHeight="1">
      <c r="B333" s="151"/>
      <c r="C333" s="171" t="s">
        <v>1187</v>
      </c>
      <c r="D333" s="171" t="s">
        <v>191</v>
      </c>
      <c r="E333" s="172" t="s">
        <v>2217</v>
      </c>
      <c r="F333" s="173" t="s">
        <v>2218</v>
      </c>
      <c r="G333" s="174" t="s">
        <v>1009</v>
      </c>
      <c r="H333" s="175">
        <v>15</v>
      </c>
      <c r="I333" s="176"/>
      <c r="J333" s="176">
        <f t="shared" si="119"/>
        <v>0</v>
      </c>
      <c r="K333" s="173" t="s">
        <v>5</v>
      </c>
      <c r="L333" s="177"/>
      <c r="M333" s="178" t="s">
        <v>5</v>
      </c>
      <c r="N333" s="179" t="s">
        <v>40</v>
      </c>
      <c r="O333" s="160">
        <v>0</v>
      </c>
      <c r="P333" s="160">
        <f t="shared" si="120"/>
        <v>0</v>
      </c>
      <c r="Q333" s="160">
        <v>0</v>
      </c>
      <c r="R333" s="160">
        <f t="shared" si="121"/>
        <v>0</v>
      </c>
      <c r="S333" s="160">
        <v>0</v>
      </c>
      <c r="T333" s="161">
        <f t="shared" si="122"/>
        <v>0</v>
      </c>
      <c r="AR333" s="23" t="s">
        <v>179</v>
      </c>
      <c r="AT333" s="23" t="s">
        <v>191</v>
      </c>
      <c r="AU333" s="23" t="s">
        <v>146</v>
      </c>
      <c r="AY333" s="23" t="s">
        <v>139</v>
      </c>
      <c r="BE333" s="162">
        <f t="shared" si="123"/>
        <v>0</v>
      </c>
      <c r="BF333" s="162">
        <f t="shared" si="124"/>
        <v>0</v>
      </c>
      <c r="BG333" s="162">
        <f t="shared" si="125"/>
        <v>0</v>
      </c>
      <c r="BH333" s="162">
        <f t="shared" si="126"/>
        <v>0</v>
      </c>
      <c r="BI333" s="162">
        <f t="shared" si="127"/>
        <v>0</v>
      </c>
      <c r="BJ333" s="23" t="s">
        <v>77</v>
      </c>
      <c r="BK333" s="162">
        <f t="shared" si="128"/>
        <v>0</v>
      </c>
      <c r="BL333" s="23" t="s">
        <v>146</v>
      </c>
      <c r="BM333" s="23" t="s">
        <v>1460</v>
      </c>
    </row>
    <row r="334" spans="2:65" s="1" customFormat="1" ht="25.5" customHeight="1">
      <c r="B334" s="151"/>
      <c r="C334" s="152" t="s">
        <v>1461</v>
      </c>
      <c r="D334" s="152" t="s">
        <v>141</v>
      </c>
      <c r="E334" s="153" t="s">
        <v>1382</v>
      </c>
      <c r="F334" s="154" t="s">
        <v>1383</v>
      </c>
      <c r="G334" s="155" t="s">
        <v>182</v>
      </c>
      <c r="H334" s="156">
        <v>5.876</v>
      </c>
      <c r="I334" s="157"/>
      <c r="J334" s="157">
        <f t="shared" si="119"/>
        <v>0</v>
      </c>
      <c r="K334" s="154" t="s">
        <v>5</v>
      </c>
      <c r="L334" s="37"/>
      <c r="M334" s="158" t="s">
        <v>5</v>
      </c>
      <c r="N334" s="159" t="s">
        <v>40</v>
      </c>
      <c r="O334" s="160">
        <v>0</v>
      </c>
      <c r="P334" s="160">
        <f t="shared" si="120"/>
        <v>0</v>
      </c>
      <c r="Q334" s="160">
        <v>0</v>
      </c>
      <c r="R334" s="160">
        <f t="shared" si="121"/>
        <v>0</v>
      </c>
      <c r="S334" s="160">
        <v>0</v>
      </c>
      <c r="T334" s="161">
        <f t="shared" si="122"/>
        <v>0</v>
      </c>
      <c r="AR334" s="23" t="s">
        <v>146</v>
      </c>
      <c r="AT334" s="23" t="s">
        <v>141</v>
      </c>
      <c r="AU334" s="23" t="s">
        <v>146</v>
      </c>
      <c r="AY334" s="23" t="s">
        <v>139</v>
      </c>
      <c r="BE334" s="162">
        <f t="shared" si="123"/>
        <v>0</v>
      </c>
      <c r="BF334" s="162">
        <f t="shared" si="124"/>
        <v>0</v>
      </c>
      <c r="BG334" s="162">
        <f t="shared" si="125"/>
        <v>0</v>
      </c>
      <c r="BH334" s="162">
        <f t="shared" si="126"/>
        <v>0</v>
      </c>
      <c r="BI334" s="162">
        <f t="shared" si="127"/>
        <v>0</v>
      </c>
      <c r="BJ334" s="23" t="s">
        <v>77</v>
      </c>
      <c r="BK334" s="162">
        <f t="shared" si="128"/>
        <v>0</v>
      </c>
      <c r="BL334" s="23" t="s">
        <v>146</v>
      </c>
      <c r="BM334" s="23" t="s">
        <v>1462</v>
      </c>
    </row>
    <row r="335" spans="2:65" s="1" customFormat="1" ht="16.5" customHeight="1">
      <c r="B335" s="151"/>
      <c r="C335" s="152" t="s">
        <v>1189</v>
      </c>
      <c r="D335" s="152" t="s">
        <v>141</v>
      </c>
      <c r="E335" s="153" t="s">
        <v>1385</v>
      </c>
      <c r="F335" s="154" t="s">
        <v>1386</v>
      </c>
      <c r="G335" s="155" t="s">
        <v>271</v>
      </c>
      <c r="H335" s="156">
        <v>1.469</v>
      </c>
      <c r="I335" s="157"/>
      <c r="J335" s="157">
        <f t="shared" si="119"/>
        <v>0</v>
      </c>
      <c r="K335" s="154" t="s">
        <v>5</v>
      </c>
      <c r="L335" s="37"/>
      <c r="M335" s="158" t="s">
        <v>5</v>
      </c>
      <c r="N335" s="159" t="s">
        <v>40</v>
      </c>
      <c r="O335" s="160">
        <v>0</v>
      </c>
      <c r="P335" s="160">
        <f t="shared" si="120"/>
        <v>0</v>
      </c>
      <c r="Q335" s="160">
        <v>0</v>
      </c>
      <c r="R335" s="160">
        <f t="shared" si="121"/>
        <v>0</v>
      </c>
      <c r="S335" s="160">
        <v>0</v>
      </c>
      <c r="T335" s="161">
        <f t="shared" si="122"/>
        <v>0</v>
      </c>
      <c r="AR335" s="23" t="s">
        <v>146</v>
      </c>
      <c r="AT335" s="23" t="s">
        <v>141</v>
      </c>
      <c r="AU335" s="23" t="s">
        <v>146</v>
      </c>
      <c r="AY335" s="23" t="s">
        <v>139</v>
      </c>
      <c r="BE335" s="162">
        <f t="shared" si="123"/>
        <v>0</v>
      </c>
      <c r="BF335" s="162">
        <f t="shared" si="124"/>
        <v>0</v>
      </c>
      <c r="BG335" s="162">
        <f t="shared" si="125"/>
        <v>0</v>
      </c>
      <c r="BH335" s="162">
        <f t="shared" si="126"/>
        <v>0</v>
      </c>
      <c r="BI335" s="162">
        <f t="shared" si="127"/>
        <v>0</v>
      </c>
      <c r="BJ335" s="23" t="s">
        <v>77</v>
      </c>
      <c r="BK335" s="162">
        <f t="shared" si="128"/>
        <v>0</v>
      </c>
      <c r="BL335" s="23" t="s">
        <v>146</v>
      </c>
      <c r="BM335" s="23" t="s">
        <v>1463</v>
      </c>
    </row>
    <row r="336" spans="2:65" s="1" customFormat="1" ht="25.5" customHeight="1">
      <c r="B336" s="151"/>
      <c r="C336" s="152" t="s">
        <v>1464</v>
      </c>
      <c r="D336" s="152" t="s">
        <v>141</v>
      </c>
      <c r="E336" s="153" t="s">
        <v>1389</v>
      </c>
      <c r="F336" s="154" t="s">
        <v>1390</v>
      </c>
      <c r="G336" s="155" t="s">
        <v>182</v>
      </c>
      <c r="H336" s="156">
        <v>88.14</v>
      </c>
      <c r="I336" s="157"/>
      <c r="J336" s="157">
        <f t="shared" si="119"/>
        <v>0</v>
      </c>
      <c r="K336" s="154" t="s">
        <v>5</v>
      </c>
      <c r="L336" s="37"/>
      <c r="M336" s="158" t="s">
        <v>5</v>
      </c>
      <c r="N336" s="159" t="s">
        <v>40</v>
      </c>
      <c r="O336" s="160">
        <v>0</v>
      </c>
      <c r="P336" s="160">
        <f t="shared" si="120"/>
        <v>0</v>
      </c>
      <c r="Q336" s="160">
        <v>0</v>
      </c>
      <c r="R336" s="160">
        <f t="shared" si="121"/>
        <v>0</v>
      </c>
      <c r="S336" s="160">
        <v>0</v>
      </c>
      <c r="T336" s="161">
        <f t="shared" si="122"/>
        <v>0</v>
      </c>
      <c r="AR336" s="23" t="s">
        <v>146</v>
      </c>
      <c r="AT336" s="23" t="s">
        <v>141</v>
      </c>
      <c r="AU336" s="23" t="s">
        <v>146</v>
      </c>
      <c r="AY336" s="23" t="s">
        <v>139</v>
      </c>
      <c r="BE336" s="162">
        <f t="shared" si="123"/>
        <v>0</v>
      </c>
      <c r="BF336" s="162">
        <f t="shared" si="124"/>
        <v>0</v>
      </c>
      <c r="BG336" s="162">
        <f t="shared" si="125"/>
        <v>0</v>
      </c>
      <c r="BH336" s="162">
        <f t="shared" si="126"/>
        <v>0</v>
      </c>
      <c r="BI336" s="162">
        <f t="shared" si="127"/>
        <v>0</v>
      </c>
      <c r="BJ336" s="23" t="s">
        <v>77</v>
      </c>
      <c r="BK336" s="162">
        <f t="shared" si="128"/>
        <v>0</v>
      </c>
      <c r="BL336" s="23" t="s">
        <v>146</v>
      </c>
      <c r="BM336" s="23" t="s">
        <v>1465</v>
      </c>
    </row>
    <row r="337" spans="2:65" s="1" customFormat="1" ht="25.5" customHeight="1">
      <c r="B337" s="151"/>
      <c r="C337" s="152" t="s">
        <v>1192</v>
      </c>
      <c r="D337" s="152" t="s">
        <v>141</v>
      </c>
      <c r="E337" s="153" t="s">
        <v>1392</v>
      </c>
      <c r="F337" s="154" t="s">
        <v>1393</v>
      </c>
      <c r="G337" s="155" t="s">
        <v>144</v>
      </c>
      <c r="H337" s="156">
        <v>5.876</v>
      </c>
      <c r="I337" s="157"/>
      <c r="J337" s="157">
        <f t="shared" si="119"/>
        <v>0</v>
      </c>
      <c r="K337" s="154" t="s">
        <v>5</v>
      </c>
      <c r="L337" s="37"/>
      <c r="M337" s="158" t="s">
        <v>5</v>
      </c>
      <c r="N337" s="159" t="s">
        <v>40</v>
      </c>
      <c r="O337" s="160">
        <v>0</v>
      </c>
      <c r="P337" s="160">
        <f t="shared" si="120"/>
        <v>0</v>
      </c>
      <c r="Q337" s="160">
        <v>0</v>
      </c>
      <c r="R337" s="160">
        <f t="shared" si="121"/>
        <v>0</v>
      </c>
      <c r="S337" s="160">
        <v>0</v>
      </c>
      <c r="T337" s="161">
        <f t="shared" si="122"/>
        <v>0</v>
      </c>
      <c r="AR337" s="23" t="s">
        <v>146</v>
      </c>
      <c r="AT337" s="23" t="s">
        <v>141</v>
      </c>
      <c r="AU337" s="23" t="s">
        <v>146</v>
      </c>
      <c r="AY337" s="23" t="s">
        <v>139</v>
      </c>
      <c r="BE337" s="162">
        <f t="shared" si="123"/>
        <v>0</v>
      </c>
      <c r="BF337" s="162">
        <f t="shared" si="124"/>
        <v>0</v>
      </c>
      <c r="BG337" s="162">
        <f t="shared" si="125"/>
        <v>0</v>
      </c>
      <c r="BH337" s="162">
        <f t="shared" si="126"/>
        <v>0</v>
      </c>
      <c r="BI337" s="162">
        <f t="shared" si="127"/>
        <v>0</v>
      </c>
      <c r="BJ337" s="23" t="s">
        <v>77</v>
      </c>
      <c r="BK337" s="162">
        <f t="shared" si="128"/>
        <v>0</v>
      </c>
      <c r="BL337" s="23" t="s">
        <v>146</v>
      </c>
      <c r="BM337" s="23" t="s">
        <v>1466</v>
      </c>
    </row>
    <row r="338" spans="2:65" s="1" customFormat="1" ht="16.5" customHeight="1">
      <c r="B338" s="151"/>
      <c r="C338" s="152" t="s">
        <v>1467</v>
      </c>
      <c r="D338" s="152" t="s">
        <v>141</v>
      </c>
      <c r="E338" s="153" t="s">
        <v>1396</v>
      </c>
      <c r="F338" s="154" t="s">
        <v>1397</v>
      </c>
      <c r="G338" s="155" t="s">
        <v>144</v>
      </c>
      <c r="H338" s="156">
        <v>5.876</v>
      </c>
      <c r="I338" s="157"/>
      <c r="J338" s="157">
        <f t="shared" si="119"/>
        <v>0</v>
      </c>
      <c r="K338" s="154" t="s">
        <v>5</v>
      </c>
      <c r="L338" s="37"/>
      <c r="M338" s="158" t="s">
        <v>5</v>
      </c>
      <c r="N338" s="159" t="s">
        <v>40</v>
      </c>
      <c r="O338" s="160">
        <v>0</v>
      </c>
      <c r="P338" s="160">
        <f t="shared" si="120"/>
        <v>0</v>
      </c>
      <c r="Q338" s="160">
        <v>0</v>
      </c>
      <c r="R338" s="160">
        <f t="shared" si="121"/>
        <v>0</v>
      </c>
      <c r="S338" s="160">
        <v>0</v>
      </c>
      <c r="T338" s="161">
        <f t="shared" si="122"/>
        <v>0</v>
      </c>
      <c r="AR338" s="23" t="s">
        <v>146</v>
      </c>
      <c r="AT338" s="23" t="s">
        <v>141</v>
      </c>
      <c r="AU338" s="23" t="s">
        <v>146</v>
      </c>
      <c r="AY338" s="23" t="s">
        <v>139</v>
      </c>
      <c r="BE338" s="162">
        <f t="shared" si="123"/>
        <v>0</v>
      </c>
      <c r="BF338" s="162">
        <f t="shared" si="124"/>
        <v>0</v>
      </c>
      <c r="BG338" s="162">
        <f t="shared" si="125"/>
        <v>0</v>
      </c>
      <c r="BH338" s="162">
        <f t="shared" si="126"/>
        <v>0</v>
      </c>
      <c r="BI338" s="162">
        <f t="shared" si="127"/>
        <v>0</v>
      </c>
      <c r="BJ338" s="23" t="s">
        <v>77</v>
      </c>
      <c r="BK338" s="162">
        <f t="shared" si="128"/>
        <v>0</v>
      </c>
      <c r="BL338" s="23" t="s">
        <v>146</v>
      </c>
      <c r="BM338" s="23" t="s">
        <v>1468</v>
      </c>
    </row>
    <row r="339" spans="2:65" s="1" customFormat="1" ht="16.5" customHeight="1">
      <c r="B339" s="151"/>
      <c r="C339" s="171" t="s">
        <v>1196</v>
      </c>
      <c r="D339" s="171" t="s">
        <v>191</v>
      </c>
      <c r="E339" s="172" t="s">
        <v>1399</v>
      </c>
      <c r="F339" s="173" t="s">
        <v>1400</v>
      </c>
      <c r="G339" s="174" t="s">
        <v>1362</v>
      </c>
      <c r="H339" s="175">
        <v>0.002938</v>
      </c>
      <c r="I339" s="176"/>
      <c r="J339" s="176">
        <f t="shared" si="119"/>
        <v>0</v>
      </c>
      <c r="K339" s="173" t="s">
        <v>5</v>
      </c>
      <c r="L339" s="177"/>
      <c r="M339" s="178" t="s">
        <v>5</v>
      </c>
      <c r="N339" s="179" t="s">
        <v>40</v>
      </c>
      <c r="O339" s="160">
        <v>0</v>
      </c>
      <c r="P339" s="160">
        <f t="shared" si="120"/>
        <v>0</v>
      </c>
      <c r="Q339" s="160">
        <v>0</v>
      </c>
      <c r="R339" s="160">
        <f t="shared" si="121"/>
        <v>0</v>
      </c>
      <c r="S339" s="160">
        <v>0</v>
      </c>
      <c r="T339" s="161">
        <f t="shared" si="122"/>
        <v>0</v>
      </c>
      <c r="AR339" s="23" t="s">
        <v>179</v>
      </c>
      <c r="AT339" s="23" t="s">
        <v>191</v>
      </c>
      <c r="AU339" s="23" t="s">
        <v>146</v>
      </c>
      <c r="AY339" s="23" t="s">
        <v>139</v>
      </c>
      <c r="BE339" s="162">
        <f t="shared" si="123"/>
        <v>0</v>
      </c>
      <c r="BF339" s="162">
        <f t="shared" si="124"/>
        <v>0</v>
      </c>
      <c r="BG339" s="162">
        <f t="shared" si="125"/>
        <v>0</v>
      </c>
      <c r="BH339" s="162">
        <f t="shared" si="126"/>
        <v>0</v>
      </c>
      <c r="BI339" s="162">
        <f t="shared" si="127"/>
        <v>0</v>
      </c>
      <c r="BJ339" s="23" t="s">
        <v>77</v>
      </c>
      <c r="BK339" s="162">
        <f t="shared" si="128"/>
        <v>0</v>
      </c>
      <c r="BL339" s="23" t="s">
        <v>146</v>
      </c>
      <c r="BM339" s="23" t="s">
        <v>1469</v>
      </c>
    </row>
    <row r="340" spans="2:65" s="1" customFormat="1" ht="16.5" customHeight="1">
      <c r="B340" s="151"/>
      <c r="C340" s="152" t="s">
        <v>1470</v>
      </c>
      <c r="D340" s="152" t="s">
        <v>141</v>
      </c>
      <c r="E340" s="153" t="s">
        <v>1403</v>
      </c>
      <c r="F340" s="154" t="s">
        <v>1404</v>
      </c>
      <c r="G340" s="155" t="s">
        <v>271</v>
      </c>
      <c r="H340" s="156">
        <v>2.938</v>
      </c>
      <c r="I340" s="157"/>
      <c r="J340" s="157">
        <f t="shared" si="119"/>
        <v>0</v>
      </c>
      <c r="K340" s="154" t="s">
        <v>5</v>
      </c>
      <c r="L340" s="37"/>
      <c r="M340" s="158" t="s">
        <v>5</v>
      </c>
      <c r="N340" s="159" t="s">
        <v>40</v>
      </c>
      <c r="O340" s="160">
        <v>0</v>
      </c>
      <c r="P340" s="160">
        <f t="shared" si="120"/>
        <v>0</v>
      </c>
      <c r="Q340" s="160">
        <v>0</v>
      </c>
      <c r="R340" s="160">
        <f t="shared" si="121"/>
        <v>0</v>
      </c>
      <c r="S340" s="160">
        <v>0</v>
      </c>
      <c r="T340" s="161">
        <f t="shared" si="122"/>
        <v>0</v>
      </c>
      <c r="AR340" s="23" t="s">
        <v>146</v>
      </c>
      <c r="AT340" s="23" t="s">
        <v>141</v>
      </c>
      <c r="AU340" s="23" t="s">
        <v>146</v>
      </c>
      <c r="AY340" s="23" t="s">
        <v>139</v>
      </c>
      <c r="BE340" s="162">
        <f t="shared" si="123"/>
        <v>0</v>
      </c>
      <c r="BF340" s="162">
        <f t="shared" si="124"/>
        <v>0</v>
      </c>
      <c r="BG340" s="162">
        <f t="shared" si="125"/>
        <v>0</v>
      </c>
      <c r="BH340" s="162">
        <f t="shared" si="126"/>
        <v>0</v>
      </c>
      <c r="BI340" s="162">
        <f t="shared" si="127"/>
        <v>0</v>
      </c>
      <c r="BJ340" s="23" t="s">
        <v>77</v>
      </c>
      <c r="BK340" s="162">
        <f t="shared" si="128"/>
        <v>0</v>
      </c>
      <c r="BL340" s="23" t="s">
        <v>146</v>
      </c>
      <c r="BM340" s="23" t="s">
        <v>1471</v>
      </c>
    </row>
    <row r="341" spans="2:65" s="1" customFormat="1" ht="25.5" customHeight="1">
      <c r="B341" s="151"/>
      <c r="C341" s="152" t="s">
        <v>1199</v>
      </c>
      <c r="D341" s="152" t="s">
        <v>141</v>
      </c>
      <c r="E341" s="153" t="s">
        <v>1344</v>
      </c>
      <c r="F341" s="154" t="s">
        <v>1345</v>
      </c>
      <c r="G341" s="155" t="s">
        <v>182</v>
      </c>
      <c r="H341" s="156">
        <v>29.38</v>
      </c>
      <c r="I341" s="157"/>
      <c r="J341" s="157">
        <f t="shared" si="119"/>
        <v>0</v>
      </c>
      <c r="K341" s="154" t="s">
        <v>5</v>
      </c>
      <c r="L341" s="37"/>
      <c r="M341" s="158" t="s">
        <v>5</v>
      </c>
      <c r="N341" s="159" t="s">
        <v>40</v>
      </c>
      <c r="O341" s="160">
        <v>0</v>
      </c>
      <c r="P341" s="160">
        <f t="shared" si="120"/>
        <v>0</v>
      </c>
      <c r="Q341" s="160">
        <v>0</v>
      </c>
      <c r="R341" s="160">
        <f t="shared" si="121"/>
        <v>0</v>
      </c>
      <c r="S341" s="160">
        <v>0</v>
      </c>
      <c r="T341" s="161">
        <f t="shared" si="122"/>
        <v>0</v>
      </c>
      <c r="AR341" s="23" t="s">
        <v>146</v>
      </c>
      <c r="AT341" s="23" t="s">
        <v>141</v>
      </c>
      <c r="AU341" s="23" t="s">
        <v>146</v>
      </c>
      <c r="AY341" s="23" t="s">
        <v>139</v>
      </c>
      <c r="BE341" s="162">
        <f t="shared" si="123"/>
        <v>0</v>
      </c>
      <c r="BF341" s="162">
        <f t="shared" si="124"/>
        <v>0</v>
      </c>
      <c r="BG341" s="162">
        <f t="shared" si="125"/>
        <v>0</v>
      </c>
      <c r="BH341" s="162">
        <f t="shared" si="126"/>
        <v>0</v>
      </c>
      <c r="BI341" s="162">
        <f t="shared" si="127"/>
        <v>0</v>
      </c>
      <c r="BJ341" s="23" t="s">
        <v>77</v>
      </c>
      <c r="BK341" s="162">
        <f t="shared" si="128"/>
        <v>0</v>
      </c>
      <c r="BL341" s="23" t="s">
        <v>146</v>
      </c>
      <c r="BM341" s="23" t="s">
        <v>1472</v>
      </c>
    </row>
    <row r="342" spans="2:65" s="1" customFormat="1" ht="25.5" customHeight="1">
      <c r="B342" s="151"/>
      <c r="C342" s="152" t="s">
        <v>1473</v>
      </c>
      <c r="D342" s="152" t="s">
        <v>141</v>
      </c>
      <c r="E342" s="153" t="s">
        <v>1408</v>
      </c>
      <c r="F342" s="154" t="s">
        <v>1409</v>
      </c>
      <c r="G342" s="155" t="s">
        <v>182</v>
      </c>
      <c r="H342" s="156">
        <v>176.28</v>
      </c>
      <c r="I342" s="157"/>
      <c r="J342" s="157">
        <f t="shared" si="119"/>
        <v>0</v>
      </c>
      <c r="K342" s="154" t="s">
        <v>5</v>
      </c>
      <c r="L342" s="37"/>
      <c r="M342" s="158" t="s">
        <v>5</v>
      </c>
      <c r="N342" s="159" t="s">
        <v>40</v>
      </c>
      <c r="O342" s="160">
        <v>0</v>
      </c>
      <c r="P342" s="160">
        <f t="shared" si="120"/>
        <v>0</v>
      </c>
      <c r="Q342" s="160">
        <v>0</v>
      </c>
      <c r="R342" s="160">
        <f t="shared" si="121"/>
        <v>0</v>
      </c>
      <c r="S342" s="160">
        <v>0</v>
      </c>
      <c r="T342" s="161">
        <f t="shared" si="122"/>
        <v>0</v>
      </c>
      <c r="AR342" s="23" t="s">
        <v>146</v>
      </c>
      <c r="AT342" s="23" t="s">
        <v>141</v>
      </c>
      <c r="AU342" s="23" t="s">
        <v>146</v>
      </c>
      <c r="AY342" s="23" t="s">
        <v>139</v>
      </c>
      <c r="BE342" s="162">
        <f t="shared" si="123"/>
        <v>0</v>
      </c>
      <c r="BF342" s="162">
        <f t="shared" si="124"/>
        <v>0</v>
      </c>
      <c r="BG342" s="162">
        <f t="shared" si="125"/>
        <v>0</v>
      </c>
      <c r="BH342" s="162">
        <f t="shared" si="126"/>
        <v>0</v>
      </c>
      <c r="BI342" s="162">
        <f t="shared" si="127"/>
        <v>0</v>
      </c>
      <c r="BJ342" s="23" t="s">
        <v>77</v>
      </c>
      <c r="BK342" s="162">
        <f t="shared" si="128"/>
        <v>0</v>
      </c>
      <c r="BL342" s="23" t="s">
        <v>146</v>
      </c>
      <c r="BM342" s="23" t="s">
        <v>1474</v>
      </c>
    </row>
    <row r="343" spans="2:65" s="1" customFormat="1" ht="25.5" customHeight="1">
      <c r="B343" s="151"/>
      <c r="C343" s="152" t="s">
        <v>1203</v>
      </c>
      <c r="D343" s="152" t="s">
        <v>141</v>
      </c>
      <c r="E343" s="153" t="s">
        <v>1411</v>
      </c>
      <c r="F343" s="154" t="s">
        <v>1412</v>
      </c>
      <c r="G343" s="155" t="s">
        <v>144</v>
      </c>
      <c r="H343" s="156">
        <v>11.752</v>
      </c>
      <c r="I343" s="157"/>
      <c r="J343" s="157">
        <f t="shared" si="119"/>
        <v>0</v>
      </c>
      <c r="K343" s="154" t="s">
        <v>5</v>
      </c>
      <c r="L343" s="37"/>
      <c r="M343" s="158" t="s">
        <v>5</v>
      </c>
      <c r="N343" s="159" t="s">
        <v>40</v>
      </c>
      <c r="O343" s="160">
        <v>0</v>
      </c>
      <c r="P343" s="160">
        <f t="shared" si="120"/>
        <v>0</v>
      </c>
      <c r="Q343" s="160">
        <v>0</v>
      </c>
      <c r="R343" s="160">
        <f t="shared" si="121"/>
        <v>0</v>
      </c>
      <c r="S343" s="160">
        <v>0</v>
      </c>
      <c r="T343" s="161">
        <f t="shared" si="122"/>
        <v>0</v>
      </c>
      <c r="AR343" s="23" t="s">
        <v>146</v>
      </c>
      <c r="AT343" s="23" t="s">
        <v>141</v>
      </c>
      <c r="AU343" s="23" t="s">
        <v>146</v>
      </c>
      <c r="AY343" s="23" t="s">
        <v>139</v>
      </c>
      <c r="BE343" s="162">
        <f t="shared" si="123"/>
        <v>0</v>
      </c>
      <c r="BF343" s="162">
        <f t="shared" si="124"/>
        <v>0</v>
      </c>
      <c r="BG343" s="162">
        <f t="shared" si="125"/>
        <v>0</v>
      </c>
      <c r="BH343" s="162">
        <f t="shared" si="126"/>
        <v>0</v>
      </c>
      <c r="BI343" s="162">
        <f t="shared" si="127"/>
        <v>0</v>
      </c>
      <c r="BJ343" s="23" t="s">
        <v>77</v>
      </c>
      <c r="BK343" s="162">
        <f t="shared" si="128"/>
        <v>0</v>
      </c>
      <c r="BL343" s="23" t="s">
        <v>146</v>
      </c>
      <c r="BM343" s="23" t="s">
        <v>1475</v>
      </c>
    </row>
    <row r="344" spans="2:65" s="1" customFormat="1" ht="16.5" customHeight="1">
      <c r="B344" s="151"/>
      <c r="C344" s="152" t="s">
        <v>1476</v>
      </c>
      <c r="D344" s="152" t="s">
        <v>141</v>
      </c>
      <c r="E344" s="153" t="s">
        <v>1415</v>
      </c>
      <c r="F344" s="154" t="s">
        <v>1416</v>
      </c>
      <c r="G344" s="155" t="s">
        <v>144</v>
      </c>
      <c r="H344" s="156">
        <v>11.752</v>
      </c>
      <c r="I344" s="157"/>
      <c r="J344" s="157">
        <f t="shared" si="119"/>
        <v>0</v>
      </c>
      <c r="K344" s="154" t="s">
        <v>5</v>
      </c>
      <c r="L344" s="37"/>
      <c r="M344" s="158" t="s">
        <v>5</v>
      </c>
      <c r="N344" s="159" t="s">
        <v>40</v>
      </c>
      <c r="O344" s="160">
        <v>0</v>
      </c>
      <c r="P344" s="160">
        <f t="shared" si="120"/>
        <v>0</v>
      </c>
      <c r="Q344" s="160">
        <v>0</v>
      </c>
      <c r="R344" s="160">
        <f t="shared" si="121"/>
        <v>0</v>
      </c>
      <c r="S344" s="160">
        <v>0</v>
      </c>
      <c r="T344" s="161">
        <f t="shared" si="122"/>
        <v>0</v>
      </c>
      <c r="AR344" s="23" t="s">
        <v>146</v>
      </c>
      <c r="AT344" s="23" t="s">
        <v>141</v>
      </c>
      <c r="AU344" s="23" t="s">
        <v>146</v>
      </c>
      <c r="AY344" s="23" t="s">
        <v>139</v>
      </c>
      <c r="BE344" s="162">
        <f t="shared" si="123"/>
        <v>0</v>
      </c>
      <c r="BF344" s="162">
        <f t="shared" si="124"/>
        <v>0</v>
      </c>
      <c r="BG344" s="162">
        <f t="shared" si="125"/>
        <v>0</v>
      </c>
      <c r="BH344" s="162">
        <f t="shared" si="126"/>
        <v>0</v>
      </c>
      <c r="BI344" s="162">
        <f t="shared" si="127"/>
        <v>0</v>
      </c>
      <c r="BJ344" s="23" t="s">
        <v>77</v>
      </c>
      <c r="BK344" s="162">
        <f t="shared" si="128"/>
        <v>0</v>
      </c>
      <c r="BL344" s="23" t="s">
        <v>146</v>
      </c>
      <c r="BM344" s="23" t="s">
        <v>1477</v>
      </c>
    </row>
    <row r="345" spans="2:63" s="10" customFormat="1" ht="22.35" customHeight="1">
      <c r="B345" s="139"/>
      <c r="D345" s="140" t="s">
        <v>68</v>
      </c>
      <c r="E345" s="149" t="s">
        <v>1478</v>
      </c>
      <c r="F345" s="149" t="s">
        <v>1479</v>
      </c>
      <c r="J345" s="150">
        <f>BK345</f>
        <v>0</v>
      </c>
      <c r="L345" s="139"/>
      <c r="M345" s="143"/>
      <c r="N345" s="144"/>
      <c r="O345" s="144"/>
      <c r="P345" s="145">
        <f>P346</f>
        <v>0</v>
      </c>
      <c r="Q345" s="144"/>
      <c r="R345" s="145">
        <f>R346</f>
        <v>0</v>
      </c>
      <c r="S345" s="144"/>
      <c r="T345" s="146">
        <f>T346</f>
        <v>0</v>
      </c>
      <c r="AR345" s="140" t="s">
        <v>77</v>
      </c>
      <c r="AT345" s="147" t="s">
        <v>68</v>
      </c>
      <c r="AU345" s="147" t="s">
        <v>79</v>
      </c>
      <c r="AY345" s="140" t="s">
        <v>139</v>
      </c>
      <c r="BK345" s="148">
        <f>BK346</f>
        <v>0</v>
      </c>
    </row>
    <row r="346" spans="2:65" s="1" customFormat="1" ht="16.5" customHeight="1">
      <c r="B346" s="151"/>
      <c r="C346" s="171" t="s">
        <v>1204</v>
      </c>
      <c r="D346" s="171" t="s">
        <v>191</v>
      </c>
      <c r="E346" s="172" t="s">
        <v>1452</v>
      </c>
      <c r="F346" s="173" t="s">
        <v>1453</v>
      </c>
      <c r="G346" s="174" t="s">
        <v>144</v>
      </c>
      <c r="H346" s="175">
        <v>2.0566</v>
      </c>
      <c r="I346" s="176"/>
      <c r="J346" s="176">
        <f>ROUND(I346*H346,2)</f>
        <v>0</v>
      </c>
      <c r="K346" s="173" t="s">
        <v>5</v>
      </c>
      <c r="L346" s="177"/>
      <c r="M346" s="178" t="s">
        <v>5</v>
      </c>
      <c r="N346" s="179" t="s">
        <v>40</v>
      </c>
      <c r="O346" s="160">
        <v>0</v>
      </c>
      <c r="P346" s="160">
        <f>O346*H346</f>
        <v>0</v>
      </c>
      <c r="Q346" s="160">
        <v>0</v>
      </c>
      <c r="R346" s="160">
        <f>Q346*H346</f>
        <v>0</v>
      </c>
      <c r="S346" s="160">
        <v>0</v>
      </c>
      <c r="T346" s="161">
        <f>S346*H346</f>
        <v>0</v>
      </c>
      <c r="AR346" s="23" t="s">
        <v>179</v>
      </c>
      <c r="AT346" s="23" t="s">
        <v>191</v>
      </c>
      <c r="AU346" s="23" t="s">
        <v>154</v>
      </c>
      <c r="AY346" s="23" t="s">
        <v>139</v>
      </c>
      <c r="BE346" s="162">
        <f>IF(N346="základní",J346,0)</f>
        <v>0</v>
      </c>
      <c r="BF346" s="162">
        <f>IF(N346="snížená",J346,0)</f>
        <v>0</v>
      </c>
      <c r="BG346" s="162">
        <f>IF(N346="zákl. přenesená",J346,0)</f>
        <v>0</v>
      </c>
      <c r="BH346" s="162">
        <f>IF(N346="sníž. přenesená",J346,0)</f>
        <v>0</v>
      </c>
      <c r="BI346" s="162">
        <f>IF(N346="nulová",J346,0)</f>
        <v>0</v>
      </c>
      <c r="BJ346" s="23" t="s">
        <v>77</v>
      </c>
      <c r="BK346" s="162">
        <f>ROUND(I346*H346,2)</f>
        <v>0</v>
      </c>
      <c r="BL346" s="23" t="s">
        <v>146</v>
      </c>
      <c r="BM346" s="23" t="s">
        <v>1480</v>
      </c>
    </row>
    <row r="347" spans="2:63" s="10" customFormat="1" ht="22.35" customHeight="1">
      <c r="B347" s="139"/>
      <c r="D347" s="140" t="s">
        <v>68</v>
      </c>
      <c r="E347" s="149" t="s">
        <v>1481</v>
      </c>
      <c r="F347" s="149" t="s">
        <v>1482</v>
      </c>
      <c r="J347" s="150">
        <f>BK347</f>
        <v>0</v>
      </c>
      <c r="L347" s="139"/>
      <c r="M347" s="143"/>
      <c r="N347" s="144"/>
      <c r="O347" s="144"/>
      <c r="P347" s="145">
        <f>SUM(P348:P358)</f>
        <v>0</v>
      </c>
      <c r="Q347" s="144"/>
      <c r="R347" s="145">
        <f>SUM(R348:R358)</f>
        <v>0</v>
      </c>
      <c r="S347" s="144"/>
      <c r="T347" s="146">
        <f>SUM(T348:T358)</f>
        <v>0</v>
      </c>
      <c r="AR347" s="140" t="s">
        <v>77</v>
      </c>
      <c r="AT347" s="147" t="s">
        <v>68</v>
      </c>
      <c r="AU347" s="147" t="s">
        <v>79</v>
      </c>
      <c r="AY347" s="140" t="s">
        <v>139</v>
      </c>
      <c r="BK347" s="148">
        <f>SUM(BK348:BK358)</f>
        <v>0</v>
      </c>
    </row>
    <row r="348" spans="2:65" s="1" customFormat="1" ht="25.5" customHeight="1">
      <c r="B348" s="151"/>
      <c r="C348" s="152" t="s">
        <v>1483</v>
      </c>
      <c r="D348" s="152" t="s">
        <v>141</v>
      </c>
      <c r="E348" s="153" t="s">
        <v>1484</v>
      </c>
      <c r="F348" s="154" t="s">
        <v>1485</v>
      </c>
      <c r="G348" s="155" t="s">
        <v>1009</v>
      </c>
      <c r="H348" s="156">
        <v>1</v>
      </c>
      <c r="I348" s="157"/>
      <c r="J348" s="157">
        <f aca="true" t="shared" si="138" ref="J348:J358">ROUND(I348*H348,2)</f>
        <v>0</v>
      </c>
      <c r="K348" s="154" t="s">
        <v>5</v>
      </c>
      <c r="L348" s="37"/>
      <c r="M348" s="158" t="s">
        <v>5</v>
      </c>
      <c r="N348" s="159" t="s">
        <v>40</v>
      </c>
      <c r="O348" s="160">
        <v>0</v>
      </c>
      <c r="P348" s="160">
        <f aca="true" t="shared" si="139" ref="P348:P358">O348*H348</f>
        <v>0</v>
      </c>
      <c r="Q348" s="160">
        <v>0</v>
      </c>
      <c r="R348" s="160">
        <f aca="true" t="shared" si="140" ref="R348:R358">Q348*H348</f>
        <v>0</v>
      </c>
      <c r="S348" s="160">
        <v>0</v>
      </c>
      <c r="T348" s="161">
        <f aca="true" t="shared" si="141" ref="T348:T358">S348*H348</f>
        <v>0</v>
      </c>
      <c r="AR348" s="23" t="s">
        <v>146</v>
      </c>
      <c r="AT348" s="23" t="s">
        <v>141</v>
      </c>
      <c r="AU348" s="23" t="s">
        <v>154</v>
      </c>
      <c r="AY348" s="23" t="s">
        <v>139</v>
      </c>
      <c r="BE348" s="162">
        <f aca="true" t="shared" si="142" ref="BE348:BE358">IF(N348="základní",J348,0)</f>
        <v>0</v>
      </c>
      <c r="BF348" s="162">
        <f aca="true" t="shared" si="143" ref="BF348:BF358">IF(N348="snížená",J348,0)</f>
        <v>0</v>
      </c>
      <c r="BG348" s="162">
        <f aca="true" t="shared" si="144" ref="BG348:BG358">IF(N348="zákl. přenesená",J348,0)</f>
        <v>0</v>
      </c>
      <c r="BH348" s="162">
        <f aca="true" t="shared" si="145" ref="BH348:BH358">IF(N348="sníž. přenesená",J348,0)</f>
        <v>0</v>
      </c>
      <c r="BI348" s="162">
        <f aca="true" t="shared" si="146" ref="BI348:BI358">IF(N348="nulová",J348,0)</f>
        <v>0</v>
      </c>
      <c r="BJ348" s="23" t="s">
        <v>77</v>
      </c>
      <c r="BK348" s="162">
        <f aca="true" t="shared" si="147" ref="BK348:BK358">ROUND(I348*H348,2)</f>
        <v>0</v>
      </c>
      <c r="BL348" s="23" t="s">
        <v>146</v>
      </c>
      <c r="BM348" s="23" t="s">
        <v>1486</v>
      </c>
    </row>
    <row r="349" spans="2:65" s="1" customFormat="1" ht="16.5" customHeight="1">
      <c r="B349" s="151"/>
      <c r="C349" s="152" t="s">
        <v>1208</v>
      </c>
      <c r="D349" s="152" t="s">
        <v>141</v>
      </c>
      <c r="E349" s="153" t="s">
        <v>1487</v>
      </c>
      <c r="F349" s="154" t="s">
        <v>1488</v>
      </c>
      <c r="G349" s="155" t="s">
        <v>144</v>
      </c>
      <c r="H349" s="156">
        <v>0.125</v>
      </c>
      <c r="I349" s="157"/>
      <c r="J349" s="157">
        <f t="shared" si="138"/>
        <v>0</v>
      </c>
      <c r="K349" s="154" t="s">
        <v>5</v>
      </c>
      <c r="L349" s="37"/>
      <c r="M349" s="158" t="s">
        <v>5</v>
      </c>
      <c r="N349" s="159" t="s">
        <v>40</v>
      </c>
      <c r="O349" s="160">
        <v>0</v>
      </c>
      <c r="P349" s="160">
        <f t="shared" si="139"/>
        <v>0</v>
      </c>
      <c r="Q349" s="160">
        <v>0</v>
      </c>
      <c r="R349" s="160">
        <f t="shared" si="140"/>
        <v>0</v>
      </c>
      <c r="S349" s="160">
        <v>0</v>
      </c>
      <c r="T349" s="161">
        <f t="shared" si="141"/>
        <v>0</v>
      </c>
      <c r="AR349" s="23" t="s">
        <v>146</v>
      </c>
      <c r="AT349" s="23" t="s">
        <v>141</v>
      </c>
      <c r="AU349" s="23" t="s">
        <v>154</v>
      </c>
      <c r="AY349" s="23" t="s">
        <v>139</v>
      </c>
      <c r="BE349" s="162">
        <f t="shared" si="142"/>
        <v>0</v>
      </c>
      <c r="BF349" s="162">
        <f t="shared" si="143"/>
        <v>0</v>
      </c>
      <c r="BG349" s="162">
        <f t="shared" si="144"/>
        <v>0</v>
      </c>
      <c r="BH349" s="162">
        <f t="shared" si="145"/>
        <v>0</v>
      </c>
      <c r="BI349" s="162">
        <f t="shared" si="146"/>
        <v>0</v>
      </c>
      <c r="BJ349" s="23" t="s">
        <v>77</v>
      </c>
      <c r="BK349" s="162">
        <f t="shared" si="147"/>
        <v>0</v>
      </c>
      <c r="BL349" s="23" t="s">
        <v>146</v>
      </c>
      <c r="BM349" s="23" t="s">
        <v>1489</v>
      </c>
    </row>
    <row r="350" spans="2:65" s="1" customFormat="1" ht="25.5" customHeight="1">
      <c r="B350" s="151"/>
      <c r="C350" s="152" t="s">
        <v>1490</v>
      </c>
      <c r="D350" s="152" t="s">
        <v>141</v>
      </c>
      <c r="E350" s="153" t="s">
        <v>1491</v>
      </c>
      <c r="F350" s="154" t="s">
        <v>1492</v>
      </c>
      <c r="G350" s="155" t="s">
        <v>1009</v>
      </c>
      <c r="H350" s="156">
        <v>1</v>
      </c>
      <c r="I350" s="157"/>
      <c r="J350" s="157">
        <f t="shared" si="138"/>
        <v>0</v>
      </c>
      <c r="K350" s="154" t="s">
        <v>5</v>
      </c>
      <c r="L350" s="37"/>
      <c r="M350" s="158" t="s">
        <v>5</v>
      </c>
      <c r="N350" s="159" t="s">
        <v>40</v>
      </c>
      <c r="O350" s="160">
        <v>0</v>
      </c>
      <c r="P350" s="160">
        <f t="shared" si="139"/>
        <v>0</v>
      </c>
      <c r="Q350" s="160">
        <v>0</v>
      </c>
      <c r="R350" s="160">
        <f t="shared" si="140"/>
        <v>0</v>
      </c>
      <c r="S350" s="160">
        <v>0</v>
      </c>
      <c r="T350" s="161">
        <f t="shared" si="141"/>
        <v>0</v>
      </c>
      <c r="AR350" s="23" t="s">
        <v>146</v>
      </c>
      <c r="AT350" s="23" t="s">
        <v>141</v>
      </c>
      <c r="AU350" s="23" t="s">
        <v>154</v>
      </c>
      <c r="AY350" s="23" t="s">
        <v>139</v>
      </c>
      <c r="BE350" s="162">
        <f t="shared" si="142"/>
        <v>0</v>
      </c>
      <c r="BF350" s="162">
        <f t="shared" si="143"/>
        <v>0</v>
      </c>
      <c r="BG350" s="162">
        <f t="shared" si="144"/>
        <v>0</v>
      </c>
      <c r="BH350" s="162">
        <f t="shared" si="145"/>
        <v>0</v>
      </c>
      <c r="BI350" s="162">
        <f t="shared" si="146"/>
        <v>0</v>
      </c>
      <c r="BJ350" s="23" t="s">
        <v>77</v>
      </c>
      <c r="BK350" s="162">
        <f t="shared" si="147"/>
        <v>0</v>
      </c>
      <c r="BL350" s="23" t="s">
        <v>146</v>
      </c>
      <c r="BM350" s="23" t="s">
        <v>1493</v>
      </c>
    </row>
    <row r="351" spans="2:65" s="1" customFormat="1" ht="16.5" customHeight="1">
      <c r="B351" s="151"/>
      <c r="C351" s="152" t="s">
        <v>1209</v>
      </c>
      <c r="D351" s="152" t="s">
        <v>141</v>
      </c>
      <c r="E351" s="153" t="s">
        <v>1494</v>
      </c>
      <c r="F351" s="154" t="s">
        <v>1495</v>
      </c>
      <c r="G351" s="155" t="s">
        <v>175</v>
      </c>
      <c r="H351" s="156">
        <v>3E-05</v>
      </c>
      <c r="I351" s="157"/>
      <c r="J351" s="157">
        <f t="shared" si="138"/>
        <v>0</v>
      </c>
      <c r="K351" s="154" t="s">
        <v>5</v>
      </c>
      <c r="L351" s="37"/>
      <c r="M351" s="158" t="s">
        <v>5</v>
      </c>
      <c r="N351" s="159" t="s">
        <v>40</v>
      </c>
      <c r="O351" s="160">
        <v>0</v>
      </c>
      <c r="P351" s="160">
        <f t="shared" si="139"/>
        <v>0</v>
      </c>
      <c r="Q351" s="160">
        <v>0</v>
      </c>
      <c r="R351" s="160">
        <f t="shared" si="140"/>
        <v>0</v>
      </c>
      <c r="S351" s="160">
        <v>0</v>
      </c>
      <c r="T351" s="161">
        <f t="shared" si="141"/>
        <v>0</v>
      </c>
      <c r="AR351" s="23" t="s">
        <v>146</v>
      </c>
      <c r="AT351" s="23" t="s">
        <v>141</v>
      </c>
      <c r="AU351" s="23" t="s">
        <v>154</v>
      </c>
      <c r="AY351" s="23" t="s">
        <v>139</v>
      </c>
      <c r="BE351" s="162">
        <f t="shared" si="142"/>
        <v>0</v>
      </c>
      <c r="BF351" s="162">
        <f t="shared" si="143"/>
        <v>0</v>
      </c>
      <c r="BG351" s="162">
        <f t="shared" si="144"/>
        <v>0</v>
      </c>
      <c r="BH351" s="162">
        <f t="shared" si="145"/>
        <v>0</v>
      </c>
      <c r="BI351" s="162">
        <f t="shared" si="146"/>
        <v>0</v>
      </c>
      <c r="BJ351" s="23" t="s">
        <v>77</v>
      </c>
      <c r="BK351" s="162">
        <f t="shared" si="147"/>
        <v>0</v>
      </c>
      <c r="BL351" s="23" t="s">
        <v>146</v>
      </c>
      <c r="BM351" s="23" t="s">
        <v>1496</v>
      </c>
    </row>
    <row r="352" spans="2:65" s="1" customFormat="1" ht="16.5" customHeight="1">
      <c r="B352" s="151"/>
      <c r="C352" s="152" t="s">
        <v>1497</v>
      </c>
      <c r="D352" s="152" t="s">
        <v>141</v>
      </c>
      <c r="E352" s="153" t="s">
        <v>1498</v>
      </c>
      <c r="F352" s="154" t="s">
        <v>1499</v>
      </c>
      <c r="G352" s="155" t="s">
        <v>144</v>
      </c>
      <c r="H352" s="156">
        <v>0.07</v>
      </c>
      <c r="I352" s="157"/>
      <c r="J352" s="157">
        <f t="shared" si="138"/>
        <v>0</v>
      </c>
      <c r="K352" s="154" t="s">
        <v>5</v>
      </c>
      <c r="L352" s="37"/>
      <c r="M352" s="158" t="s">
        <v>5</v>
      </c>
      <c r="N352" s="159" t="s">
        <v>40</v>
      </c>
      <c r="O352" s="160">
        <v>0</v>
      </c>
      <c r="P352" s="160">
        <f t="shared" si="139"/>
        <v>0</v>
      </c>
      <c r="Q352" s="160">
        <v>0</v>
      </c>
      <c r="R352" s="160">
        <f t="shared" si="140"/>
        <v>0</v>
      </c>
      <c r="S352" s="160">
        <v>0</v>
      </c>
      <c r="T352" s="161">
        <f t="shared" si="141"/>
        <v>0</v>
      </c>
      <c r="AR352" s="23" t="s">
        <v>146</v>
      </c>
      <c r="AT352" s="23" t="s">
        <v>141</v>
      </c>
      <c r="AU352" s="23" t="s">
        <v>154</v>
      </c>
      <c r="AY352" s="23" t="s">
        <v>139</v>
      </c>
      <c r="BE352" s="162">
        <f t="shared" si="142"/>
        <v>0</v>
      </c>
      <c r="BF352" s="162">
        <f t="shared" si="143"/>
        <v>0</v>
      </c>
      <c r="BG352" s="162">
        <f t="shared" si="144"/>
        <v>0</v>
      </c>
      <c r="BH352" s="162">
        <f t="shared" si="145"/>
        <v>0</v>
      </c>
      <c r="BI352" s="162">
        <f t="shared" si="146"/>
        <v>0</v>
      </c>
      <c r="BJ352" s="23" t="s">
        <v>77</v>
      </c>
      <c r="BK352" s="162">
        <f t="shared" si="147"/>
        <v>0</v>
      </c>
      <c r="BL352" s="23" t="s">
        <v>146</v>
      </c>
      <c r="BM352" s="23" t="s">
        <v>1500</v>
      </c>
    </row>
    <row r="353" spans="2:65" s="1" customFormat="1" ht="25.5" customHeight="1">
      <c r="B353" s="151"/>
      <c r="C353" s="152" t="s">
        <v>1213</v>
      </c>
      <c r="D353" s="152" t="s">
        <v>141</v>
      </c>
      <c r="E353" s="153" t="s">
        <v>1501</v>
      </c>
      <c r="F353" s="154" t="s">
        <v>1502</v>
      </c>
      <c r="G353" s="155" t="s">
        <v>144</v>
      </c>
      <c r="H353" s="156">
        <v>0.07</v>
      </c>
      <c r="I353" s="157"/>
      <c r="J353" s="157">
        <f t="shared" si="138"/>
        <v>0</v>
      </c>
      <c r="K353" s="154" t="s">
        <v>5</v>
      </c>
      <c r="L353" s="37"/>
      <c r="M353" s="158" t="s">
        <v>5</v>
      </c>
      <c r="N353" s="159" t="s">
        <v>40</v>
      </c>
      <c r="O353" s="160">
        <v>0</v>
      </c>
      <c r="P353" s="160">
        <f t="shared" si="139"/>
        <v>0</v>
      </c>
      <c r="Q353" s="160">
        <v>0</v>
      </c>
      <c r="R353" s="160">
        <f t="shared" si="140"/>
        <v>0</v>
      </c>
      <c r="S353" s="160">
        <v>0</v>
      </c>
      <c r="T353" s="161">
        <f t="shared" si="141"/>
        <v>0</v>
      </c>
      <c r="AR353" s="23" t="s">
        <v>146</v>
      </c>
      <c r="AT353" s="23" t="s">
        <v>141</v>
      </c>
      <c r="AU353" s="23" t="s">
        <v>154</v>
      </c>
      <c r="AY353" s="23" t="s">
        <v>139</v>
      </c>
      <c r="BE353" s="162">
        <f t="shared" si="142"/>
        <v>0</v>
      </c>
      <c r="BF353" s="162">
        <f t="shared" si="143"/>
        <v>0</v>
      </c>
      <c r="BG353" s="162">
        <f t="shared" si="144"/>
        <v>0</v>
      </c>
      <c r="BH353" s="162">
        <f t="shared" si="145"/>
        <v>0</v>
      </c>
      <c r="BI353" s="162">
        <f t="shared" si="146"/>
        <v>0</v>
      </c>
      <c r="BJ353" s="23" t="s">
        <v>77</v>
      </c>
      <c r="BK353" s="162">
        <f t="shared" si="147"/>
        <v>0</v>
      </c>
      <c r="BL353" s="23" t="s">
        <v>146</v>
      </c>
      <c r="BM353" s="23" t="s">
        <v>1503</v>
      </c>
    </row>
    <row r="354" spans="2:65" s="1" customFormat="1" ht="25.5" customHeight="1">
      <c r="B354" s="151"/>
      <c r="C354" s="152" t="s">
        <v>1504</v>
      </c>
      <c r="D354" s="152" t="s">
        <v>141</v>
      </c>
      <c r="E354" s="153" t="s">
        <v>1505</v>
      </c>
      <c r="F354" s="154" t="s">
        <v>1506</v>
      </c>
      <c r="G354" s="155" t="s">
        <v>182</v>
      </c>
      <c r="H354" s="156">
        <v>0.78</v>
      </c>
      <c r="I354" s="157"/>
      <c r="J354" s="157">
        <f t="shared" si="138"/>
        <v>0</v>
      </c>
      <c r="K354" s="154" t="s">
        <v>5</v>
      </c>
      <c r="L354" s="37"/>
      <c r="M354" s="158" t="s">
        <v>5</v>
      </c>
      <c r="N354" s="159" t="s">
        <v>40</v>
      </c>
      <c r="O354" s="160">
        <v>0</v>
      </c>
      <c r="P354" s="160">
        <f t="shared" si="139"/>
        <v>0</v>
      </c>
      <c r="Q354" s="160">
        <v>0</v>
      </c>
      <c r="R354" s="160">
        <f t="shared" si="140"/>
        <v>0</v>
      </c>
      <c r="S354" s="160">
        <v>0</v>
      </c>
      <c r="T354" s="161">
        <f t="shared" si="141"/>
        <v>0</v>
      </c>
      <c r="AR354" s="23" t="s">
        <v>146</v>
      </c>
      <c r="AT354" s="23" t="s">
        <v>141</v>
      </c>
      <c r="AU354" s="23" t="s">
        <v>154</v>
      </c>
      <c r="AY354" s="23" t="s">
        <v>139</v>
      </c>
      <c r="BE354" s="162">
        <f t="shared" si="142"/>
        <v>0</v>
      </c>
      <c r="BF354" s="162">
        <f t="shared" si="143"/>
        <v>0</v>
      </c>
      <c r="BG354" s="162">
        <f t="shared" si="144"/>
        <v>0</v>
      </c>
      <c r="BH354" s="162">
        <f t="shared" si="145"/>
        <v>0</v>
      </c>
      <c r="BI354" s="162">
        <f t="shared" si="146"/>
        <v>0</v>
      </c>
      <c r="BJ354" s="23" t="s">
        <v>77</v>
      </c>
      <c r="BK354" s="162">
        <f t="shared" si="147"/>
        <v>0</v>
      </c>
      <c r="BL354" s="23" t="s">
        <v>146</v>
      </c>
      <c r="BM354" s="23" t="s">
        <v>1507</v>
      </c>
    </row>
    <row r="355" spans="2:65" s="1" customFormat="1" ht="25.5" customHeight="1">
      <c r="B355" s="151"/>
      <c r="C355" s="152" t="s">
        <v>1216</v>
      </c>
      <c r="D355" s="152" t="s">
        <v>141</v>
      </c>
      <c r="E355" s="153" t="s">
        <v>1508</v>
      </c>
      <c r="F355" s="154" t="s">
        <v>1509</v>
      </c>
      <c r="G355" s="155" t="s">
        <v>1009</v>
      </c>
      <c r="H355" s="156">
        <v>1</v>
      </c>
      <c r="I355" s="157"/>
      <c r="J355" s="157">
        <f t="shared" si="138"/>
        <v>0</v>
      </c>
      <c r="K355" s="154" t="s">
        <v>5</v>
      </c>
      <c r="L355" s="37"/>
      <c r="M355" s="158" t="s">
        <v>5</v>
      </c>
      <c r="N355" s="159" t="s">
        <v>40</v>
      </c>
      <c r="O355" s="160">
        <v>0</v>
      </c>
      <c r="P355" s="160">
        <f t="shared" si="139"/>
        <v>0</v>
      </c>
      <c r="Q355" s="160">
        <v>0</v>
      </c>
      <c r="R355" s="160">
        <f t="shared" si="140"/>
        <v>0</v>
      </c>
      <c r="S355" s="160">
        <v>0</v>
      </c>
      <c r="T355" s="161">
        <f t="shared" si="141"/>
        <v>0</v>
      </c>
      <c r="AR355" s="23" t="s">
        <v>146</v>
      </c>
      <c r="AT355" s="23" t="s">
        <v>141</v>
      </c>
      <c r="AU355" s="23" t="s">
        <v>154</v>
      </c>
      <c r="AY355" s="23" t="s">
        <v>139</v>
      </c>
      <c r="BE355" s="162">
        <f t="shared" si="142"/>
        <v>0</v>
      </c>
      <c r="BF355" s="162">
        <f t="shared" si="143"/>
        <v>0</v>
      </c>
      <c r="BG355" s="162">
        <f t="shared" si="144"/>
        <v>0</v>
      </c>
      <c r="BH355" s="162">
        <f t="shared" si="145"/>
        <v>0</v>
      </c>
      <c r="BI355" s="162">
        <f t="shared" si="146"/>
        <v>0</v>
      </c>
      <c r="BJ355" s="23" t="s">
        <v>77</v>
      </c>
      <c r="BK355" s="162">
        <f t="shared" si="147"/>
        <v>0</v>
      </c>
      <c r="BL355" s="23" t="s">
        <v>146</v>
      </c>
      <c r="BM355" s="23" t="s">
        <v>1510</v>
      </c>
    </row>
    <row r="356" spans="2:65" s="1" customFormat="1" ht="16.5" customHeight="1">
      <c r="B356" s="151"/>
      <c r="C356" s="152" t="s">
        <v>1511</v>
      </c>
      <c r="D356" s="152" t="s">
        <v>141</v>
      </c>
      <c r="E356" s="153" t="s">
        <v>1512</v>
      </c>
      <c r="F356" s="154" t="s">
        <v>1513</v>
      </c>
      <c r="G356" s="155" t="s">
        <v>1009</v>
      </c>
      <c r="H356" s="156">
        <v>1</v>
      </c>
      <c r="I356" s="157"/>
      <c r="J356" s="157">
        <f t="shared" si="138"/>
        <v>0</v>
      </c>
      <c r="K356" s="154" t="s">
        <v>5</v>
      </c>
      <c r="L356" s="37"/>
      <c r="M356" s="158" t="s">
        <v>5</v>
      </c>
      <c r="N356" s="159" t="s">
        <v>40</v>
      </c>
      <c r="O356" s="160">
        <v>0</v>
      </c>
      <c r="P356" s="160">
        <f t="shared" si="139"/>
        <v>0</v>
      </c>
      <c r="Q356" s="160">
        <v>0</v>
      </c>
      <c r="R356" s="160">
        <f t="shared" si="140"/>
        <v>0</v>
      </c>
      <c r="S356" s="160">
        <v>0</v>
      </c>
      <c r="T356" s="161">
        <f t="shared" si="141"/>
        <v>0</v>
      </c>
      <c r="AR356" s="23" t="s">
        <v>146</v>
      </c>
      <c r="AT356" s="23" t="s">
        <v>141</v>
      </c>
      <c r="AU356" s="23" t="s">
        <v>154</v>
      </c>
      <c r="AY356" s="23" t="s">
        <v>139</v>
      </c>
      <c r="BE356" s="162">
        <f t="shared" si="142"/>
        <v>0</v>
      </c>
      <c r="BF356" s="162">
        <f t="shared" si="143"/>
        <v>0</v>
      </c>
      <c r="BG356" s="162">
        <f t="shared" si="144"/>
        <v>0</v>
      </c>
      <c r="BH356" s="162">
        <f t="shared" si="145"/>
        <v>0</v>
      </c>
      <c r="BI356" s="162">
        <f t="shared" si="146"/>
        <v>0</v>
      </c>
      <c r="BJ356" s="23" t="s">
        <v>77</v>
      </c>
      <c r="BK356" s="162">
        <f t="shared" si="147"/>
        <v>0</v>
      </c>
      <c r="BL356" s="23" t="s">
        <v>146</v>
      </c>
      <c r="BM356" s="23" t="s">
        <v>1514</v>
      </c>
    </row>
    <row r="357" spans="2:65" s="1" customFormat="1" ht="16.5" customHeight="1">
      <c r="B357" s="151"/>
      <c r="C357" s="152" t="s">
        <v>1222</v>
      </c>
      <c r="D357" s="152" t="s">
        <v>141</v>
      </c>
      <c r="E357" s="153" t="s">
        <v>1515</v>
      </c>
      <c r="F357" s="154" t="s">
        <v>1516</v>
      </c>
      <c r="G357" s="155" t="s">
        <v>144</v>
      </c>
      <c r="H357" s="156">
        <v>0.0625</v>
      </c>
      <c r="I357" s="157"/>
      <c r="J357" s="157">
        <f t="shared" si="138"/>
        <v>0</v>
      </c>
      <c r="K357" s="154" t="s">
        <v>5</v>
      </c>
      <c r="L357" s="37"/>
      <c r="M357" s="158" t="s">
        <v>5</v>
      </c>
      <c r="N357" s="159" t="s">
        <v>40</v>
      </c>
      <c r="O357" s="160">
        <v>0</v>
      </c>
      <c r="P357" s="160">
        <f t="shared" si="139"/>
        <v>0</v>
      </c>
      <c r="Q357" s="160">
        <v>0</v>
      </c>
      <c r="R357" s="160">
        <f t="shared" si="140"/>
        <v>0</v>
      </c>
      <c r="S357" s="160">
        <v>0</v>
      </c>
      <c r="T357" s="161">
        <f t="shared" si="141"/>
        <v>0</v>
      </c>
      <c r="AR357" s="23" t="s">
        <v>146</v>
      </c>
      <c r="AT357" s="23" t="s">
        <v>141</v>
      </c>
      <c r="AU357" s="23" t="s">
        <v>154</v>
      </c>
      <c r="AY357" s="23" t="s">
        <v>139</v>
      </c>
      <c r="BE357" s="162">
        <f t="shared" si="142"/>
        <v>0</v>
      </c>
      <c r="BF357" s="162">
        <f t="shared" si="143"/>
        <v>0</v>
      </c>
      <c r="BG357" s="162">
        <f t="shared" si="144"/>
        <v>0</v>
      </c>
      <c r="BH357" s="162">
        <f t="shared" si="145"/>
        <v>0</v>
      </c>
      <c r="BI357" s="162">
        <f t="shared" si="146"/>
        <v>0</v>
      </c>
      <c r="BJ357" s="23" t="s">
        <v>77</v>
      </c>
      <c r="BK357" s="162">
        <f t="shared" si="147"/>
        <v>0</v>
      </c>
      <c r="BL357" s="23" t="s">
        <v>146</v>
      </c>
      <c r="BM357" s="23" t="s">
        <v>1517</v>
      </c>
    </row>
    <row r="358" spans="2:65" s="1" customFormat="1" ht="25.5" customHeight="1">
      <c r="B358" s="151"/>
      <c r="C358" s="152" t="s">
        <v>1518</v>
      </c>
      <c r="D358" s="152" t="s">
        <v>141</v>
      </c>
      <c r="E358" s="153" t="s">
        <v>1519</v>
      </c>
      <c r="F358" s="154" t="s">
        <v>1520</v>
      </c>
      <c r="G358" s="155" t="s">
        <v>175</v>
      </c>
      <c r="H358" s="156">
        <v>0.1</v>
      </c>
      <c r="I358" s="157"/>
      <c r="J358" s="157">
        <f t="shared" si="138"/>
        <v>0</v>
      </c>
      <c r="K358" s="154" t="s">
        <v>5</v>
      </c>
      <c r="L358" s="37"/>
      <c r="M358" s="158" t="s">
        <v>5</v>
      </c>
      <c r="N358" s="159" t="s">
        <v>40</v>
      </c>
      <c r="O358" s="160">
        <v>0</v>
      </c>
      <c r="P358" s="160">
        <f t="shared" si="139"/>
        <v>0</v>
      </c>
      <c r="Q358" s="160">
        <v>0</v>
      </c>
      <c r="R358" s="160">
        <f t="shared" si="140"/>
        <v>0</v>
      </c>
      <c r="S358" s="160">
        <v>0</v>
      </c>
      <c r="T358" s="161">
        <f t="shared" si="141"/>
        <v>0</v>
      </c>
      <c r="AR358" s="23" t="s">
        <v>146</v>
      </c>
      <c r="AT358" s="23" t="s">
        <v>141</v>
      </c>
      <c r="AU358" s="23" t="s">
        <v>154</v>
      </c>
      <c r="AY358" s="23" t="s">
        <v>139</v>
      </c>
      <c r="BE358" s="162">
        <f t="shared" si="142"/>
        <v>0</v>
      </c>
      <c r="BF358" s="162">
        <f t="shared" si="143"/>
        <v>0</v>
      </c>
      <c r="BG358" s="162">
        <f t="shared" si="144"/>
        <v>0</v>
      </c>
      <c r="BH358" s="162">
        <f t="shared" si="145"/>
        <v>0</v>
      </c>
      <c r="BI358" s="162">
        <f t="shared" si="146"/>
        <v>0</v>
      </c>
      <c r="BJ358" s="23" t="s">
        <v>77</v>
      </c>
      <c r="BK358" s="162">
        <f t="shared" si="147"/>
        <v>0</v>
      </c>
      <c r="BL358" s="23" t="s">
        <v>146</v>
      </c>
      <c r="BM358" s="23" t="s">
        <v>1521</v>
      </c>
    </row>
    <row r="359" spans="2:63" s="10" customFormat="1" ht="22.35" customHeight="1">
      <c r="B359" s="139"/>
      <c r="D359" s="140" t="s">
        <v>68</v>
      </c>
      <c r="E359" s="149" t="s">
        <v>1522</v>
      </c>
      <c r="F359" s="149" t="s">
        <v>1523</v>
      </c>
      <c r="J359" s="150">
        <f>BK359</f>
        <v>0</v>
      </c>
      <c r="L359" s="139"/>
      <c r="M359" s="143"/>
      <c r="N359" s="144"/>
      <c r="O359" s="144"/>
      <c r="P359" s="145">
        <f>SUM(P360:P364)</f>
        <v>0</v>
      </c>
      <c r="Q359" s="144"/>
      <c r="R359" s="145">
        <f>SUM(R360:R364)</f>
        <v>0</v>
      </c>
      <c r="S359" s="144"/>
      <c r="T359" s="146">
        <f>SUM(T360:T364)</f>
        <v>0</v>
      </c>
      <c r="AR359" s="140" t="s">
        <v>77</v>
      </c>
      <c r="AT359" s="147" t="s">
        <v>68</v>
      </c>
      <c r="AU359" s="147" t="s">
        <v>79</v>
      </c>
      <c r="AY359" s="140" t="s">
        <v>139</v>
      </c>
      <c r="BK359" s="148">
        <f>SUM(BK360:BK364)</f>
        <v>0</v>
      </c>
    </row>
    <row r="360" spans="2:65" s="1" customFormat="1" ht="16.5" customHeight="1">
      <c r="B360" s="151"/>
      <c r="C360" s="171" t="s">
        <v>1225</v>
      </c>
      <c r="D360" s="171" t="s">
        <v>191</v>
      </c>
      <c r="E360" s="172" t="s">
        <v>1524</v>
      </c>
      <c r="F360" s="173" t="s">
        <v>1525</v>
      </c>
      <c r="G360" s="174" t="s">
        <v>271</v>
      </c>
      <c r="H360" s="175">
        <v>0.5</v>
      </c>
      <c r="I360" s="176"/>
      <c r="J360" s="176">
        <f>ROUND(I360*H360,2)</f>
        <v>0</v>
      </c>
      <c r="K360" s="173" t="s">
        <v>5</v>
      </c>
      <c r="L360" s="177"/>
      <c r="M360" s="178" t="s">
        <v>5</v>
      </c>
      <c r="N360" s="179" t="s">
        <v>40</v>
      </c>
      <c r="O360" s="160">
        <v>0</v>
      </c>
      <c r="P360" s="160">
        <f>O360*H360</f>
        <v>0</v>
      </c>
      <c r="Q360" s="160">
        <v>0</v>
      </c>
      <c r="R360" s="160">
        <f>Q360*H360</f>
        <v>0</v>
      </c>
      <c r="S360" s="160">
        <v>0</v>
      </c>
      <c r="T360" s="161">
        <f>S360*H360</f>
        <v>0</v>
      </c>
      <c r="AR360" s="23" t="s">
        <v>179</v>
      </c>
      <c r="AT360" s="23" t="s">
        <v>191</v>
      </c>
      <c r="AU360" s="23" t="s">
        <v>154</v>
      </c>
      <c r="AY360" s="23" t="s">
        <v>139</v>
      </c>
      <c r="BE360" s="162">
        <f>IF(N360="základní",J360,0)</f>
        <v>0</v>
      </c>
      <c r="BF360" s="162">
        <f>IF(N360="snížená",J360,0)</f>
        <v>0</v>
      </c>
      <c r="BG360" s="162">
        <f>IF(N360="zákl. přenesená",J360,0)</f>
        <v>0</v>
      </c>
      <c r="BH360" s="162">
        <f>IF(N360="sníž. přenesená",J360,0)</f>
        <v>0</v>
      </c>
      <c r="BI360" s="162">
        <f>IF(N360="nulová",J360,0)</f>
        <v>0</v>
      </c>
      <c r="BJ360" s="23" t="s">
        <v>77</v>
      </c>
      <c r="BK360" s="162">
        <f>ROUND(I360*H360,2)</f>
        <v>0</v>
      </c>
      <c r="BL360" s="23" t="s">
        <v>146</v>
      </c>
      <c r="BM360" s="23" t="s">
        <v>1526</v>
      </c>
    </row>
    <row r="361" spans="2:65" s="1" customFormat="1" ht="16.5" customHeight="1">
      <c r="B361" s="151"/>
      <c r="C361" s="171" t="s">
        <v>1527</v>
      </c>
      <c r="D361" s="171" t="s">
        <v>191</v>
      </c>
      <c r="E361" s="172" t="s">
        <v>1528</v>
      </c>
      <c r="F361" s="173" t="s">
        <v>1529</v>
      </c>
      <c r="G361" s="174" t="s">
        <v>144</v>
      </c>
      <c r="H361" s="175">
        <v>0.0625</v>
      </c>
      <c r="I361" s="176"/>
      <c r="J361" s="176">
        <f>ROUND(I361*H361,2)</f>
        <v>0</v>
      </c>
      <c r="K361" s="173" t="s">
        <v>5</v>
      </c>
      <c r="L361" s="177"/>
      <c r="M361" s="178" t="s">
        <v>5</v>
      </c>
      <c r="N361" s="179" t="s">
        <v>40</v>
      </c>
      <c r="O361" s="160">
        <v>0</v>
      </c>
      <c r="P361" s="160">
        <f>O361*H361</f>
        <v>0</v>
      </c>
      <c r="Q361" s="160">
        <v>0</v>
      </c>
      <c r="R361" s="160">
        <f>Q361*H361</f>
        <v>0</v>
      </c>
      <c r="S361" s="160">
        <v>0</v>
      </c>
      <c r="T361" s="161">
        <f>S361*H361</f>
        <v>0</v>
      </c>
      <c r="AR361" s="23" t="s">
        <v>179</v>
      </c>
      <c r="AT361" s="23" t="s">
        <v>191</v>
      </c>
      <c r="AU361" s="23" t="s">
        <v>154</v>
      </c>
      <c r="AY361" s="23" t="s">
        <v>139</v>
      </c>
      <c r="BE361" s="162">
        <f>IF(N361="základní",J361,0)</f>
        <v>0</v>
      </c>
      <c r="BF361" s="162">
        <f>IF(N361="snížená",J361,0)</f>
        <v>0</v>
      </c>
      <c r="BG361" s="162">
        <f>IF(N361="zákl. přenesená",J361,0)</f>
        <v>0</v>
      </c>
      <c r="BH361" s="162">
        <f>IF(N361="sníž. přenesená",J361,0)</f>
        <v>0</v>
      </c>
      <c r="BI361" s="162">
        <f>IF(N361="nulová",J361,0)</f>
        <v>0</v>
      </c>
      <c r="BJ361" s="23" t="s">
        <v>77</v>
      </c>
      <c r="BK361" s="162">
        <f>ROUND(I361*H361,2)</f>
        <v>0</v>
      </c>
      <c r="BL361" s="23" t="s">
        <v>146</v>
      </c>
      <c r="BM361" s="23" t="s">
        <v>1530</v>
      </c>
    </row>
    <row r="362" spans="2:65" s="1" customFormat="1" ht="16.5" customHeight="1">
      <c r="B362" s="151"/>
      <c r="C362" s="171" t="s">
        <v>1229</v>
      </c>
      <c r="D362" s="171" t="s">
        <v>191</v>
      </c>
      <c r="E362" s="172" t="s">
        <v>1531</v>
      </c>
      <c r="F362" s="173" t="s">
        <v>1532</v>
      </c>
      <c r="G362" s="174" t="s">
        <v>1009</v>
      </c>
      <c r="H362" s="175">
        <v>3</v>
      </c>
      <c r="I362" s="176"/>
      <c r="J362" s="176">
        <f>ROUND(I362*H362,2)</f>
        <v>0</v>
      </c>
      <c r="K362" s="173" t="s">
        <v>5</v>
      </c>
      <c r="L362" s="177"/>
      <c r="M362" s="178" t="s">
        <v>5</v>
      </c>
      <c r="N362" s="179" t="s">
        <v>40</v>
      </c>
      <c r="O362" s="160">
        <v>0</v>
      </c>
      <c r="P362" s="160">
        <f>O362*H362</f>
        <v>0</v>
      </c>
      <c r="Q362" s="160">
        <v>0</v>
      </c>
      <c r="R362" s="160">
        <f>Q362*H362</f>
        <v>0</v>
      </c>
      <c r="S362" s="160">
        <v>0</v>
      </c>
      <c r="T362" s="161">
        <f>S362*H362</f>
        <v>0</v>
      </c>
      <c r="AR362" s="23" t="s">
        <v>179</v>
      </c>
      <c r="AT362" s="23" t="s">
        <v>191</v>
      </c>
      <c r="AU362" s="23" t="s">
        <v>154</v>
      </c>
      <c r="AY362" s="23" t="s">
        <v>139</v>
      </c>
      <c r="BE362" s="162">
        <f>IF(N362="základní",J362,0)</f>
        <v>0</v>
      </c>
      <c r="BF362" s="162">
        <f>IF(N362="snížená",J362,0)</f>
        <v>0</v>
      </c>
      <c r="BG362" s="162">
        <f>IF(N362="zákl. přenesená",J362,0)</f>
        <v>0</v>
      </c>
      <c r="BH362" s="162">
        <f>IF(N362="sníž. přenesená",J362,0)</f>
        <v>0</v>
      </c>
      <c r="BI362" s="162">
        <f>IF(N362="nulová",J362,0)</f>
        <v>0</v>
      </c>
      <c r="BJ362" s="23" t="s">
        <v>77</v>
      </c>
      <c r="BK362" s="162">
        <f>ROUND(I362*H362,2)</f>
        <v>0</v>
      </c>
      <c r="BL362" s="23" t="s">
        <v>146</v>
      </c>
      <c r="BM362" s="23" t="s">
        <v>1533</v>
      </c>
    </row>
    <row r="363" spans="2:65" s="1" customFormat="1" ht="25.5" customHeight="1">
      <c r="B363" s="151"/>
      <c r="C363" s="171" t="s">
        <v>1534</v>
      </c>
      <c r="D363" s="171" t="s">
        <v>191</v>
      </c>
      <c r="E363" s="172" t="s">
        <v>1535</v>
      </c>
      <c r="F363" s="173" t="s">
        <v>1536</v>
      </c>
      <c r="G363" s="174" t="s">
        <v>144</v>
      </c>
      <c r="H363" s="175">
        <v>0.0546</v>
      </c>
      <c r="I363" s="176"/>
      <c r="J363" s="176">
        <f>ROUND(I363*H363,2)</f>
        <v>0</v>
      </c>
      <c r="K363" s="173" t="s">
        <v>5</v>
      </c>
      <c r="L363" s="177"/>
      <c r="M363" s="178" t="s">
        <v>5</v>
      </c>
      <c r="N363" s="179" t="s">
        <v>40</v>
      </c>
      <c r="O363" s="160">
        <v>0</v>
      </c>
      <c r="P363" s="160">
        <f>O363*H363</f>
        <v>0</v>
      </c>
      <c r="Q363" s="160">
        <v>0</v>
      </c>
      <c r="R363" s="160">
        <f>Q363*H363</f>
        <v>0</v>
      </c>
      <c r="S363" s="160">
        <v>0</v>
      </c>
      <c r="T363" s="161">
        <f>S363*H363</f>
        <v>0</v>
      </c>
      <c r="AR363" s="23" t="s">
        <v>179</v>
      </c>
      <c r="AT363" s="23" t="s">
        <v>191</v>
      </c>
      <c r="AU363" s="23" t="s">
        <v>154</v>
      </c>
      <c r="AY363" s="23" t="s">
        <v>139</v>
      </c>
      <c r="BE363" s="162">
        <f>IF(N363="základní",J363,0)</f>
        <v>0</v>
      </c>
      <c r="BF363" s="162">
        <f>IF(N363="snížená",J363,0)</f>
        <v>0</v>
      </c>
      <c r="BG363" s="162">
        <f>IF(N363="zákl. přenesená",J363,0)</f>
        <v>0</v>
      </c>
      <c r="BH363" s="162">
        <f>IF(N363="sníž. přenesená",J363,0)</f>
        <v>0</v>
      </c>
      <c r="BI363" s="162">
        <f>IF(N363="nulová",J363,0)</f>
        <v>0</v>
      </c>
      <c r="BJ363" s="23" t="s">
        <v>77</v>
      </c>
      <c r="BK363" s="162">
        <f>ROUND(I363*H363,2)</f>
        <v>0</v>
      </c>
      <c r="BL363" s="23" t="s">
        <v>146</v>
      </c>
      <c r="BM363" s="23" t="s">
        <v>1537</v>
      </c>
    </row>
    <row r="364" spans="2:65" s="1" customFormat="1" ht="16.5" customHeight="1">
      <c r="B364" s="151"/>
      <c r="C364" s="171" t="s">
        <v>1232</v>
      </c>
      <c r="D364" s="171" t="s">
        <v>191</v>
      </c>
      <c r="E364" s="172" t="s">
        <v>1538</v>
      </c>
      <c r="F364" s="173" t="s">
        <v>1539</v>
      </c>
      <c r="G364" s="174" t="s">
        <v>1009</v>
      </c>
      <c r="H364" s="175">
        <v>1</v>
      </c>
      <c r="I364" s="176"/>
      <c r="J364" s="176">
        <f>ROUND(I364*H364,2)</f>
        <v>0</v>
      </c>
      <c r="K364" s="173" t="s">
        <v>5</v>
      </c>
      <c r="L364" s="177"/>
      <c r="M364" s="178" t="s">
        <v>5</v>
      </c>
      <c r="N364" s="179" t="s">
        <v>40</v>
      </c>
      <c r="O364" s="160">
        <v>0</v>
      </c>
      <c r="P364" s="160">
        <f>O364*H364</f>
        <v>0</v>
      </c>
      <c r="Q364" s="160">
        <v>0</v>
      </c>
      <c r="R364" s="160">
        <f>Q364*H364</f>
        <v>0</v>
      </c>
      <c r="S364" s="160">
        <v>0</v>
      </c>
      <c r="T364" s="161">
        <f>S364*H364</f>
        <v>0</v>
      </c>
      <c r="AR364" s="23" t="s">
        <v>179</v>
      </c>
      <c r="AT364" s="23" t="s">
        <v>191</v>
      </c>
      <c r="AU364" s="23" t="s">
        <v>154</v>
      </c>
      <c r="AY364" s="23" t="s">
        <v>139</v>
      </c>
      <c r="BE364" s="162">
        <f>IF(N364="základní",J364,0)</f>
        <v>0</v>
      </c>
      <c r="BF364" s="162">
        <f>IF(N364="snížená",J364,0)</f>
        <v>0</v>
      </c>
      <c r="BG364" s="162">
        <f>IF(N364="zákl. přenesená",J364,0)</f>
        <v>0</v>
      </c>
      <c r="BH364" s="162">
        <f>IF(N364="sníž. přenesená",J364,0)</f>
        <v>0</v>
      </c>
      <c r="BI364" s="162">
        <f>IF(N364="nulová",J364,0)</f>
        <v>0</v>
      </c>
      <c r="BJ364" s="23" t="s">
        <v>77</v>
      </c>
      <c r="BK364" s="162">
        <f>ROUND(I364*H364,2)</f>
        <v>0</v>
      </c>
      <c r="BL364" s="23" t="s">
        <v>146</v>
      </c>
      <c r="BM364" s="23" t="s">
        <v>1540</v>
      </c>
    </row>
    <row r="365" spans="2:63" s="10" customFormat="1" ht="22.35" customHeight="1">
      <c r="B365" s="139"/>
      <c r="D365" s="140" t="s">
        <v>68</v>
      </c>
      <c r="E365" s="149" t="s">
        <v>1541</v>
      </c>
      <c r="F365" s="149" t="s">
        <v>1542</v>
      </c>
      <c r="J365" s="150">
        <f>BK365</f>
        <v>0</v>
      </c>
      <c r="L365" s="139"/>
      <c r="M365" s="143"/>
      <c r="N365" s="144"/>
      <c r="O365" s="144"/>
      <c r="P365" s="145">
        <f>P366</f>
        <v>0</v>
      </c>
      <c r="Q365" s="144"/>
      <c r="R365" s="145">
        <f>R366</f>
        <v>0</v>
      </c>
      <c r="S365" s="144"/>
      <c r="T365" s="146">
        <f>T366</f>
        <v>0</v>
      </c>
      <c r="AR365" s="140" t="s">
        <v>77</v>
      </c>
      <c r="AT365" s="147" t="s">
        <v>68</v>
      </c>
      <c r="AU365" s="147" t="s">
        <v>79</v>
      </c>
      <c r="AY365" s="140" t="s">
        <v>139</v>
      </c>
      <c r="BK365" s="148">
        <f>BK366</f>
        <v>0</v>
      </c>
    </row>
    <row r="366" spans="2:65" s="1" customFormat="1" ht="16.5" customHeight="1">
      <c r="B366" s="151"/>
      <c r="C366" s="171" t="s">
        <v>1543</v>
      </c>
      <c r="D366" s="171" t="s">
        <v>191</v>
      </c>
      <c r="E366" s="278" t="s">
        <v>2219</v>
      </c>
      <c r="F366" s="279" t="s">
        <v>2220</v>
      </c>
      <c r="G366" s="174" t="s">
        <v>1009</v>
      </c>
      <c r="H366" s="282">
        <v>1</v>
      </c>
      <c r="I366" s="283"/>
      <c r="J366" s="176">
        <f>ROUND(I366*H366,2)</f>
        <v>0</v>
      </c>
      <c r="K366" s="173" t="s">
        <v>5</v>
      </c>
      <c r="L366" s="177"/>
      <c r="M366" s="178" t="s">
        <v>5</v>
      </c>
      <c r="N366" s="179" t="s">
        <v>40</v>
      </c>
      <c r="O366" s="160">
        <v>0</v>
      </c>
      <c r="P366" s="160">
        <f>O366*H366</f>
        <v>0</v>
      </c>
      <c r="Q366" s="160">
        <v>0</v>
      </c>
      <c r="R366" s="160">
        <f>Q366*H366</f>
        <v>0</v>
      </c>
      <c r="S366" s="160">
        <v>0</v>
      </c>
      <c r="T366" s="161">
        <f>S366*H366</f>
        <v>0</v>
      </c>
      <c r="AR366" s="23" t="s">
        <v>179</v>
      </c>
      <c r="AT366" s="23" t="s">
        <v>191</v>
      </c>
      <c r="AU366" s="23" t="s">
        <v>154</v>
      </c>
      <c r="AY366" s="23" t="s">
        <v>139</v>
      </c>
      <c r="BE366" s="162">
        <f>IF(N366="základní",J366,0)</f>
        <v>0</v>
      </c>
      <c r="BF366" s="162">
        <f>IF(N366="snížená",J366,0)</f>
        <v>0</v>
      </c>
      <c r="BG366" s="162">
        <f>IF(N366="zákl. přenesená",J366,0)</f>
        <v>0</v>
      </c>
      <c r="BH366" s="162">
        <f>IF(N366="sníž. přenesená",J366,0)</f>
        <v>0</v>
      </c>
      <c r="BI366" s="162">
        <f>IF(N366="nulová",J366,0)</f>
        <v>0</v>
      </c>
      <c r="BJ366" s="23" t="s">
        <v>77</v>
      </c>
      <c r="BK366" s="162">
        <f>ROUND(I366*H366,2)</f>
        <v>0</v>
      </c>
      <c r="BL366" s="23" t="s">
        <v>146</v>
      </c>
      <c r="BM366" s="23" t="s">
        <v>1544</v>
      </c>
    </row>
    <row r="367" spans="2:63" s="10" customFormat="1" ht="22.35" customHeight="1">
      <c r="B367" s="139"/>
      <c r="D367" s="140" t="s">
        <v>68</v>
      </c>
      <c r="E367" s="149" t="s">
        <v>1545</v>
      </c>
      <c r="F367" s="149" t="s">
        <v>1546</v>
      </c>
      <c r="J367" s="150">
        <f>BK367</f>
        <v>0</v>
      </c>
      <c r="L367" s="139"/>
      <c r="M367" s="143"/>
      <c r="N367" s="144"/>
      <c r="O367" s="144"/>
      <c r="P367" s="145">
        <f>SUM(P368:P371)</f>
        <v>0</v>
      </c>
      <c r="Q367" s="144"/>
      <c r="R367" s="145">
        <f>SUM(R368:R371)</f>
        <v>0</v>
      </c>
      <c r="S367" s="144"/>
      <c r="T367" s="146">
        <f>SUM(T368:T371)</f>
        <v>0</v>
      </c>
      <c r="AR367" s="140" t="s">
        <v>77</v>
      </c>
      <c r="AT367" s="147" t="s">
        <v>68</v>
      </c>
      <c r="AU367" s="147" t="s">
        <v>79</v>
      </c>
      <c r="AY367" s="140" t="s">
        <v>139</v>
      </c>
      <c r="BK367" s="148">
        <f>SUM(BK368:BK371)</f>
        <v>0</v>
      </c>
    </row>
    <row r="368" spans="2:65" s="1" customFormat="1" ht="16.5" customHeight="1">
      <c r="B368" s="151"/>
      <c r="C368" s="152" t="s">
        <v>1236</v>
      </c>
      <c r="D368" s="152" t="s">
        <v>141</v>
      </c>
      <c r="E368" s="153" t="s">
        <v>1547</v>
      </c>
      <c r="F368" s="154" t="s">
        <v>1548</v>
      </c>
      <c r="G368" s="155" t="s">
        <v>271</v>
      </c>
      <c r="H368" s="156">
        <v>3.14</v>
      </c>
      <c r="I368" s="157"/>
      <c r="J368" s="157">
        <f>ROUND(I368*H368,2)</f>
        <v>0</v>
      </c>
      <c r="K368" s="154" t="s">
        <v>5</v>
      </c>
      <c r="L368" s="37"/>
      <c r="M368" s="158" t="s">
        <v>5</v>
      </c>
      <c r="N368" s="159" t="s">
        <v>40</v>
      </c>
      <c r="O368" s="160">
        <v>0</v>
      </c>
      <c r="P368" s="160">
        <f>O368*H368</f>
        <v>0</v>
      </c>
      <c r="Q368" s="160">
        <v>0</v>
      </c>
      <c r="R368" s="160">
        <f>Q368*H368</f>
        <v>0</v>
      </c>
      <c r="S368" s="160">
        <v>0</v>
      </c>
      <c r="T368" s="161">
        <f>S368*H368</f>
        <v>0</v>
      </c>
      <c r="AR368" s="23" t="s">
        <v>146</v>
      </c>
      <c r="AT368" s="23" t="s">
        <v>141</v>
      </c>
      <c r="AU368" s="23" t="s">
        <v>154</v>
      </c>
      <c r="AY368" s="23" t="s">
        <v>139</v>
      </c>
      <c r="BE368" s="162">
        <f>IF(N368="základní",J368,0)</f>
        <v>0</v>
      </c>
      <c r="BF368" s="162">
        <f>IF(N368="snížená",J368,0)</f>
        <v>0</v>
      </c>
      <c r="BG368" s="162">
        <f>IF(N368="zákl. přenesená",J368,0)</f>
        <v>0</v>
      </c>
      <c r="BH368" s="162">
        <f>IF(N368="sníž. přenesená",J368,0)</f>
        <v>0</v>
      </c>
      <c r="BI368" s="162">
        <f>IF(N368="nulová",J368,0)</f>
        <v>0</v>
      </c>
      <c r="BJ368" s="23" t="s">
        <v>77</v>
      </c>
      <c r="BK368" s="162">
        <f>ROUND(I368*H368,2)</f>
        <v>0</v>
      </c>
      <c r="BL368" s="23" t="s">
        <v>146</v>
      </c>
      <c r="BM368" s="23" t="s">
        <v>1549</v>
      </c>
    </row>
    <row r="369" spans="2:65" s="1" customFormat="1" ht="16.5" customHeight="1">
      <c r="B369" s="151"/>
      <c r="C369" s="152" t="s">
        <v>1550</v>
      </c>
      <c r="D369" s="152" t="s">
        <v>141</v>
      </c>
      <c r="E369" s="153" t="s">
        <v>1551</v>
      </c>
      <c r="F369" s="154" t="s">
        <v>1552</v>
      </c>
      <c r="G369" s="155" t="s">
        <v>182</v>
      </c>
      <c r="H369" s="156">
        <v>1.56</v>
      </c>
      <c r="I369" s="157"/>
      <c r="J369" s="157">
        <f>ROUND(I369*H369,2)</f>
        <v>0</v>
      </c>
      <c r="K369" s="154" t="s">
        <v>5</v>
      </c>
      <c r="L369" s="37"/>
      <c r="M369" s="158" t="s">
        <v>5</v>
      </c>
      <c r="N369" s="159" t="s">
        <v>40</v>
      </c>
      <c r="O369" s="160">
        <v>0</v>
      </c>
      <c r="P369" s="160">
        <f>O369*H369</f>
        <v>0</v>
      </c>
      <c r="Q369" s="160">
        <v>0</v>
      </c>
      <c r="R369" s="160">
        <f>Q369*H369</f>
        <v>0</v>
      </c>
      <c r="S369" s="160">
        <v>0</v>
      </c>
      <c r="T369" s="161">
        <f>S369*H369</f>
        <v>0</v>
      </c>
      <c r="AR369" s="23" t="s">
        <v>146</v>
      </c>
      <c r="AT369" s="23" t="s">
        <v>141</v>
      </c>
      <c r="AU369" s="23" t="s">
        <v>154</v>
      </c>
      <c r="AY369" s="23" t="s">
        <v>139</v>
      </c>
      <c r="BE369" s="162">
        <f>IF(N369="základní",J369,0)</f>
        <v>0</v>
      </c>
      <c r="BF369" s="162">
        <f>IF(N369="snížená",J369,0)</f>
        <v>0</v>
      </c>
      <c r="BG369" s="162">
        <f>IF(N369="zákl. přenesená",J369,0)</f>
        <v>0</v>
      </c>
      <c r="BH369" s="162">
        <f>IF(N369="sníž. přenesená",J369,0)</f>
        <v>0</v>
      </c>
      <c r="BI369" s="162">
        <f>IF(N369="nulová",J369,0)</f>
        <v>0</v>
      </c>
      <c r="BJ369" s="23" t="s">
        <v>77</v>
      </c>
      <c r="BK369" s="162">
        <f>ROUND(I369*H369,2)</f>
        <v>0</v>
      </c>
      <c r="BL369" s="23" t="s">
        <v>146</v>
      </c>
      <c r="BM369" s="23" t="s">
        <v>1553</v>
      </c>
    </row>
    <row r="370" spans="2:65" s="1" customFormat="1" ht="16.5" customHeight="1">
      <c r="B370" s="151"/>
      <c r="C370" s="152" t="s">
        <v>1239</v>
      </c>
      <c r="D370" s="152" t="s">
        <v>141</v>
      </c>
      <c r="E370" s="153" t="s">
        <v>1554</v>
      </c>
      <c r="F370" s="154" t="s">
        <v>1555</v>
      </c>
      <c r="G370" s="155" t="s">
        <v>144</v>
      </c>
      <c r="H370" s="156">
        <v>0.35</v>
      </c>
      <c r="I370" s="157"/>
      <c r="J370" s="157">
        <f>ROUND(I370*H370,2)</f>
        <v>0</v>
      </c>
      <c r="K370" s="154" t="s">
        <v>5</v>
      </c>
      <c r="L370" s="37"/>
      <c r="M370" s="158" t="s">
        <v>5</v>
      </c>
      <c r="N370" s="159" t="s">
        <v>40</v>
      </c>
      <c r="O370" s="160">
        <v>0</v>
      </c>
      <c r="P370" s="160">
        <f>O370*H370</f>
        <v>0</v>
      </c>
      <c r="Q370" s="160">
        <v>0</v>
      </c>
      <c r="R370" s="160">
        <f>Q370*H370</f>
        <v>0</v>
      </c>
      <c r="S370" s="160">
        <v>0</v>
      </c>
      <c r="T370" s="161">
        <f>S370*H370</f>
        <v>0</v>
      </c>
      <c r="AR370" s="23" t="s">
        <v>146</v>
      </c>
      <c r="AT370" s="23" t="s">
        <v>141</v>
      </c>
      <c r="AU370" s="23" t="s">
        <v>154</v>
      </c>
      <c r="AY370" s="23" t="s">
        <v>139</v>
      </c>
      <c r="BE370" s="162">
        <f>IF(N370="základní",J370,0)</f>
        <v>0</v>
      </c>
      <c r="BF370" s="162">
        <f>IF(N370="snížená",J370,0)</f>
        <v>0</v>
      </c>
      <c r="BG370" s="162">
        <f>IF(N370="zákl. přenesená",J370,0)</f>
        <v>0</v>
      </c>
      <c r="BH370" s="162">
        <f>IF(N370="sníž. přenesená",J370,0)</f>
        <v>0</v>
      </c>
      <c r="BI370" s="162">
        <f>IF(N370="nulová",J370,0)</f>
        <v>0</v>
      </c>
      <c r="BJ370" s="23" t="s">
        <v>77</v>
      </c>
      <c r="BK370" s="162">
        <f>ROUND(I370*H370,2)</f>
        <v>0</v>
      </c>
      <c r="BL370" s="23" t="s">
        <v>146</v>
      </c>
      <c r="BM370" s="23" t="s">
        <v>1556</v>
      </c>
    </row>
    <row r="371" spans="2:65" s="1" customFormat="1" ht="25.5" customHeight="1">
      <c r="B371" s="151"/>
      <c r="C371" s="152" t="s">
        <v>1557</v>
      </c>
      <c r="D371" s="152" t="s">
        <v>141</v>
      </c>
      <c r="E371" s="153" t="s">
        <v>1558</v>
      </c>
      <c r="F371" s="154" t="s">
        <v>1559</v>
      </c>
      <c r="G371" s="155" t="s">
        <v>144</v>
      </c>
      <c r="H371" s="156">
        <v>0.35</v>
      </c>
      <c r="I371" s="157"/>
      <c r="J371" s="157">
        <f>ROUND(I371*H371,2)</f>
        <v>0</v>
      </c>
      <c r="K371" s="154" t="s">
        <v>5</v>
      </c>
      <c r="L371" s="37"/>
      <c r="M371" s="158" t="s">
        <v>5</v>
      </c>
      <c r="N371" s="159" t="s">
        <v>40</v>
      </c>
      <c r="O371" s="160">
        <v>0</v>
      </c>
      <c r="P371" s="160">
        <f>O371*H371</f>
        <v>0</v>
      </c>
      <c r="Q371" s="160">
        <v>0</v>
      </c>
      <c r="R371" s="160">
        <f>Q371*H371</f>
        <v>0</v>
      </c>
      <c r="S371" s="160">
        <v>0</v>
      </c>
      <c r="T371" s="161">
        <f>S371*H371</f>
        <v>0</v>
      </c>
      <c r="AR371" s="23" t="s">
        <v>146</v>
      </c>
      <c r="AT371" s="23" t="s">
        <v>141</v>
      </c>
      <c r="AU371" s="23" t="s">
        <v>154</v>
      </c>
      <c r="AY371" s="23" t="s">
        <v>139</v>
      </c>
      <c r="BE371" s="162">
        <f>IF(N371="základní",J371,0)</f>
        <v>0</v>
      </c>
      <c r="BF371" s="162">
        <f>IF(N371="snížená",J371,0)</f>
        <v>0</v>
      </c>
      <c r="BG371" s="162">
        <f>IF(N371="zákl. přenesená",J371,0)</f>
        <v>0</v>
      </c>
      <c r="BH371" s="162">
        <f>IF(N371="sníž. přenesená",J371,0)</f>
        <v>0</v>
      </c>
      <c r="BI371" s="162">
        <f>IF(N371="nulová",J371,0)</f>
        <v>0</v>
      </c>
      <c r="BJ371" s="23" t="s">
        <v>77</v>
      </c>
      <c r="BK371" s="162">
        <f>ROUND(I371*H371,2)</f>
        <v>0</v>
      </c>
      <c r="BL371" s="23" t="s">
        <v>146</v>
      </c>
      <c r="BM371" s="23" t="s">
        <v>1560</v>
      </c>
    </row>
    <row r="372" spans="2:63" s="10" customFormat="1" ht="22.35" customHeight="1">
      <c r="B372" s="139"/>
      <c r="D372" s="140" t="s">
        <v>68</v>
      </c>
      <c r="E372" s="149" t="s">
        <v>1561</v>
      </c>
      <c r="F372" s="149" t="s">
        <v>1562</v>
      </c>
      <c r="J372" s="150">
        <f>BK372</f>
        <v>0</v>
      </c>
      <c r="L372" s="139"/>
      <c r="M372" s="143"/>
      <c r="N372" s="144"/>
      <c r="O372" s="144"/>
      <c r="P372" s="145">
        <f>SUM(P373:P378)</f>
        <v>0</v>
      </c>
      <c r="Q372" s="144"/>
      <c r="R372" s="145">
        <f>SUM(R373:R378)</f>
        <v>0</v>
      </c>
      <c r="S372" s="144"/>
      <c r="T372" s="146">
        <f>SUM(T373:T378)</f>
        <v>0</v>
      </c>
      <c r="AR372" s="140" t="s">
        <v>77</v>
      </c>
      <c r="AT372" s="147" t="s">
        <v>68</v>
      </c>
      <c r="AU372" s="147" t="s">
        <v>79</v>
      </c>
      <c r="AY372" s="140" t="s">
        <v>139</v>
      </c>
      <c r="BK372" s="148">
        <f>SUM(BK373:BK378)</f>
        <v>0</v>
      </c>
    </row>
    <row r="373" spans="2:65" s="1" customFormat="1" ht="16.5" customHeight="1">
      <c r="B373" s="151"/>
      <c r="C373" s="152" t="s">
        <v>1243</v>
      </c>
      <c r="D373" s="152" t="s">
        <v>141</v>
      </c>
      <c r="E373" s="153" t="s">
        <v>1563</v>
      </c>
      <c r="F373" s="154" t="s">
        <v>1564</v>
      </c>
      <c r="G373" s="155" t="s">
        <v>271</v>
      </c>
      <c r="H373" s="156">
        <v>6.28</v>
      </c>
      <c r="I373" s="157"/>
      <c r="J373" s="157">
        <f aca="true" t="shared" si="148" ref="J373:J378">ROUND(I373*H373,2)</f>
        <v>0</v>
      </c>
      <c r="K373" s="154" t="s">
        <v>5</v>
      </c>
      <c r="L373" s="37"/>
      <c r="M373" s="158" t="s">
        <v>5</v>
      </c>
      <c r="N373" s="159" t="s">
        <v>40</v>
      </c>
      <c r="O373" s="160">
        <v>0</v>
      </c>
      <c r="P373" s="160">
        <f aca="true" t="shared" si="149" ref="P373:P378">O373*H373</f>
        <v>0</v>
      </c>
      <c r="Q373" s="160">
        <v>0</v>
      </c>
      <c r="R373" s="160">
        <f aca="true" t="shared" si="150" ref="R373:R378">Q373*H373</f>
        <v>0</v>
      </c>
      <c r="S373" s="160">
        <v>0</v>
      </c>
      <c r="T373" s="161">
        <f aca="true" t="shared" si="151" ref="T373:T378">S373*H373</f>
        <v>0</v>
      </c>
      <c r="AR373" s="23" t="s">
        <v>146</v>
      </c>
      <c r="AT373" s="23" t="s">
        <v>141</v>
      </c>
      <c r="AU373" s="23" t="s">
        <v>154</v>
      </c>
      <c r="AY373" s="23" t="s">
        <v>139</v>
      </c>
      <c r="BE373" s="162">
        <f aca="true" t="shared" si="152" ref="BE373:BE378">IF(N373="základní",J373,0)</f>
        <v>0</v>
      </c>
      <c r="BF373" s="162">
        <f aca="true" t="shared" si="153" ref="BF373:BF378">IF(N373="snížená",J373,0)</f>
        <v>0</v>
      </c>
      <c r="BG373" s="162">
        <f aca="true" t="shared" si="154" ref="BG373:BG378">IF(N373="zákl. přenesená",J373,0)</f>
        <v>0</v>
      </c>
      <c r="BH373" s="162">
        <f aca="true" t="shared" si="155" ref="BH373:BH378">IF(N373="sníž. přenesená",J373,0)</f>
        <v>0</v>
      </c>
      <c r="BI373" s="162">
        <f aca="true" t="shared" si="156" ref="BI373:BI378">IF(N373="nulová",J373,0)</f>
        <v>0</v>
      </c>
      <c r="BJ373" s="23" t="s">
        <v>77</v>
      </c>
      <c r="BK373" s="162">
        <f aca="true" t="shared" si="157" ref="BK373:BK378">ROUND(I373*H373,2)</f>
        <v>0</v>
      </c>
      <c r="BL373" s="23" t="s">
        <v>146</v>
      </c>
      <c r="BM373" s="23" t="s">
        <v>1565</v>
      </c>
    </row>
    <row r="374" spans="2:65" s="1" customFormat="1" ht="25.5" customHeight="1">
      <c r="B374" s="151"/>
      <c r="C374" s="152" t="s">
        <v>1566</v>
      </c>
      <c r="D374" s="152" t="s">
        <v>141</v>
      </c>
      <c r="E374" s="153" t="s">
        <v>1567</v>
      </c>
      <c r="F374" s="154" t="s">
        <v>1568</v>
      </c>
      <c r="G374" s="155" t="s">
        <v>182</v>
      </c>
      <c r="H374" s="156">
        <v>0.78</v>
      </c>
      <c r="I374" s="157"/>
      <c r="J374" s="157">
        <f t="shared" si="148"/>
        <v>0</v>
      </c>
      <c r="K374" s="154" t="s">
        <v>5</v>
      </c>
      <c r="L374" s="37"/>
      <c r="M374" s="158" t="s">
        <v>5</v>
      </c>
      <c r="N374" s="159" t="s">
        <v>40</v>
      </c>
      <c r="O374" s="160">
        <v>0</v>
      </c>
      <c r="P374" s="160">
        <f t="shared" si="149"/>
        <v>0</v>
      </c>
      <c r="Q374" s="160">
        <v>0</v>
      </c>
      <c r="R374" s="160">
        <f t="shared" si="150"/>
        <v>0</v>
      </c>
      <c r="S374" s="160">
        <v>0</v>
      </c>
      <c r="T374" s="161">
        <f t="shared" si="151"/>
        <v>0</v>
      </c>
      <c r="AR374" s="23" t="s">
        <v>146</v>
      </c>
      <c r="AT374" s="23" t="s">
        <v>141</v>
      </c>
      <c r="AU374" s="23" t="s">
        <v>154</v>
      </c>
      <c r="AY374" s="23" t="s">
        <v>139</v>
      </c>
      <c r="BE374" s="162">
        <f t="shared" si="152"/>
        <v>0</v>
      </c>
      <c r="BF374" s="162">
        <f t="shared" si="153"/>
        <v>0</v>
      </c>
      <c r="BG374" s="162">
        <f t="shared" si="154"/>
        <v>0</v>
      </c>
      <c r="BH374" s="162">
        <f t="shared" si="155"/>
        <v>0</v>
      </c>
      <c r="BI374" s="162">
        <f t="shared" si="156"/>
        <v>0</v>
      </c>
      <c r="BJ374" s="23" t="s">
        <v>77</v>
      </c>
      <c r="BK374" s="162">
        <f t="shared" si="157"/>
        <v>0</v>
      </c>
      <c r="BL374" s="23" t="s">
        <v>146</v>
      </c>
      <c r="BM374" s="23" t="s">
        <v>1569</v>
      </c>
    </row>
    <row r="375" spans="2:65" s="1" customFormat="1" ht="16.5" customHeight="1">
      <c r="B375" s="151"/>
      <c r="C375" s="152" t="s">
        <v>1246</v>
      </c>
      <c r="D375" s="152" t="s">
        <v>141</v>
      </c>
      <c r="E375" s="153" t="s">
        <v>1570</v>
      </c>
      <c r="F375" s="154" t="s">
        <v>1571</v>
      </c>
      <c r="G375" s="155" t="s">
        <v>182</v>
      </c>
      <c r="H375" s="156">
        <v>4.68</v>
      </c>
      <c r="I375" s="157"/>
      <c r="J375" s="157">
        <f t="shared" si="148"/>
        <v>0</v>
      </c>
      <c r="K375" s="154" t="s">
        <v>5</v>
      </c>
      <c r="L375" s="37"/>
      <c r="M375" s="158" t="s">
        <v>5</v>
      </c>
      <c r="N375" s="159" t="s">
        <v>40</v>
      </c>
      <c r="O375" s="160">
        <v>0</v>
      </c>
      <c r="P375" s="160">
        <f t="shared" si="149"/>
        <v>0</v>
      </c>
      <c r="Q375" s="160">
        <v>0</v>
      </c>
      <c r="R375" s="160">
        <f t="shared" si="150"/>
        <v>0</v>
      </c>
      <c r="S375" s="160">
        <v>0</v>
      </c>
      <c r="T375" s="161">
        <f t="shared" si="151"/>
        <v>0</v>
      </c>
      <c r="AR375" s="23" t="s">
        <v>146</v>
      </c>
      <c r="AT375" s="23" t="s">
        <v>141</v>
      </c>
      <c r="AU375" s="23" t="s">
        <v>154</v>
      </c>
      <c r="AY375" s="23" t="s">
        <v>139</v>
      </c>
      <c r="BE375" s="162">
        <f t="shared" si="152"/>
        <v>0</v>
      </c>
      <c r="BF375" s="162">
        <f t="shared" si="153"/>
        <v>0</v>
      </c>
      <c r="BG375" s="162">
        <f t="shared" si="154"/>
        <v>0</v>
      </c>
      <c r="BH375" s="162">
        <f t="shared" si="155"/>
        <v>0</v>
      </c>
      <c r="BI375" s="162">
        <f t="shared" si="156"/>
        <v>0</v>
      </c>
      <c r="BJ375" s="23" t="s">
        <v>77</v>
      </c>
      <c r="BK375" s="162">
        <f t="shared" si="157"/>
        <v>0</v>
      </c>
      <c r="BL375" s="23" t="s">
        <v>146</v>
      </c>
      <c r="BM375" s="23" t="s">
        <v>1572</v>
      </c>
    </row>
    <row r="376" spans="2:65" s="1" customFormat="1" ht="25.5" customHeight="1">
      <c r="B376" s="151"/>
      <c r="C376" s="152" t="s">
        <v>1573</v>
      </c>
      <c r="D376" s="152" t="s">
        <v>141</v>
      </c>
      <c r="E376" s="153" t="s">
        <v>1574</v>
      </c>
      <c r="F376" s="154" t="s">
        <v>1575</v>
      </c>
      <c r="G376" s="155" t="s">
        <v>144</v>
      </c>
      <c r="H376" s="156">
        <v>0.7</v>
      </c>
      <c r="I376" s="157"/>
      <c r="J376" s="157">
        <f t="shared" si="148"/>
        <v>0</v>
      </c>
      <c r="K376" s="154" t="s">
        <v>5</v>
      </c>
      <c r="L376" s="37"/>
      <c r="M376" s="158" t="s">
        <v>5</v>
      </c>
      <c r="N376" s="159" t="s">
        <v>40</v>
      </c>
      <c r="O376" s="160">
        <v>0</v>
      </c>
      <c r="P376" s="160">
        <f t="shared" si="149"/>
        <v>0</v>
      </c>
      <c r="Q376" s="160">
        <v>0</v>
      </c>
      <c r="R376" s="160">
        <f t="shared" si="150"/>
        <v>0</v>
      </c>
      <c r="S376" s="160">
        <v>0</v>
      </c>
      <c r="T376" s="161">
        <f t="shared" si="151"/>
        <v>0</v>
      </c>
      <c r="AR376" s="23" t="s">
        <v>146</v>
      </c>
      <c r="AT376" s="23" t="s">
        <v>141</v>
      </c>
      <c r="AU376" s="23" t="s">
        <v>154</v>
      </c>
      <c r="AY376" s="23" t="s">
        <v>139</v>
      </c>
      <c r="BE376" s="162">
        <f t="shared" si="152"/>
        <v>0</v>
      </c>
      <c r="BF376" s="162">
        <f t="shared" si="153"/>
        <v>0</v>
      </c>
      <c r="BG376" s="162">
        <f t="shared" si="154"/>
        <v>0</v>
      </c>
      <c r="BH376" s="162">
        <f t="shared" si="155"/>
        <v>0</v>
      </c>
      <c r="BI376" s="162">
        <f t="shared" si="156"/>
        <v>0</v>
      </c>
      <c r="BJ376" s="23" t="s">
        <v>77</v>
      </c>
      <c r="BK376" s="162">
        <f t="shared" si="157"/>
        <v>0</v>
      </c>
      <c r="BL376" s="23" t="s">
        <v>146</v>
      </c>
      <c r="BM376" s="23" t="s">
        <v>1576</v>
      </c>
    </row>
    <row r="377" spans="2:65" s="1" customFormat="1" ht="16.5" customHeight="1">
      <c r="B377" s="151"/>
      <c r="C377" s="152" t="s">
        <v>1248</v>
      </c>
      <c r="D377" s="152" t="s">
        <v>141</v>
      </c>
      <c r="E377" s="153" t="s">
        <v>1577</v>
      </c>
      <c r="F377" s="154" t="s">
        <v>1578</v>
      </c>
      <c r="G377" s="155" t="s">
        <v>144</v>
      </c>
      <c r="H377" s="156">
        <v>0.7</v>
      </c>
      <c r="I377" s="157"/>
      <c r="J377" s="157">
        <f t="shared" si="148"/>
        <v>0</v>
      </c>
      <c r="K377" s="154" t="s">
        <v>5</v>
      </c>
      <c r="L377" s="37"/>
      <c r="M377" s="158" t="s">
        <v>5</v>
      </c>
      <c r="N377" s="159" t="s">
        <v>40</v>
      </c>
      <c r="O377" s="160">
        <v>0</v>
      </c>
      <c r="P377" s="160">
        <f t="shared" si="149"/>
        <v>0</v>
      </c>
      <c r="Q377" s="160">
        <v>0</v>
      </c>
      <c r="R377" s="160">
        <f t="shared" si="150"/>
        <v>0</v>
      </c>
      <c r="S377" s="160">
        <v>0</v>
      </c>
      <c r="T377" s="161">
        <f t="shared" si="151"/>
        <v>0</v>
      </c>
      <c r="AR377" s="23" t="s">
        <v>146</v>
      </c>
      <c r="AT377" s="23" t="s">
        <v>141</v>
      </c>
      <c r="AU377" s="23" t="s">
        <v>154</v>
      </c>
      <c r="AY377" s="23" t="s">
        <v>139</v>
      </c>
      <c r="BE377" s="162">
        <f t="shared" si="152"/>
        <v>0</v>
      </c>
      <c r="BF377" s="162">
        <f t="shared" si="153"/>
        <v>0</v>
      </c>
      <c r="BG377" s="162">
        <f t="shared" si="154"/>
        <v>0</v>
      </c>
      <c r="BH377" s="162">
        <f t="shared" si="155"/>
        <v>0</v>
      </c>
      <c r="BI377" s="162">
        <f t="shared" si="156"/>
        <v>0</v>
      </c>
      <c r="BJ377" s="23" t="s">
        <v>77</v>
      </c>
      <c r="BK377" s="162">
        <f t="shared" si="157"/>
        <v>0</v>
      </c>
      <c r="BL377" s="23" t="s">
        <v>146</v>
      </c>
      <c r="BM377" s="23" t="s">
        <v>1579</v>
      </c>
    </row>
    <row r="378" spans="2:65" s="1" customFormat="1" ht="16.5" customHeight="1">
      <c r="B378" s="151"/>
      <c r="C378" s="152" t="s">
        <v>1580</v>
      </c>
      <c r="D378" s="152" t="s">
        <v>141</v>
      </c>
      <c r="E378" s="153" t="s">
        <v>1151</v>
      </c>
      <c r="F378" s="154" t="s">
        <v>1152</v>
      </c>
      <c r="G378" s="155" t="s">
        <v>1009</v>
      </c>
      <c r="H378" s="156">
        <v>1</v>
      </c>
      <c r="I378" s="157"/>
      <c r="J378" s="157">
        <f t="shared" si="148"/>
        <v>0</v>
      </c>
      <c r="K378" s="154" t="s">
        <v>5</v>
      </c>
      <c r="L378" s="37"/>
      <c r="M378" s="158" t="s">
        <v>5</v>
      </c>
      <c r="N378" s="159" t="s">
        <v>40</v>
      </c>
      <c r="O378" s="160">
        <v>0</v>
      </c>
      <c r="P378" s="160">
        <f t="shared" si="149"/>
        <v>0</v>
      </c>
      <c r="Q378" s="160">
        <v>0</v>
      </c>
      <c r="R378" s="160">
        <f t="shared" si="150"/>
        <v>0</v>
      </c>
      <c r="S378" s="160">
        <v>0</v>
      </c>
      <c r="T378" s="161">
        <f t="shared" si="151"/>
        <v>0</v>
      </c>
      <c r="AR378" s="23" t="s">
        <v>146</v>
      </c>
      <c r="AT378" s="23" t="s">
        <v>141</v>
      </c>
      <c r="AU378" s="23" t="s">
        <v>154</v>
      </c>
      <c r="AY378" s="23" t="s">
        <v>139</v>
      </c>
      <c r="BE378" s="162">
        <f t="shared" si="152"/>
        <v>0</v>
      </c>
      <c r="BF378" s="162">
        <f t="shared" si="153"/>
        <v>0</v>
      </c>
      <c r="BG378" s="162">
        <f t="shared" si="154"/>
        <v>0</v>
      </c>
      <c r="BH378" s="162">
        <f t="shared" si="155"/>
        <v>0</v>
      </c>
      <c r="BI378" s="162">
        <f t="shared" si="156"/>
        <v>0</v>
      </c>
      <c r="BJ378" s="23" t="s">
        <v>77</v>
      </c>
      <c r="BK378" s="162">
        <f t="shared" si="157"/>
        <v>0</v>
      </c>
      <c r="BL378" s="23" t="s">
        <v>146</v>
      </c>
      <c r="BM378" s="23" t="s">
        <v>1581</v>
      </c>
    </row>
    <row r="379" spans="2:63" s="10" customFormat="1" ht="22.35" customHeight="1">
      <c r="B379" s="139"/>
      <c r="D379" s="140" t="s">
        <v>68</v>
      </c>
      <c r="E379" s="149" t="s">
        <v>1582</v>
      </c>
      <c r="F379" s="149" t="s">
        <v>1583</v>
      </c>
      <c r="J379" s="150">
        <f>BK379</f>
        <v>0</v>
      </c>
      <c r="L379" s="139"/>
      <c r="M379" s="143"/>
      <c r="N379" s="144"/>
      <c r="O379" s="144"/>
      <c r="P379" s="145">
        <f>P380</f>
        <v>0</v>
      </c>
      <c r="Q379" s="144"/>
      <c r="R379" s="145">
        <f>R380</f>
        <v>0</v>
      </c>
      <c r="S379" s="144"/>
      <c r="T379" s="146">
        <f>T380</f>
        <v>0</v>
      </c>
      <c r="AR379" s="140" t="s">
        <v>77</v>
      </c>
      <c r="AT379" s="147" t="s">
        <v>68</v>
      </c>
      <c r="AU379" s="147" t="s">
        <v>79</v>
      </c>
      <c r="AY379" s="140" t="s">
        <v>139</v>
      </c>
      <c r="BK379" s="148">
        <f>BK380</f>
        <v>0</v>
      </c>
    </row>
    <row r="380" spans="2:65" s="1" customFormat="1" ht="25.5" customHeight="1">
      <c r="B380" s="151"/>
      <c r="C380" s="171" t="s">
        <v>1251</v>
      </c>
      <c r="D380" s="171" t="s">
        <v>191</v>
      </c>
      <c r="E380" s="172" t="s">
        <v>1535</v>
      </c>
      <c r="F380" s="173" t="s">
        <v>1536</v>
      </c>
      <c r="G380" s="174" t="s">
        <v>144</v>
      </c>
      <c r="H380" s="175">
        <v>0.055</v>
      </c>
      <c r="I380" s="176"/>
      <c r="J380" s="176">
        <f>ROUND(I380*H380,2)</f>
        <v>0</v>
      </c>
      <c r="K380" s="173" t="s">
        <v>5</v>
      </c>
      <c r="L380" s="177"/>
      <c r="M380" s="178" t="s">
        <v>5</v>
      </c>
      <c r="N380" s="179" t="s">
        <v>40</v>
      </c>
      <c r="O380" s="160">
        <v>0</v>
      </c>
      <c r="P380" s="160">
        <f>O380*H380</f>
        <v>0</v>
      </c>
      <c r="Q380" s="160">
        <v>0</v>
      </c>
      <c r="R380" s="160">
        <f>Q380*H380</f>
        <v>0</v>
      </c>
      <c r="S380" s="160">
        <v>0</v>
      </c>
      <c r="T380" s="161">
        <f>S380*H380</f>
        <v>0</v>
      </c>
      <c r="AR380" s="23" t="s">
        <v>179</v>
      </c>
      <c r="AT380" s="23" t="s">
        <v>191</v>
      </c>
      <c r="AU380" s="23" t="s">
        <v>154</v>
      </c>
      <c r="AY380" s="23" t="s">
        <v>139</v>
      </c>
      <c r="BE380" s="162">
        <f>IF(N380="základní",J380,0)</f>
        <v>0</v>
      </c>
      <c r="BF380" s="162">
        <f>IF(N380="snížená",J380,0)</f>
        <v>0</v>
      </c>
      <c r="BG380" s="162">
        <f>IF(N380="zákl. přenesená",J380,0)</f>
        <v>0</v>
      </c>
      <c r="BH380" s="162">
        <f>IF(N380="sníž. přenesená",J380,0)</f>
        <v>0</v>
      </c>
      <c r="BI380" s="162">
        <f>IF(N380="nulová",J380,0)</f>
        <v>0</v>
      </c>
      <c r="BJ380" s="23" t="s">
        <v>77</v>
      </c>
      <c r="BK380" s="162">
        <f>ROUND(I380*H380,2)</f>
        <v>0</v>
      </c>
      <c r="BL380" s="23" t="s">
        <v>146</v>
      </c>
      <c r="BM380" s="23" t="s">
        <v>1584</v>
      </c>
    </row>
    <row r="381" spans="2:63" s="10" customFormat="1" ht="22.35" customHeight="1">
      <c r="B381" s="139"/>
      <c r="D381" s="140" t="s">
        <v>68</v>
      </c>
      <c r="E381" s="149" t="s">
        <v>1585</v>
      </c>
      <c r="F381" s="149" t="s">
        <v>1586</v>
      </c>
      <c r="J381" s="150">
        <f>BK381</f>
        <v>0</v>
      </c>
      <c r="L381" s="139"/>
      <c r="M381" s="143"/>
      <c r="N381" s="144"/>
      <c r="O381" s="144"/>
      <c r="P381" s="145">
        <f>SUM(P382:P396)</f>
        <v>0</v>
      </c>
      <c r="Q381" s="144"/>
      <c r="R381" s="145">
        <f>SUM(R382:R396)</f>
        <v>0</v>
      </c>
      <c r="S381" s="144"/>
      <c r="T381" s="146">
        <f>SUM(T382:T396)</f>
        <v>0</v>
      </c>
      <c r="AR381" s="140" t="s">
        <v>77</v>
      </c>
      <c r="AT381" s="147" t="s">
        <v>68</v>
      </c>
      <c r="AU381" s="147" t="s">
        <v>79</v>
      </c>
      <c r="AY381" s="140" t="s">
        <v>139</v>
      </c>
      <c r="BK381" s="148">
        <f>SUM(BK382:BK396)</f>
        <v>0</v>
      </c>
    </row>
    <row r="382" spans="2:65" s="1" customFormat="1" ht="25.5" customHeight="1">
      <c r="B382" s="151"/>
      <c r="C382" s="152" t="s">
        <v>1587</v>
      </c>
      <c r="D382" s="152" t="s">
        <v>141</v>
      </c>
      <c r="E382" s="153" t="s">
        <v>1588</v>
      </c>
      <c r="F382" s="154" t="s">
        <v>1589</v>
      </c>
      <c r="G382" s="155" t="s">
        <v>182</v>
      </c>
      <c r="H382" s="156">
        <v>190.4999999999999</v>
      </c>
      <c r="I382" s="157"/>
      <c r="J382" s="157">
        <f>ROUND(I382*H382,2)</f>
        <v>0</v>
      </c>
      <c r="K382" s="154" t="s">
        <v>5</v>
      </c>
      <c r="L382" s="37"/>
      <c r="M382" s="158" t="s">
        <v>5</v>
      </c>
      <c r="N382" s="159" t="s">
        <v>40</v>
      </c>
      <c r="O382" s="160">
        <v>0</v>
      </c>
      <c r="P382" s="160">
        <f aca="true" t="shared" si="158" ref="P382:P396">O382*H382</f>
        <v>0</v>
      </c>
      <c r="Q382" s="160">
        <v>0</v>
      </c>
      <c r="R382" s="160">
        <f aca="true" t="shared" si="159" ref="R382:R396">Q382*H382</f>
        <v>0</v>
      </c>
      <c r="S382" s="160">
        <v>0</v>
      </c>
      <c r="T382" s="161">
        <f aca="true" t="shared" si="160" ref="T382:T396">S382*H382</f>
        <v>0</v>
      </c>
      <c r="AR382" s="23" t="s">
        <v>146</v>
      </c>
      <c r="AT382" s="23" t="s">
        <v>141</v>
      </c>
      <c r="AU382" s="23" t="s">
        <v>154</v>
      </c>
      <c r="AY382" s="23" t="s">
        <v>139</v>
      </c>
      <c r="BE382" s="162">
        <f aca="true" t="shared" si="161" ref="BE382:BE396">IF(N382="základní",J382,0)</f>
        <v>0</v>
      </c>
      <c r="BF382" s="162">
        <f aca="true" t="shared" si="162" ref="BF382:BF396">IF(N382="snížená",J382,0)</f>
        <v>0</v>
      </c>
      <c r="BG382" s="162">
        <f aca="true" t="shared" si="163" ref="BG382:BG396">IF(N382="zákl. přenesená",J382,0)</f>
        <v>0</v>
      </c>
      <c r="BH382" s="162">
        <f aca="true" t="shared" si="164" ref="BH382:BH396">IF(N382="sníž. přenesená",J382,0)</f>
        <v>0</v>
      </c>
      <c r="BI382" s="162">
        <f aca="true" t="shared" si="165" ref="BI382:BI396">IF(N382="nulová",J382,0)</f>
        <v>0</v>
      </c>
      <c r="BJ382" s="23" t="s">
        <v>77</v>
      </c>
      <c r="BK382" s="162">
        <f aca="true" t="shared" si="166" ref="BK382:BK396">ROUND(I382*H382,2)</f>
        <v>0</v>
      </c>
      <c r="BL382" s="23" t="s">
        <v>146</v>
      </c>
      <c r="BM382" s="23" t="s">
        <v>1590</v>
      </c>
    </row>
    <row r="383" spans="2:65" s="1" customFormat="1" ht="25.5" customHeight="1">
      <c r="B383" s="151"/>
      <c r="C383" s="152" t="s">
        <v>1253</v>
      </c>
      <c r="D383" s="152" t="s">
        <v>141</v>
      </c>
      <c r="E383" s="153" t="s">
        <v>1591</v>
      </c>
      <c r="F383" s="154" t="s">
        <v>1592</v>
      </c>
      <c r="G383" s="155" t="s">
        <v>175</v>
      </c>
      <c r="H383" s="156">
        <v>2.3812499999999988</v>
      </c>
      <c r="I383" s="157"/>
      <c r="J383" s="157">
        <f aca="true" t="shared" si="167" ref="J383:J396">ROUND(I383*H383,2)</f>
        <v>0</v>
      </c>
      <c r="K383" s="154" t="s">
        <v>5</v>
      </c>
      <c r="L383" s="37"/>
      <c r="M383" s="158" t="s">
        <v>5</v>
      </c>
      <c r="N383" s="159" t="s">
        <v>40</v>
      </c>
      <c r="O383" s="160">
        <v>0</v>
      </c>
      <c r="P383" s="160">
        <f t="shared" si="158"/>
        <v>0</v>
      </c>
      <c r="Q383" s="160">
        <v>0</v>
      </c>
      <c r="R383" s="160">
        <f t="shared" si="159"/>
        <v>0</v>
      </c>
      <c r="S383" s="160">
        <v>0</v>
      </c>
      <c r="T383" s="161">
        <f t="shared" si="160"/>
        <v>0</v>
      </c>
      <c r="AR383" s="23" t="s">
        <v>146</v>
      </c>
      <c r="AT383" s="23" t="s">
        <v>141</v>
      </c>
      <c r="AU383" s="23" t="s">
        <v>154</v>
      </c>
      <c r="AY383" s="23" t="s">
        <v>139</v>
      </c>
      <c r="BE383" s="162">
        <f t="shared" si="161"/>
        <v>0</v>
      </c>
      <c r="BF383" s="162">
        <f t="shared" si="162"/>
        <v>0</v>
      </c>
      <c r="BG383" s="162">
        <f t="shared" si="163"/>
        <v>0</v>
      </c>
      <c r="BH383" s="162">
        <f t="shared" si="164"/>
        <v>0</v>
      </c>
      <c r="BI383" s="162">
        <f t="shared" si="165"/>
        <v>0</v>
      </c>
      <c r="BJ383" s="23" t="s">
        <v>77</v>
      </c>
      <c r="BK383" s="162">
        <f t="shared" si="166"/>
        <v>0</v>
      </c>
      <c r="BL383" s="23" t="s">
        <v>146</v>
      </c>
      <c r="BM383" s="23" t="s">
        <v>1593</v>
      </c>
    </row>
    <row r="384" spans="2:65" s="1" customFormat="1" ht="25.5" customHeight="1">
      <c r="B384" s="151"/>
      <c r="C384" s="152" t="s">
        <v>1594</v>
      </c>
      <c r="D384" s="152" t="s">
        <v>141</v>
      </c>
      <c r="E384" s="153" t="s">
        <v>1595</v>
      </c>
      <c r="F384" s="154" t="s">
        <v>1596</v>
      </c>
      <c r="G384" s="155" t="s">
        <v>182</v>
      </c>
      <c r="H384" s="156">
        <v>171.4499999999999</v>
      </c>
      <c r="I384" s="157"/>
      <c r="J384" s="157">
        <f t="shared" si="167"/>
        <v>0</v>
      </c>
      <c r="K384" s="154" t="s">
        <v>5</v>
      </c>
      <c r="L384" s="37"/>
      <c r="M384" s="158" t="s">
        <v>5</v>
      </c>
      <c r="N384" s="159" t="s">
        <v>40</v>
      </c>
      <c r="O384" s="160">
        <v>0</v>
      </c>
      <c r="P384" s="160">
        <f t="shared" si="158"/>
        <v>0</v>
      </c>
      <c r="Q384" s="160">
        <v>0</v>
      </c>
      <c r="R384" s="160">
        <f t="shared" si="159"/>
        <v>0</v>
      </c>
      <c r="S384" s="160">
        <v>0</v>
      </c>
      <c r="T384" s="161">
        <f t="shared" si="160"/>
        <v>0</v>
      </c>
      <c r="AR384" s="23" t="s">
        <v>146</v>
      </c>
      <c r="AT384" s="23" t="s">
        <v>141</v>
      </c>
      <c r="AU384" s="23" t="s">
        <v>154</v>
      </c>
      <c r="AY384" s="23" t="s">
        <v>139</v>
      </c>
      <c r="BE384" s="162">
        <f t="shared" si="161"/>
        <v>0</v>
      </c>
      <c r="BF384" s="162">
        <f t="shared" si="162"/>
        <v>0</v>
      </c>
      <c r="BG384" s="162">
        <f t="shared" si="163"/>
        <v>0</v>
      </c>
      <c r="BH384" s="162">
        <f t="shared" si="164"/>
        <v>0</v>
      </c>
      <c r="BI384" s="162">
        <f t="shared" si="165"/>
        <v>0</v>
      </c>
      <c r="BJ384" s="23" t="s">
        <v>77</v>
      </c>
      <c r="BK384" s="162">
        <f t="shared" si="166"/>
        <v>0</v>
      </c>
      <c r="BL384" s="23" t="s">
        <v>146</v>
      </c>
      <c r="BM384" s="23" t="s">
        <v>1597</v>
      </c>
    </row>
    <row r="385" spans="2:65" s="1" customFormat="1" ht="25.5" customHeight="1">
      <c r="B385" s="151"/>
      <c r="C385" s="152" t="s">
        <v>1254</v>
      </c>
      <c r="D385" s="152" t="s">
        <v>141</v>
      </c>
      <c r="E385" s="153" t="s">
        <v>1598</v>
      </c>
      <c r="F385" s="154" t="s">
        <v>1599</v>
      </c>
      <c r="G385" s="155" t="s">
        <v>182</v>
      </c>
      <c r="H385" s="156">
        <v>9.524999999999995</v>
      </c>
      <c r="I385" s="157"/>
      <c r="J385" s="157">
        <f t="shared" si="167"/>
        <v>0</v>
      </c>
      <c r="K385" s="154" t="s">
        <v>5</v>
      </c>
      <c r="L385" s="37"/>
      <c r="M385" s="158" t="s">
        <v>5</v>
      </c>
      <c r="N385" s="159" t="s">
        <v>40</v>
      </c>
      <c r="O385" s="160">
        <v>0</v>
      </c>
      <c r="P385" s="160">
        <f t="shared" si="158"/>
        <v>0</v>
      </c>
      <c r="Q385" s="160">
        <v>0</v>
      </c>
      <c r="R385" s="160">
        <f t="shared" si="159"/>
        <v>0</v>
      </c>
      <c r="S385" s="160">
        <v>0</v>
      </c>
      <c r="T385" s="161">
        <f t="shared" si="160"/>
        <v>0</v>
      </c>
      <c r="AR385" s="23" t="s">
        <v>146</v>
      </c>
      <c r="AT385" s="23" t="s">
        <v>141</v>
      </c>
      <c r="AU385" s="23" t="s">
        <v>154</v>
      </c>
      <c r="AY385" s="23" t="s">
        <v>139</v>
      </c>
      <c r="BE385" s="162">
        <f t="shared" si="161"/>
        <v>0</v>
      </c>
      <c r="BF385" s="162">
        <f t="shared" si="162"/>
        <v>0</v>
      </c>
      <c r="BG385" s="162">
        <f t="shared" si="163"/>
        <v>0</v>
      </c>
      <c r="BH385" s="162">
        <f t="shared" si="164"/>
        <v>0</v>
      </c>
      <c r="BI385" s="162">
        <f t="shared" si="165"/>
        <v>0</v>
      </c>
      <c r="BJ385" s="23" t="s">
        <v>77</v>
      </c>
      <c r="BK385" s="162">
        <f t="shared" si="166"/>
        <v>0</v>
      </c>
      <c r="BL385" s="23" t="s">
        <v>146</v>
      </c>
      <c r="BM385" s="23" t="s">
        <v>1600</v>
      </c>
    </row>
    <row r="386" spans="2:65" s="1" customFormat="1" ht="25.5" customHeight="1">
      <c r="B386" s="151"/>
      <c r="C386" s="152" t="s">
        <v>1601</v>
      </c>
      <c r="D386" s="152" t="s">
        <v>141</v>
      </c>
      <c r="E386" s="153" t="s">
        <v>1602</v>
      </c>
      <c r="F386" s="154" t="s">
        <v>1603</v>
      </c>
      <c r="G386" s="155" t="s">
        <v>182</v>
      </c>
      <c r="H386" s="156">
        <v>9.524999999999995</v>
      </c>
      <c r="I386" s="157"/>
      <c r="J386" s="157">
        <f t="shared" si="167"/>
        <v>0</v>
      </c>
      <c r="K386" s="154" t="s">
        <v>5</v>
      </c>
      <c r="L386" s="37"/>
      <c r="M386" s="158" t="s">
        <v>5</v>
      </c>
      <c r="N386" s="159" t="s">
        <v>40</v>
      </c>
      <c r="O386" s="160">
        <v>0</v>
      </c>
      <c r="P386" s="160">
        <f t="shared" si="158"/>
        <v>0</v>
      </c>
      <c r="Q386" s="160">
        <v>0</v>
      </c>
      <c r="R386" s="160">
        <f t="shared" si="159"/>
        <v>0</v>
      </c>
      <c r="S386" s="160">
        <v>0</v>
      </c>
      <c r="T386" s="161">
        <f t="shared" si="160"/>
        <v>0</v>
      </c>
      <c r="AR386" s="23" t="s">
        <v>146</v>
      </c>
      <c r="AT386" s="23" t="s">
        <v>141</v>
      </c>
      <c r="AU386" s="23" t="s">
        <v>154</v>
      </c>
      <c r="AY386" s="23" t="s">
        <v>139</v>
      </c>
      <c r="BE386" s="162">
        <f t="shared" si="161"/>
        <v>0</v>
      </c>
      <c r="BF386" s="162">
        <f t="shared" si="162"/>
        <v>0</v>
      </c>
      <c r="BG386" s="162">
        <f t="shared" si="163"/>
        <v>0</v>
      </c>
      <c r="BH386" s="162">
        <f t="shared" si="164"/>
        <v>0</v>
      </c>
      <c r="BI386" s="162">
        <f t="shared" si="165"/>
        <v>0</v>
      </c>
      <c r="BJ386" s="23" t="s">
        <v>77</v>
      </c>
      <c r="BK386" s="162">
        <f t="shared" si="166"/>
        <v>0</v>
      </c>
      <c r="BL386" s="23" t="s">
        <v>146</v>
      </c>
      <c r="BM386" s="23" t="s">
        <v>1604</v>
      </c>
    </row>
    <row r="387" spans="2:65" s="1" customFormat="1" ht="25.5" customHeight="1">
      <c r="B387" s="151"/>
      <c r="C387" s="152" t="s">
        <v>1259</v>
      </c>
      <c r="D387" s="152" t="s">
        <v>141</v>
      </c>
      <c r="E387" s="153" t="s">
        <v>1319</v>
      </c>
      <c r="F387" s="154" t="s">
        <v>1320</v>
      </c>
      <c r="G387" s="155" t="s">
        <v>182</v>
      </c>
      <c r="H387" s="156">
        <v>95.24999999999994</v>
      </c>
      <c r="I387" s="157"/>
      <c r="J387" s="157">
        <f t="shared" si="167"/>
        <v>0</v>
      </c>
      <c r="K387" s="154" t="s">
        <v>5</v>
      </c>
      <c r="L387" s="37"/>
      <c r="M387" s="158" t="s">
        <v>5</v>
      </c>
      <c r="N387" s="159" t="s">
        <v>40</v>
      </c>
      <c r="O387" s="160">
        <v>0</v>
      </c>
      <c r="P387" s="160">
        <f t="shared" si="158"/>
        <v>0</v>
      </c>
      <c r="Q387" s="160">
        <v>0</v>
      </c>
      <c r="R387" s="160">
        <f t="shared" si="159"/>
        <v>0</v>
      </c>
      <c r="S387" s="160">
        <v>0</v>
      </c>
      <c r="T387" s="161">
        <f t="shared" si="160"/>
        <v>0</v>
      </c>
      <c r="AR387" s="23" t="s">
        <v>146</v>
      </c>
      <c r="AT387" s="23" t="s">
        <v>141</v>
      </c>
      <c r="AU387" s="23" t="s">
        <v>154</v>
      </c>
      <c r="AY387" s="23" t="s">
        <v>139</v>
      </c>
      <c r="BE387" s="162">
        <f t="shared" si="161"/>
        <v>0</v>
      </c>
      <c r="BF387" s="162">
        <f t="shared" si="162"/>
        <v>0</v>
      </c>
      <c r="BG387" s="162">
        <f t="shared" si="163"/>
        <v>0</v>
      </c>
      <c r="BH387" s="162">
        <f t="shared" si="164"/>
        <v>0</v>
      </c>
      <c r="BI387" s="162">
        <f t="shared" si="165"/>
        <v>0</v>
      </c>
      <c r="BJ387" s="23" t="s">
        <v>77</v>
      </c>
      <c r="BK387" s="162">
        <f t="shared" si="166"/>
        <v>0</v>
      </c>
      <c r="BL387" s="23" t="s">
        <v>146</v>
      </c>
      <c r="BM387" s="23" t="s">
        <v>1605</v>
      </c>
    </row>
    <row r="388" spans="2:65" s="1" customFormat="1" ht="25.5" customHeight="1">
      <c r="B388" s="151"/>
      <c r="C388" s="152" t="s">
        <v>1606</v>
      </c>
      <c r="D388" s="152" t="s">
        <v>141</v>
      </c>
      <c r="E388" s="153" t="s">
        <v>1607</v>
      </c>
      <c r="F388" s="154" t="s">
        <v>1608</v>
      </c>
      <c r="G388" s="155" t="s">
        <v>182</v>
      </c>
      <c r="H388" s="156">
        <v>4.7624999999999975</v>
      </c>
      <c r="I388" s="157"/>
      <c r="J388" s="157">
        <f t="shared" si="167"/>
        <v>0</v>
      </c>
      <c r="K388" s="154" t="s">
        <v>5</v>
      </c>
      <c r="L388" s="37"/>
      <c r="M388" s="158" t="s">
        <v>5</v>
      </c>
      <c r="N388" s="159" t="s">
        <v>40</v>
      </c>
      <c r="O388" s="160">
        <v>0</v>
      </c>
      <c r="P388" s="160">
        <f t="shared" si="158"/>
        <v>0</v>
      </c>
      <c r="Q388" s="160">
        <v>0</v>
      </c>
      <c r="R388" s="160">
        <f t="shared" si="159"/>
        <v>0</v>
      </c>
      <c r="S388" s="160">
        <v>0</v>
      </c>
      <c r="T388" s="161">
        <f t="shared" si="160"/>
        <v>0</v>
      </c>
      <c r="AR388" s="23" t="s">
        <v>146</v>
      </c>
      <c r="AT388" s="23" t="s">
        <v>141</v>
      </c>
      <c r="AU388" s="23" t="s">
        <v>154</v>
      </c>
      <c r="AY388" s="23" t="s">
        <v>139</v>
      </c>
      <c r="BE388" s="162">
        <f t="shared" si="161"/>
        <v>0</v>
      </c>
      <c r="BF388" s="162">
        <f t="shared" si="162"/>
        <v>0</v>
      </c>
      <c r="BG388" s="162">
        <f t="shared" si="163"/>
        <v>0</v>
      </c>
      <c r="BH388" s="162">
        <f t="shared" si="164"/>
        <v>0</v>
      </c>
      <c r="BI388" s="162">
        <f t="shared" si="165"/>
        <v>0</v>
      </c>
      <c r="BJ388" s="23" t="s">
        <v>77</v>
      </c>
      <c r="BK388" s="162">
        <f t="shared" si="166"/>
        <v>0</v>
      </c>
      <c r="BL388" s="23" t="s">
        <v>146</v>
      </c>
      <c r="BM388" s="23" t="s">
        <v>1609</v>
      </c>
    </row>
    <row r="389" spans="2:65" s="1" customFormat="1" ht="16.5" customHeight="1">
      <c r="B389" s="151"/>
      <c r="C389" s="152" t="s">
        <v>1260</v>
      </c>
      <c r="D389" s="152" t="s">
        <v>141</v>
      </c>
      <c r="E389" s="153" t="s">
        <v>1610</v>
      </c>
      <c r="F389" s="154" t="s">
        <v>1611</v>
      </c>
      <c r="G389" s="155" t="s">
        <v>1612</v>
      </c>
      <c r="H389" s="156">
        <v>4.7624999999999975</v>
      </c>
      <c r="I389" s="157"/>
      <c r="J389" s="157">
        <f t="shared" si="167"/>
        <v>0</v>
      </c>
      <c r="K389" s="154" t="s">
        <v>5</v>
      </c>
      <c r="L389" s="37"/>
      <c r="M389" s="158" t="s">
        <v>5</v>
      </c>
      <c r="N389" s="159" t="s">
        <v>40</v>
      </c>
      <c r="O389" s="160">
        <v>0</v>
      </c>
      <c r="P389" s="160">
        <f t="shared" si="158"/>
        <v>0</v>
      </c>
      <c r="Q389" s="160">
        <v>0</v>
      </c>
      <c r="R389" s="160">
        <f t="shared" si="159"/>
        <v>0</v>
      </c>
      <c r="S389" s="160">
        <v>0</v>
      </c>
      <c r="T389" s="161">
        <f t="shared" si="160"/>
        <v>0</v>
      </c>
      <c r="AR389" s="23" t="s">
        <v>146</v>
      </c>
      <c r="AT389" s="23" t="s">
        <v>141</v>
      </c>
      <c r="AU389" s="23" t="s">
        <v>154</v>
      </c>
      <c r="AY389" s="23" t="s">
        <v>139</v>
      </c>
      <c r="BE389" s="162">
        <f t="shared" si="161"/>
        <v>0</v>
      </c>
      <c r="BF389" s="162">
        <f t="shared" si="162"/>
        <v>0</v>
      </c>
      <c r="BG389" s="162">
        <f t="shared" si="163"/>
        <v>0</v>
      </c>
      <c r="BH389" s="162">
        <f t="shared" si="164"/>
        <v>0</v>
      </c>
      <c r="BI389" s="162">
        <f t="shared" si="165"/>
        <v>0</v>
      </c>
      <c r="BJ389" s="23" t="s">
        <v>77</v>
      </c>
      <c r="BK389" s="162">
        <f t="shared" si="166"/>
        <v>0</v>
      </c>
      <c r="BL389" s="23" t="s">
        <v>146</v>
      </c>
      <c r="BM389" s="23" t="s">
        <v>1613</v>
      </c>
    </row>
    <row r="390" spans="2:65" s="1" customFormat="1" ht="25.5" customHeight="1">
      <c r="B390" s="151"/>
      <c r="C390" s="152" t="s">
        <v>1614</v>
      </c>
      <c r="D390" s="152" t="s">
        <v>141</v>
      </c>
      <c r="E390" s="153" t="s">
        <v>1615</v>
      </c>
      <c r="F390" s="154" t="s">
        <v>1616</v>
      </c>
      <c r="G390" s="155" t="s">
        <v>1009</v>
      </c>
      <c r="H390" s="156">
        <v>484</v>
      </c>
      <c r="I390" s="157"/>
      <c r="J390" s="157">
        <f t="shared" si="167"/>
        <v>0</v>
      </c>
      <c r="K390" s="154" t="s">
        <v>5</v>
      </c>
      <c r="L390" s="37"/>
      <c r="M390" s="158" t="s">
        <v>5</v>
      </c>
      <c r="N390" s="159" t="s">
        <v>40</v>
      </c>
      <c r="O390" s="160">
        <v>0</v>
      </c>
      <c r="P390" s="160">
        <f t="shared" si="158"/>
        <v>0</v>
      </c>
      <c r="Q390" s="160">
        <v>0</v>
      </c>
      <c r="R390" s="160">
        <f t="shared" si="159"/>
        <v>0</v>
      </c>
      <c r="S390" s="160">
        <v>0</v>
      </c>
      <c r="T390" s="161">
        <f t="shared" si="160"/>
        <v>0</v>
      </c>
      <c r="AR390" s="23" t="s">
        <v>146</v>
      </c>
      <c r="AT390" s="23" t="s">
        <v>141</v>
      </c>
      <c r="AU390" s="23" t="s">
        <v>154</v>
      </c>
      <c r="AY390" s="23" t="s">
        <v>139</v>
      </c>
      <c r="BE390" s="162">
        <f t="shared" si="161"/>
        <v>0</v>
      </c>
      <c r="BF390" s="162">
        <f t="shared" si="162"/>
        <v>0</v>
      </c>
      <c r="BG390" s="162">
        <f t="shared" si="163"/>
        <v>0</v>
      </c>
      <c r="BH390" s="162">
        <f t="shared" si="164"/>
        <v>0</v>
      </c>
      <c r="BI390" s="162">
        <f t="shared" si="165"/>
        <v>0</v>
      </c>
      <c r="BJ390" s="23" t="s">
        <v>77</v>
      </c>
      <c r="BK390" s="162">
        <f t="shared" si="166"/>
        <v>0</v>
      </c>
      <c r="BL390" s="23" t="s">
        <v>146</v>
      </c>
      <c r="BM390" s="23" t="s">
        <v>1617</v>
      </c>
    </row>
    <row r="391" spans="2:65" s="1" customFormat="1" ht="16.5" customHeight="1">
      <c r="B391" s="151"/>
      <c r="C391" s="152" t="s">
        <v>1266</v>
      </c>
      <c r="D391" s="152" t="s">
        <v>141</v>
      </c>
      <c r="E391" s="153" t="s">
        <v>1618</v>
      </c>
      <c r="F391" s="154" t="s">
        <v>1619</v>
      </c>
      <c r="G391" s="155" t="s">
        <v>175</v>
      </c>
      <c r="H391" s="156">
        <v>0.048400000000000006</v>
      </c>
      <c r="I391" s="157"/>
      <c r="J391" s="157">
        <f t="shared" si="167"/>
        <v>0</v>
      </c>
      <c r="K391" s="154" t="s">
        <v>5</v>
      </c>
      <c r="L391" s="37"/>
      <c r="M391" s="158" t="s">
        <v>5</v>
      </c>
      <c r="N391" s="159" t="s">
        <v>40</v>
      </c>
      <c r="O391" s="160">
        <v>0</v>
      </c>
      <c r="P391" s="160">
        <f t="shared" si="158"/>
        <v>0</v>
      </c>
      <c r="Q391" s="160">
        <v>0</v>
      </c>
      <c r="R391" s="160">
        <f t="shared" si="159"/>
        <v>0</v>
      </c>
      <c r="S391" s="160">
        <v>0</v>
      </c>
      <c r="T391" s="161">
        <f t="shared" si="160"/>
        <v>0</v>
      </c>
      <c r="AR391" s="23" t="s">
        <v>146</v>
      </c>
      <c r="AT391" s="23" t="s">
        <v>141</v>
      </c>
      <c r="AU391" s="23" t="s">
        <v>154</v>
      </c>
      <c r="AY391" s="23" t="s">
        <v>139</v>
      </c>
      <c r="BE391" s="162">
        <f t="shared" si="161"/>
        <v>0</v>
      </c>
      <c r="BF391" s="162">
        <f t="shared" si="162"/>
        <v>0</v>
      </c>
      <c r="BG391" s="162">
        <f t="shared" si="163"/>
        <v>0</v>
      </c>
      <c r="BH391" s="162">
        <f t="shared" si="164"/>
        <v>0</v>
      </c>
      <c r="BI391" s="162">
        <f t="shared" si="165"/>
        <v>0</v>
      </c>
      <c r="BJ391" s="23" t="s">
        <v>77</v>
      </c>
      <c r="BK391" s="162">
        <f t="shared" si="166"/>
        <v>0</v>
      </c>
      <c r="BL391" s="23" t="s">
        <v>146</v>
      </c>
      <c r="BM391" s="23" t="s">
        <v>1620</v>
      </c>
    </row>
    <row r="392" spans="2:65" s="1" customFormat="1" ht="16.5" customHeight="1">
      <c r="B392" s="151"/>
      <c r="C392" s="152" t="s">
        <v>1621</v>
      </c>
      <c r="D392" s="152" t="s">
        <v>141</v>
      </c>
      <c r="E392" s="153" t="s">
        <v>1622</v>
      </c>
      <c r="F392" s="154" t="s">
        <v>1623</v>
      </c>
      <c r="G392" s="155" t="s">
        <v>1009</v>
      </c>
      <c r="H392" s="156">
        <v>484</v>
      </c>
      <c r="I392" s="157"/>
      <c r="J392" s="157">
        <f t="shared" si="167"/>
        <v>0</v>
      </c>
      <c r="K392" s="154" t="s">
        <v>5</v>
      </c>
      <c r="L392" s="37"/>
      <c r="M392" s="158" t="s">
        <v>5</v>
      </c>
      <c r="N392" s="159" t="s">
        <v>40</v>
      </c>
      <c r="O392" s="160">
        <v>0</v>
      </c>
      <c r="P392" s="160">
        <f t="shared" si="158"/>
        <v>0</v>
      </c>
      <c r="Q392" s="160">
        <v>0</v>
      </c>
      <c r="R392" s="160">
        <f t="shared" si="159"/>
        <v>0</v>
      </c>
      <c r="S392" s="160">
        <v>0</v>
      </c>
      <c r="T392" s="161">
        <f t="shared" si="160"/>
        <v>0</v>
      </c>
      <c r="AR392" s="23" t="s">
        <v>146</v>
      </c>
      <c r="AT392" s="23" t="s">
        <v>141</v>
      </c>
      <c r="AU392" s="23" t="s">
        <v>154</v>
      </c>
      <c r="AY392" s="23" t="s">
        <v>139</v>
      </c>
      <c r="BE392" s="162">
        <f t="shared" si="161"/>
        <v>0</v>
      </c>
      <c r="BF392" s="162">
        <f t="shared" si="162"/>
        <v>0</v>
      </c>
      <c r="BG392" s="162">
        <f t="shared" si="163"/>
        <v>0</v>
      </c>
      <c r="BH392" s="162">
        <f t="shared" si="164"/>
        <v>0</v>
      </c>
      <c r="BI392" s="162">
        <f t="shared" si="165"/>
        <v>0</v>
      </c>
      <c r="BJ392" s="23" t="s">
        <v>77</v>
      </c>
      <c r="BK392" s="162">
        <f t="shared" si="166"/>
        <v>0</v>
      </c>
      <c r="BL392" s="23" t="s">
        <v>146</v>
      </c>
      <c r="BM392" s="23" t="s">
        <v>1624</v>
      </c>
    </row>
    <row r="393" spans="2:65" s="1" customFormat="1" ht="16.5" customHeight="1">
      <c r="B393" s="151"/>
      <c r="C393" s="152" t="s">
        <v>1269</v>
      </c>
      <c r="D393" s="152" t="s">
        <v>141</v>
      </c>
      <c r="E393" s="153" t="s">
        <v>1625</v>
      </c>
      <c r="F393" s="154" t="s">
        <v>1626</v>
      </c>
      <c r="G393" s="155" t="s">
        <v>182</v>
      </c>
      <c r="H393" s="156">
        <v>95.24999999999994</v>
      </c>
      <c r="I393" s="157"/>
      <c r="J393" s="157">
        <f t="shared" si="167"/>
        <v>0</v>
      </c>
      <c r="K393" s="154" t="s">
        <v>5</v>
      </c>
      <c r="L393" s="37"/>
      <c r="M393" s="158" t="s">
        <v>5</v>
      </c>
      <c r="N393" s="159" t="s">
        <v>40</v>
      </c>
      <c r="O393" s="160">
        <v>0</v>
      </c>
      <c r="P393" s="160">
        <f t="shared" si="158"/>
        <v>0</v>
      </c>
      <c r="Q393" s="160">
        <v>0</v>
      </c>
      <c r="R393" s="160">
        <f t="shared" si="159"/>
        <v>0</v>
      </c>
      <c r="S393" s="160">
        <v>0</v>
      </c>
      <c r="T393" s="161">
        <f t="shared" si="160"/>
        <v>0</v>
      </c>
      <c r="AR393" s="23" t="s">
        <v>146</v>
      </c>
      <c r="AT393" s="23" t="s">
        <v>141</v>
      </c>
      <c r="AU393" s="23" t="s">
        <v>154</v>
      </c>
      <c r="AY393" s="23" t="s">
        <v>139</v>
      </c>
      <c r="BE393" s="162">
        <f t="shared" si="161"/>
        <v>0</v>
      </c>
      <c r="BF393" s="162">
        <f t="shared" si="162"/>
        <v>0</v>
      </c>
      <c r="BG393" s="162">
        <f t="shared" si="163"/>
        <v>0</v>
      </c>
      <c r="BH393" s="162">
        <f t="shared" si="164"/>
        <v>0</v>
      </c>
      <c r="BI393" s="162">
        <f t="shared" si="165"/>
        <v>0</v>
      </c>
      <c r="BJ393" s="23" t="s">
        <v>77</v>
      </c>
      <c r="BK393" s="162">
        <f t="shared" si="166"/>
        <v>0</v>
      </c>
      <c r="BL393" s="23" t="s">
        <v>146</v>
      </c>
      <c r="BM393" s="23" t="s">
        <v>1627</v>
      </c>
    </row>
    <row r="394" spans="2:65" s="1" customFormat="1" ht="16.5" customHeight="1">
      <c r="B394" s="151"/>
      <c r="C394" s="152" t="s">
        <v>1628</v>
      </c>
      <c r="D394" s="152" t="s">
        <v>141</v>
      </c>
      <c r="E394" s="153" t="s">
        <v>1629</v>
      </c>
      <c r="F394" s="154" t="s">
        <v>1630</v>
      </c>
      <c r="G394" s="155" t="s">
        <v>182</v>
      </c>
      <c r="H394" s="156">
        <v>95.24999999999994</v>
      </c>
      <c r="I394" s="157"/>
      <c r="J394" s="157">
        <f t="shared" si="167"/>
        <v>0</v>
      </c>
      <c r="K394" s="154" t="s">
        <v>5</v>
      </c>
      <c r="L394" s="37"/>
      <c r="M394" s="158" t="s">
        <v>5</v>
      </c>
      <c r="N394" s="159" t="s">
        <v>40</v>
      </c>
      <c r="O394" s="160">
        <v>0</v>
      </c>
      <c r="P394" s="160">
        <f t="shared" si="158"/>
        <v>0</v>
      </c>
      <c r="Q394" s="160">
        <v>0</v>
      </c>
      <c r="R394" s="160">
        <f t="shared" si="159"/>
        <v>0</v>
      </c>
      <c r="S394" s="160">
        <v>0</v>
      </c>
      <c r="T394" s="161">
        <f t="shared" si="160"/>
        <v>0</v>
      </c>
      <c r="AR394" s="23" t="s">
        <v>146</v>
      </c>
      <c r="AT394" s="23" t="s">
        <v>141</v>
      </c>
      <c r="AU394" s="23" t="s">
        <v>154</v>
      </c>
      <c r="AY394" s="23" t="s">
        <v>139</v>
      </c>
      <c r="BE394" s="162">
        <f t="shared" si="161"/>
        <v>0</v>
      </c>
      <c r="BF394" s="162">
        <f t="shared" si="162"/>
        <v>0</v>
      </c>
      <c r="BG394" s="162">
        <f t="shared" si="163"/>
        <v>0</v>
      </c>
      <c r="BH394" s="162">
        <f t="shared" si="164"/>
        <v>0</v>
      </c>
      <c r="BI394" s="162">
        <f t="shared" si="165"/>
        <v>0</v>
      </c>
      <c r="BJ394" s="23" t="s">
        <v>77</v>
      </c>
      <c r="BK394" s="162">
        <f t="shared" si="166"/>
        <v>0</v>
      </c>
      <c r="BL394" s="23" t="s">
        <v>146</v>
      </c>
      <c r="BM394" s="23" t="s">
        <v>1631</v>
      </c>
    </row>
    <row r="395" spans="2:65" s="1" customFormat="1" ht="16.5" customHeight="1">
      <c r="B395" s="151"/>
      <c r="C395" s="152" t="s">
        <v>1273</v>
      </c>
      <c r="D395" s="152" t="s">
        <v>141</v>
      </c>
      <c r="E395" s="153" t="s">
        <v>1632</v>
      </c>
      <c r="F395" s="154" t="s">
        <v>1633</v>
      </c>
      <c r="G395" s="155" t="s">
        <v>1009</v>
      </c>
      <c r="H395" s="156">
        <v>484</v>
      </c>
      <c r="I395" s="157"/>
      <c r="J395" s="157">
        <f t="shared" si="167"/>
        <v>0</v>
      </c>
      <c r="K395" s="154" t="s">
        <v>5</v>
      </c>
      <c r="L395" s="37"/>
      <c r="M395" s="158" t="s">
        <v>5</v>
      </c>
      <c r="N395" s="159" t="s">
        <v>40</v>
      </c>
      <c r="O395" s="160">
        <v>0</v>
      </c>
      <c r="P395" s="160">
        <f t="shared" si="158"/>
        <v>0</v>
      </c>
      <c r="Q395" s="160">
        <v>0</v>
      </c>
      <c r="R395" s="160">
        <f t="shared" si="159"/>
        <v>0</v>
      </c>
      <c r="S395" s="160">
        <v>0</v>
      </c>
      <c r="T395" s="161">
        <f t="shared" si="160"/>
        <v>0</v>
      </c>
      <c r="AR395" s="23" t="s">
        <v>146</v>
      </c>
      <c r="AT395" s="23" t="s">
        <v>141</v>
      </c>
      <c r="AU395" s="23" t="s">
        <v>154</v>
      </c>
      <c r="AY395" s="23" t="s">
        <v>139</v>
      </c>
      <c r="BE395" s="162">
        <f t="shared" si="161"/>
        <v>0</v>
      </c>
      <c r="BF395" s="162">
        <f t="shared" si="162"/>
        <v>0</v>
      </c>
      <c r="BG395" s="162">
        <f t="shared" si="163"/>
        <v>0</v>
      </c>
      <c r="BH395" s="162">
        <f t="shared" si="164"/>
        <v>0</v>
      </c>
      <c r="BI395" s="162">
        <f t="shared" si="165"/>
        <v>0</v>
      </c>
      <c r="BJ395" s="23" t="s">
        <v>77</v>
      </c>
      <c r="BK395" s="162">
        <f t="shared" si="166"/>
        <v>0</v>
      </c>
      <c r="BL395" s="23" t="s">
        <v>146</v>
      </c>
      <c r="BM395" s="23" t="s">
        <v>1634</v>
      </c>
    </row>
    <row r="396" spans="2:65" s="1" customFormat="1" ht="25.5" customHeight="1">
      <c r="B396" s="151"/>
      <c r="C396" s="152" t="s">
        <v>1635</v>
      </c>
      <c r="D396" s="152" t="s">
        <v>141</v>
      </c>
      <c r="E396" s="153" t="s">
        <v>1382</v>
      </c>
      <c r="F396" s="154" t="s">
        <v>1383</v>
      </c>
      <c r="G396" s="155" t="s">
        <v>182</v>
      </c>
      <c r="H396" s="156">
        <v>19.04999999999999</v>
      </c>
      <c r="I396" s="157"/>
      <c r="J396" s="157">
        <f t="shared" si="167"/>
        <v>0</v>
      </c>
      <c r="K396" s="154" t="s">
        <v>5</v>
      </c>
      <c r="L396" s="37"/>
      <c r="M396" s="158" t="s">
        <v>5</v>
      </c>
      <c r="N396" s="159" t="s">
        <v>40</v>
      </c>
      <c r="O396" s="160">
        <v>0</v>
      </c>
      <c r="P396" s="160">
        <f t="shared" si="158"/>
        <v>0</v>
      </c>
      <c r="Q396" s="160">
        <v>0</v>
      </c>
      <c r="R396" s="160">
        <f t="shared" si="159"/>
        <v>0</v>
      </c>
      <c r="S396" s="160">
        <v>0</v>
      </c>
      <c r="T396" s="161">
        <f t="shared" si="160"/>
        <v>0</v>
      </c>
      <c r="AR396" s="23" t="s">
        <v>146</v>
      </c>
      <c r="AT396" s="23" t="s">
        <v>141</v>
      </c>
      <c r="AU396" s="23" t="s">
        <v>154</v>
      </c>
      <c r="AY396" s="23" t="s">
        <v>139</v>
      </c>
      <c r="BE396" s="162">
        <f t="shared" si="161"/>
        <v>0</v>
      </c>
      <c r="BF396" s="162">
        <f t="shared" si="162"/>
        <v>0</v>
      </c>
      <c r="BG396" s="162">
        <f t="shared" si="163"/>
        <v>0</v>
      </c>
      <c r="BH396" s="162">
        <f t="shared" si="164"/>
        <v>0</v>
      </c>
      <c r="BI396" s="162">
        <f t="shared" si="165"/>
        <v>0</v>
      </c>
      <c r="BJ396" s="23" t="s">
        <v>77</v>
      </c>
      <c r="BK396" s="162">
        <f t="shared" si="166"/>
        <v>0</v>
      </c>
      <c r="BL396" s="23" t="s">
        <v>146</v>
      </c>
      <c r="BM396" s="23" t="s">
        <v>1636</v>
      </c>
    </row>
    <row r="397" spans="2:63" s="10" customFormat="1" ht="22.35" customHeight="1">
      <c r="B397" s="139"/>
      <c r="D397" s="140" t="s">
        <v>68</v>
      </c>
      <c r="E397" s="149" t="s">
        <v>1637</v>
      </c>
      <c r="F397" s="149" t="s">
        <v>1638</v>
      </c>
      <c r="J397" s="150">
        <f>BK397</f>
        <v>0</v>
      </c>
      <c r="L397" s="139"/>
      <c r="M397" s="143"/>
      <c r="N397" s="144"/>
      <c r="O397" s="144"/>
      <c r="P397" s="145">
        <f>SUM(P398:P402)</f>
        <v>0</v>
      </c>
      <c r="Q397" s="144"/>
      <c r="R397" s="145">
        <f>SUM(R398:R402)</f>
        <v>0</v>
      </c>
      <c r="S397" s="144"/>
      <c r="T397" s="146">
        <f>SUM(T398:T402)</f>
        <v>0</v>
      </c>
      <c r="AR397" s="140" t="s">
        <v>77</v>
      </c>
      <c r="AT397" s="147" t="s">
        <v>68</v>
      </c>
      <c r="AU397" s="147" t="s">
        <v>79</v>
      </c>
      <c r="AY397" s="140" t="s">
        <v>139</v>
      </c>
      <c r="BK397" s="148">
        <f>SUM(BK398:BK402)</f>
        <v>0</v>
      </c>
    </row>
    <row r="398" spans="2:65" s="1" customFormat="1" ht="25.5" customHeight="1">
      <c r="B398" s="151"/>
      <c r="C398" s="171" t="s">
        <v>1276</v>
      </c>
      <c r="D398" s="171" t="s">
        <v>191</v>
      </c>
      <c r="E398" s="172" t="s">
        <v>1639</v>
      </c>
      <c r="F398" s="173" t="s">
        <v>1640</v>
      </c>
      <c r="G398" s="174" t="s">
        <v>1362</v>
      </c>
      <c r="H398" s="175">
        <v>0.10477499999999994</v>
      </c>
      <c r="I398" s="176"/>
      <c r="J398" s="176">
        <f>ROUND(I398*H398,2)</f>
        <v>0</v>
      </c>
      <c r="K398" s="173" t="s">
        <v>5</v>
      </c>
      <c r="L398" s="177"/>
      <c r="M398" s="178" t="s">
        <v>5</v>
      </c>
      <c r="N398" s="179" t="s">
        <v>40</v>
      </c>
      <c r="O398" s="160">
        <v>0</v>
      </c>
      <c r="P398" s="160">
        <f>O398*H398</f>
        <v>0</v>
      </c>
      <c r="Q398" s="160">
        <v>0</v>
      </c>
      <c r="R398" s="160">
        <f>Q398*H398</f>
        <v>0</v>
      </c>
      <c r="S398" s="160">
        <v>0</v>
      </c>
      <c r="T398" s="161">
        <f>S398*H398</f>
        <v>0</v>
      </c>
      <c r="AR398" s="23" t="s">
        <v>179</v>
      </c>
      <c r="AT398" s="23" t="s">
        <v>191</v>
      </c>
      <c r="AU398" s="23" t="s">
        <v>154</v>
      </c>
      <c r="AY398" s="23" t="s">
        <v>139</v>
      </c>
      <c r="BE398" s="162">
        <f>IF(N398="základní",J398,0)</f>
        <v>0</v>
      </c>
      <c r="BF398" s="162">
        <f>IF(N398="snížená",J398,0)</f>
        <v>0</v>
      </c>
      <c r="BG398" s="162">
        <f>IF(N398="zákl. přenesená",J398,0)</f>
        <v>0</v>
      </c>
      <c r="BH398" s="162">
        <f>IF(N398="sníž. přenesená",J398,0)</f>
        <v>0</v>
      </c>
      <c r="BI398" s="162">
        <f>IF(N398="nulová",J398,0)</f>
        <v>0</v>
      </c>
      <c r="BJ398" s="23" t="s">
        <v>77</v>
      </c>
      <c r="BK398" s="162">
        <f>ROUND(I398*H398,2)</f>
        <v>0</v>
      </c>
      <c r="BL398" s="23" t="s">
        <v>146</v>
      </c>
      <c r="BM398" s="23" t="s">
        <v>1641</v>
      </c>
    </row>
    <row r="399" spans="2:65" s="1" customFormat="1" ht="25.5" customHeight="1">
      <c r="B399" s="151"/>
      <c r="C399" s="171" t="s">
        <v>1642</v>
      </c>
      <c r="D399" s="171" t="s">
        <v>191</v>
      </c>
      <c r="E399" s="172" t="s">
        <v>1643</v>
      </c>
      <c r="F399" s="173" t="s">
        <v>1644</v>
      </c>
      <c r="G399" s="174" t="s">
        <v>144</v>
      </c>
      <c r="H399" s="175">
        <v>4.7624999999999975</v>
      </c>
      <c r="I399" s="176"/>
      <c r="J399" s="176">
        <f>ROUND(I399*H399,2)</f>
        <v>0</v>
      </c>
      <c r="K399" s="173" t="s">
        <v>5</v>
      </c>
      <c r="L399" s="177"/>
      <c r="M399" s="178" t="s">
        <v>5</v>
      </c>
      <c r="N399" s="179" t="s">
        <v>40</v>
      </c>
      <c r="O399" s="160">
        <v>0</v>
      </c>
      <c r="P399" s="160">
        <f>O399*H399</f>
        <v>0</v>
      </c>
      <c r="Q399" s="160">
        <v>0</v>
      </c>
      <c r="R399" s="160">
        <f>Q399*H399</f>
        <v>0</v>
      </c>
      <c r="S399" s="160">
        <v>0</v>
      </c>
      <c r="T399" s="161">
        <f>S399*H399</f>
        <v>0</v>
      </c>
      <c r="AR399" s="23" t="s">
        <v>179</v>
      </c>
      <c r="AT399" s="23" t="s">
        <v>191</v>
      </c>
      <c r="AU399" s="23" t="s">
        <v>154</v>
      </c>
      <c r="AY399" s="23" t="s">
        <v>139</v>
      </c>
      <c r="BE399" s="162">
        <f>IF(N399="základní",J399,0)</f>
        <v>0</v>
      </c>
      <c r="BF399" s="162">
        <f>IF(N399="snížená",J399,0)</f>
        <v>0</v>
      </c>
      <c r="BG399" s="162">
        <f>IF(N399="zákl. přenesená",J399,0)</f>
        <v>0</v>
      </c>
      <c r="BH399" s="162">
        <f>IF(N399="sníž. přenesená",J399,0)</f>
        <v>0</v>
      </c>
      <c r="BI399" s="162">
        <f>IF(N399="nulová",J399,0)</f>
        <v>0</v>
      </c>
      <c r="BJ399" s="23" t="s">
        <v>77</v>
      </c>
      <c r="BK399" s="162">
        <f>ROUND(I399*H399,2)</f>
        <v>0</v>
      </c>
      <c r="BL399" s="23" t="s">
        <v>146</v>
      </c>
      <c r="BM399" s="23" t="s">
        <v>1645</v>
      </c>
    </row>
    <row r="400" spans="2:65" s="1" customFormat="1" ht="16.5" customHeight="1">
      <c r="B400" s="151"/>
      <c r="C400" s="171" t="s">
        <v>1280</v>
      </c>
      <c r="D400" s="171" t="s">
        <v>191</v>
      </c>
      <c r="E400" s="172" t="s">
        <v>1646</v>
      </c>
      <c r="F400" s="173" t="s">
        <v>1647</v>
      </c>
      <c r="G400" s="174" t="s">
        <v>1009</v>
      </c>
      <c r="H400" s="175">
        <v>484</v>
      </c>
      <c r="I400" s="176"/>
      <c r="J400" s="176">
        <f>ROUND(I400*H400,2)</f>
        <v>0</v>
      </c>
      <c r="K400" s="173" t="s">
        <v>5</v>
      </c>
      <c r="L400" s="177"/>
      <c r="M400" s="178" t="s">
        <v>5</v>
      </c>
      <c r="N400" s="179" t="s">
        <v>40</v>
      </c>
      <c r="O400" s="160">
        <v>0</v>
      </c>
      <c r="P400" s="160">
        <f>O400*H400</f>
        <v>0</v>
      </c>
      <c r="Q400" s="160">
        <v>0</v>
      </c>
      <c r="R400" s="160">
        <f>Q400*H400</f>
        <v>0</v>
      </c>
      <c r="S400" s="160">
        <v>0</v>
      </c>
      <c r="T400" s="161">
        <f>S400*H400</f>
        <v>0</v>
      </c>
      <c r="AR400" s="23" t="s">
        <v>179</v>
      </c>
      <c r="AT400" s="23" t="s">
        <v>191</v>
      </c>
      <c r="AU400" s="23" t="s">
        <v>154</v>
      </c>
      <c r="AY400" s="23" t="s">
        <v>139</v>
      </c>
      <c r="BE400" s="162">
        <f>IF(N400="základní",J400,0)</f>
        <v>0</v>
      </c>
      <c r="BF400" s="162">
        <f>IF(N400="snížená",J400,0)</f>
        <v>0</v>
      </c>
      <c r="BG400" s="162">
        <f>IF(N400="zákl. přenesená",J400,0)</f>
        <v>0</v>
      </c>
      <c r="BH400" s="162">
        <f>IF(N400="sníž. přenesená",J400,0)</f>
        <v>0</v>
      </c>
      <c r="BI400" s="162">
        <f>IF(N400="nulová",J400,0)</f>
        <v>0</v>
      </c>
      <c r="BJ400" s="23" t="s">
        <v>77</v>
      </c>
      <c r="BK400" s="162">
        <f>ROUND(I400*H400,2)</f>
        <v>0</v>
      </c>
      <c r="BL400" s="23" t="s">
        <v>146</v>
      </c>
      <c r="BM400" s="23" t="s">
        <v>1648</v>
      </c>
    </row>
    <row r="401" spans="2:65" s="1" customFormat="1" ht="16.5" customHeight="1">
      <c r="B401" s="151"/>
      <c r="C401" s="171" t="s">
        <v>1649</v>
      </c>
      <c r="D401" s="171" t="s">
        <v>191</v>
      </c>
      <c r="E401" s="172" t="s">
        <v>1650</v>
      </c>
      <c r="F401" s="173" t="s">
        <v>1651</v>
      </c>
      <c r="G401" s="174" t="s">
        <v>144</v>
      </c>
      <c r="H401" s="175">
        <v>4.7624999999999975</v>
      </c>
      <c r="I401" s="176"/>
      <c r="J401" s="176">
        <f>ROUND(I401*H401,2)</f>
        <v>0</v>
      </c>
      <c r="K401" s="173" t="s">
        <v>5</v>
      </c>
      <c r="L401" s="177"/>
      <c r="M401" s="178" t="s">
        <v>5</v>
      </c>
      <c r="N401" s="179" t="s">
        <v>40</v>
      </c>
      <c r="O401" s="160">
        <v>0</v>
      </c>
      <c r="P401" s="160">
        <f>O401*H401</f>
        <v>0</v>
      </c>
      <c r="Q401" s="160">
        <v>0</v>
      </c>
      <c r="R401" s="160">
        <f>Q401*H401</f>
        <v>0</v>
      </c>
      <c r="S401" s="160">
        <v>0</v>
      </c>
      <c r="T401" s="161">
        <f>S401*H401</f>
        <v>0</v>
      </c>
      <c r="AR401" s="23" t="s">
        <v>179</v>
      </c>
      <c r="AT401" s="23" t="s">
        <v>191</v>
      </c>
      <c r="AU401" s="23" t="s">
        <v>154</v>
      </c>
      <c r="AY401" s="23" t="s">
        <v>139</v>
      </c>
      <c r="BE401" s="162">
        <f>IF(N401="základní",J401,0)</f>
        <v>0</v>
      </c>
      <c r="BF401" s="162">
        <f>IF(N401="snížená",J401,0)</f>
        <v>0</v>
      </c>
      <c r="BG401" s="162">
        <f>IF(N401="zákl. přenesená",J401,0)</f>
        <v>0</v>
      </c>
      <c r="BH401" s="162">
        <f>IF(N401="sníž. přenesená",J401,0)</f>
        <v>0</v>
      </c>
      <c r="BI401" s="162">
        <f>IF(N401="nulová",J401,0)</f>
        <v>0</v>
      </c>
      <c r="BJ401" s="23" t="s">
        <v>77</v>
      </c>
      <c r="BK401" s="162">
        <f>ROUND(I401*H401,2)</f>
        <v>0</v>
      </c>
      <c r="BL401" s="23" t="s">
        <v>146</v>
      </c>
      <c r="BM401" s="23" t="s">
        <v>1652</v>
      </c>
    </row>
    <row r="402" spans="2:65" s="1" customFormat="1" ht="16.5" customHeight="1">
      <c r="B402" s="151"/>
      <c r="C402" s="171" t="s">
        <v>1283</v>
      </c>
      <c r="D402" s="171" t="s">
        <v>191</v>
      </c>
      <c r="E402" s="172" t="s">
        <v>1653</v>
      </c>
      <c r="F402" s="173" t="s">
        <v>1654</v>
      </c>
      <c r="G402" s="174" t="s">
        <v>375</v>
      </c>
      <c r="H402" s="175">
        <v>9.524999999999995</v>
      </c>
      <c r="I402" s="176"/>
      <c r="J402" s="176">
        <f>ROUND(I402*H402,2)</f>
        <v>0</v>
      </c>
      <c r="K402" s="173" t="s">
        <v>5</v>
      </c>
      <c r="L402" s="177"/>
      <c r="M402" s="178" t="s">
        <v>5</v>
      </c>
      <c r="N402" s="179" t="s">
        <v>40</v>
      </c>
      <c r="O402" s="160">
        <v>0</v>
      </c>
      <c r="P402" s="160">
        <f>O402*H402</f>
        <v>0</v>
      </c>
      <c r="Q402" s="160">
        <v>0</v>
      </c>
      <c r="R402" s="160">
        <f>Q402*H402</f>
        <v>0</v>
      </c>
      <c r="S402" s="160">
        <v>0</v>
      </c>
      <c r="T402" s="161">
        <f>S402*H402</f>
        <v>0</v>
      </c>
      <c r="AR402" s="23" t="s">
        <v>179</v>
      </c>
      <c r="AT402" s="23" t="s">
        <v>191</v>
      </c>
      <c r="AU402" s="23" t="s">
        <v>154</v>
      </c>
      <c r="AY402" s="23" t="s">
        <v>139</v>
      </c>
      <c r="BE402" s="162">
        <f>IF(N402="základní",J402,0)</f>
        <v>0</v>
      </c>
      <c r="BF402" s="162">
        <f>IF(N402="snížená",J402,0)</f>
        <v>0</v>
      </c>
      <c r="BG402" s="162">
        <f>IF(N402="zákl. přenesená",J402,0)</f>
        <v>0</v>
      </c>
      <c r="BH402" s="162">
        <f>IF(N402="sníž. přenesená",J402,0)</f>
        <v>0</v>
      </c>
      <c r="BI402" s="162">
        <f>IF(N402="nulová",J402,0)</f>
        <v>0</v>
      </c>
      <c r="BJ402" s="23" t="s">
        <v>77</v>
      </c>
      <c r="BK402" s="162">
        <f>ROUND(I402*H402,2)</f>
        <v>0</v>
      </c>
      <c r="BL402" s="23" t="s">
        <v>146</v>
      </c>
      <c r="BM402" s="23" t="s">
        <v>1655</v>
      </c>
    </row>
    <row r="403" spans="2:63" s="10" customFormat="1" ht="22.35" customHeight="1">
      <c r="B403" s="139"/>
      <c r="D403" s="140" t="s">
        <v>68</v>
      </c>
      <c r="E403" s="149" t="s">
        <v>1656</v>
      </c>
      <c r="F403" s="149" t="s">
        <v>1657</v>
      </c>
      <c r="J403" s="150">
        <f>BK403</f>
        <v>0</v>
      </c>
      <c r="L403" s="139"/>
      <c r="M403" s="143"/>
      <c r="N403" s="144"/>
      <c r="O403" s="144"/>
      <c r="P403" s="145">
        <f>SUM(P404:P424)</f>
        <v>312</v>
      </c>
      <c r="Q403" s="144"/>
      <c r="R403" s="145">
        <f>SUM(R404:R424)</f>
        <v>312</v>
      </c>
      <c r="S403" s="144"/>
      <c r="T403" s="146">
        <f>SUM(T404:T424)</f>
        <v>312</v>
      </c>
      <c r="AR403" s="140" t="s">
        <v>77</v>
      </c>
      <c r="AT403" s="147" t="s">
        <v>68</v>
      </c>
      <c r="AU403" s="147" t="s">
        <v>79</v>
      </c>
      <c r="AY403" s="140" t="s">
        <v>139</v>
      </c>
      <c r="BK403" s="148">
        <f>SUM(BK404:BK424)</f>
        <v>0</v>
      </c>
    </row>
    <row r="404" spans="2:65" s="1" customFormat="1" ht="16.5" customHeight="1">
      <c r="B404" s="151"/>
      <c r="C404" s="171" t="s">
        <v>1658</v>
      </c>
      <c r="D404" s="171" t="s">
        <v>191</v>
      </c>
      <c r="E404" s="172" t="s">
        <v>2221</v>
      </c>
      <c r="F404" s="173" t="s">
        <v>2222</v>
      </c>
      <c r="G404" s="174" t="s">
        <v>5</v>
      </c>
      <c r="H404" s="175">
        <v>15</v>
      </c>
      <c r="I404" s="176"/>
      <c r="J404" s="176">
        <f aca="true" t="shared" si="168" ref="J404:J424">ROUND(I404*H404,2)</f>
        <v>0</v>
      </c>
      <c r="K404" s="173" t="s">
        <v>5</v>
      </c>
      <c r="L404" s="177"/>
      <c r="M404" s="178" t="s">
        <v>5</v>
      </c>
      <c r="N404" s="179" t="s">
        <v>40</v>
      </c>
      <c r="O404" s="160">
        <v>0</v>
      </c>
      <c r="P404" s="160">
        <f aca="true" t="shared" si="169" ref="P404:P424">O404*H404</f>
        <v>0</v>
      </c>
      <c r="Q404" s="160">
        <v>0</v>
      </c>
      <c r="R404" s="160">
        <f aca="true" t="shared" si="170" ref="R404:R424">Q404*H404</f>
        <v>0</v>
      </c>
      <c r="S404" s="160">
        <v>0</v>
      </c>
      <c r="T404" s="161">
        <f aca="true" t="shared" si="171" ref="T404:T424">S404*H404</f>
        <v>0</v>
      </c>
      <c r="AR404" s="23" t="s">
        <v>179</v>
      </c>
      <c r="AT404" s="23" t="s">
        <v>191</v>
      </c>
      <c r="AU404" s="23" t="s">
        <v>154</v>
      </c>
      <c r="AY404" s="23" t="s">
        <v>139</v>
      </c>
      <c r="BE404" s="162">
        <f aca="true" t="shared" si="172" ref="BE404">IF(N404="základní",J404,0)</f>
        <v>0</v>
      </c>
      <c r="BF404" s="162">
        <f aca="true" t="shared" si="173" ref="BF404">IF(N404="snížená",J404,0)</f>
        <v>0</v>
      </c>
      <c r="BG404" s="162">
        <f aca="true" t="shared" si="174" ref="BG404">IF(N404="zákl. přenesená",J404,0)</f>
        <v>0</v>
      </c>
      <c r="BH404" s="162">
        <f aca="true" t="shared" si="175" ref="BH404">IF(N404="sníž. přenesená",J404,0)</f>
        <v>0</v>
      </c>
      <c r="BI404" s="162">
        <f aca="true" t="shared" si="176" ref="BI404">IF(N404="nulová",J404,0)</f>
        <v>0</v>
      </c>
      <c r="BJ404" s="23" t="s">
        <v>77</v>
      </c>
      <c r="BK404" s="162">
        <f aca="true" t="shared" si="177" ref="BK404">ROUND(I404*H404,2)</f>
        <v>0</v>
      </c>
      <c r="BL404" s="23" t="s">
        <v>146</v>
      </c>
      <c r="BM404" s="23" t="s">
        <v>1659</v>
      </c>
    </row>
    <row r="405" spans="2:65" s="1" customFormat="1" ht="16.5" customHeight="1">
      <c r="B405" s="151"/>
      <c r="C405" s="171" t="s">
        <v>1285</v>
      </c>
      <c r="D405" s="171" t="s">
        <v>191</v>
      </c>
      <c r="E405" s="172" t="s">
        <v>1661</v>
      </c>
      <c r="F405" s="173" t="s">
        <v>2223</v>
      </c>
      <c r="G405" s="174" t="s">
        <v>5</v>
      </c>
      <c r="H405" s="175">
        <v>32</v>
      </c>
      <c r="I405" s="176"/>
      <c r="J405" s="176">
        <f t="shared" si="168"/>
        <v>0</v>
      </c>
      <c r="K405" s="173" t="s">
        <v>5</v>
      </c>
      <c r="L405" s="177"/>
      <c r="M405" s="178" t="s">
        <v>5</v>
      </c>
      <c r="N405" s="179" t="s">
        <v>40</v>
      </c>
      <c r="O405" s="160">
        <v>0</v>
      </c>
      <c r="P405" s="160">
        <f t="shared" si="169"/>
        <v>0</v>
      </c>
      <c r="Q405" s="160">
        <v>0</v>
      </c>
      <c r="R405" s="160">
        <f t="shared" si="170"/>
        <v>0</v>
      </c>
      <c r="S405" s="160">
        <v>0</v>
      </c>
      <c r="T405" s="161">
        <f t="shared" si="171"/>
        <v>0</v>
      </c>
      <c r="AR405" s="23" t="s">
        <v>179</v>
      </c>
      <c r="AT405" s="23" t="s">
        <v>191</v>
      </c>
      <c r="AU405" s="23" t="s">
        <v>154</v>
      </c>
      <c r="AY405" s="23" t="s">
        <v>139</v>
      </c>
      <c r="BE405" s="162">
        <f aca="true" t="shared" si="178" ref="BE405:BE417">IF(N405="základní",J405,0)</f>
        <v>0</v>
      </c>
      <c r="BF405" s="162">
        <f aca="true" t="shared" si="179" ref="BF405:BF417">IF(N405="snížená",J405,0)</f>
        <v>0</v>
      </c>
      <c r="BG405" s="162">
        <f aca="true" t="shared" si="180" ref="BG405:BG417">IF(N405="zákl. přenesená",J405,0)</f>
        <v>0</v>
      </c>
      <c r="BH405" s="162">
        <f aca="true" t="shared" si="181" ref="BH405:BH417">IF(N405="sníž. přenesená",J405,0)</f>
        <v>0</v>
      </c>
      <c r="BI405" s="162">
        <f aca="true" t="shared" si="182" ref="BI405:BI417">IF(N405="nulová",J405,0)</f>
        <v>0</v>
      </c>
      <c r="BJ405" s="23" t="s">
        <v>79</v>
      </c>
      <c r="BK405" s="162">
        <f aca="true" t="shared" si="183" ref="BK405:BK417">ROUND(I405*H405,2)</f>
        <v>0</v>
      </c>
      <c r="BL405" s="23" t="s">
        <v>146</v>
      </c>
      <c r="BM405" s="23" t="s">
        <v>1659</v>
      </c>
    </row>
    <row r="406" spans="2:65" s="1" customFormat="1" ht="16.5" customHeight="1">
      <c r="B406" s="151"/>
      <c r="C406" s="171" t="s">
        <v>1660</v>
      </c>
      <c r="D406" s="171" t="s">
        <v>191</v>
      </c>
      <c r="E406" s="172" t="s">
        <v>2224</v>
      </c>
      <c r="F406" s="173" t="s">
        <v>2225</v>
      </c>
      <c r="G406" s="174" t="s">
        <v>5</v>
      </c>
      <c r="H406" s="175">
        <v>10</v>
      </c>
      <c r="I406" s="176"/>
      <c r="J406" s="176">
        <f t="shared" si="168"/>
        <v>0</v>
      </c>
      <c r="K406" s="173" t="s">
        <v>5</v>
      </c>
      <c r="L406" s="177"/>
      <c r="M406" s="178" t="s">
        <v>5</v>
      </c>
      <c r="N406" s="179" t="s">
        <v>40</v>
      </c>
      <c r="O406" s="160">
        <v>0</v>
      </c>
      <c r="P406" s="160">
        <f t="shared" si="169"/>
        <v>0</v>
      </c>
      <c r="Q406" s="160">
        <v>0</v>
      </c>
      <c r="R406" s="160">
        <f t="shared" si="170"/>
        <v>0</v>
      </c>
      <c r="S406" s="160">
        <v>0</v>
      </c>
      <c r="T406" s="161">
        <f t="shared" si="171"/>
        <v>0</v>
      </c>
      <c r="AR406" s="23" t="s">
        <v>179</v>
      </c>
      <c r="AT406" s="23" t="s">
        <v>191</v>
      </c>
      <c r="AU406" s="23" t="s">
        <v>154</v>
      </c>
      <c r="AY406" s="23" t="s">
        <v>139</v>
      </c>
      <c r="BE406" s="162">
        <f t="shared" si="178"/>
        <v>0</v>
      </c>
      <c r="BF406" s="162">
        <f t="shared" si="179"/>
        <v>0</v>
      </c>
      <c r="BG406" s="162">
        <f t="shared" si="180"/>
        <v>0</v>
      </c>
      <c r="BH406" s="162">
        <f t="shared" si="181"/>
        <v>0</v>
      </c>
      <c r="BI406" s="162">
        <f t="shared" si="182"/>
        <v>0</v>
      </c>
      <c r="BJ406" s="23" t="s">
        <v>154</v>
      </c>
      <c r="BK406" s="162">
        <f t="shared" si="183"/>
        <v>0</v>
      </c>
      <c r="BL406" s="23" t="s">
        <v>146</v>
      </c>
      <c r="BM406" s="23" t="s">
        <v>1659</v>
      </c>
    </row>
    <row r="407" spans="2:65" s="1" customFormat="1" ht="16.5" customHeight="1">
      <c r="B407" s="151"/>
      <c r="C407" s="171" t="s">
        <v>1286</v>
      </c>
      <c r="D407" s="171" t="s">
        <v>191</v>
      </c>
      <c r="E407" s="172" t="s">
        <v>2226</v>
      </c>
      <c r="F407" s="173" t="s">
        <v>2227</v>
      </c>
      <c r="G407" s="174" t="s">
        <v>1009</v>
      </c>
      <c r="H407" s="175">
        <v>25</v>
      </c>
      <c r="I407" s="176"/>
      <c r="J407" s="176">
        <f t="shared" si="168"/>
        <v>0</v>
      </c>
      <c r="K407" s="173" t="s">
        <v>5</v>
      </c>
      <c r="L407" s="177"/>
      <c r="M407" s="178" t="s">
        <v>5</v>
      </c>
      <c r="N407" s="179" t="s">
        <v>40</v>
      </c>
      <c r="O407" s="160">
        <v>0</v>
      </c>
      <c r="P407" s="160">
        <f t="shared" si="169"/>
        <v>0</v>
      </c>
      <c r="Q407" s="160">
        <v>0</v>
      </c>
      <c r="R407" s="160">
        <f t="shared" si="170"/>
        <v>0</v>
      </c>
      <c r="S407" s="160">
        <v>0</v>
      </c>
      <c r="T407" s="161">
        <f t="shared" si="171"/>
        <v>0</v>
      </c>
      <c r="AR407" s="23" t="s">
        <v>179</v>
      </c>
      <c r="AT407" s="23" t="s">
        <v>191</v>
      </c>
      <c r="AU407" s="23" t="s">
        <v>154</v>
      </c>
      <c r="AY407" s="23" t="s">
        <v>139</v>
      </c>
      <c r="BE407" s="162">
        <f t="shared" si="178"/>
        <v>0</v>
      </c>
      <c r="BF407" s="162">
        <f t="shared" si="179"/>
        <v>0</v>
      </c>
      <c r="BG407" s="162">
        <f t="shared" si="180"/>
        <v>0</v>
      </c>
      <c r="BH407" s="162">
        <f t="shared" si="181"/>
        <v>0</v>
      </c>
      <c r="BI407" s="162">
        <f t="shared" si="182"/>
        <v>0</v>
      </c>
      <c r="BJ407" s="23" t="s">
        <v>146</v>
      </c>
      <c r="BK407" s="162">
        <f t="shared" si="183"/>
        <v>0</v>
      </c>
      <c r="BL407" s="23" t="s">
        <v>146</v>
      </c>
      <c r="BM407" s="23" t="s">
        <v>1659</v>
      </c>
    </row>
    <row r="408" spans="2:65" s="1" customFormat="1" ht="16.5" customHeight="1">
      <c r="B408" s="151"/>
      <c r="C408" s="171" t="s">
        <v>1662</v>
      </c>
      <c r="D408" s="171" t="s">
        <v>191</v>
      </c>
      <c r="E408" s="172" t="s">
        <v>2228</v>
      </c>
      <c r="F408" s="173" t="s">
        <v>2229</v>
      </c>
      <c r="G408" s="174" t="s">
        <v>5</v>
      </c>
      <c r="H408" s="175">
        <v>25</v>
      </c>
      <c r="I408" s="176"/>
      <c r="J408" s="176">
        <f t="shared" si="168"/>
        <v>0</v>
      </c>
      <c r="K408" s="173" t="s">
        <v>5</v>
      </c>
      <c r="L408" s="177"/>
      <c r="M408" s="178" t="s">
        <v>5</v>
      </c>
      <c r="N408" s="179" t="s">
        <v>40</v>
      </c>
      <c r="O408" s="160">
        <v>0</v>
      </c>
      <c r="P408" s="160">
        <f t="shared" si="169"/>
        <v>0</v>
      </c>
      <c r="Q408" s="160">
        <v>0</v>
      </c>
      <c r="R408" s="160">
        <f t="shared" si="170"/>
        <v>0</v>
      </c>
      <c r="S408" s="160">
        <v>0</v>
      </c>
      <c r="T408" s="161">
        <f t="shared" si="171"/>
        <v>0</v>
      </c>
      <c r="AR408" s="23" t="s">
        <v>179</v>
      </c>
      <c r="AT408" s="23" t="s">
        <v>191</v>
      </c>
      <c r="AU408" s="23" t="s">
        <v>154</v>
      </c>
      <c r="AY408" s="23" t="s">
        <v>139</v>
      </c>
      <c r="BE408" s="162">
        <f t="shared" si="178"/>
        <v>0</v>
      </c>
      <c r="BF408" s="162">
        <f t="shared" si="179"/>
        <v>0</v>
      </c>
      <c r="BG408" s="162">
        <f t="shared" si="180"/>
        <v>0</v>
      </c>
      <c r="BH408" s="162">
        <f t="shared" si="181"/>
        <v>0</v>
      </c>
      <c r="BI408" s="162">
        <f t="shared" si="182"/>
        <v>0</v>
      </c>
      <c r="BJ408" s="23" t="s">
        <v>163</v>
      </c>
      <c r="BK408" s="162">
        <f t="shared" si="183"/>
        <v>0</v>
      </c>
      <c r="BL408" s="23" t="s">
        <v>146</v>
      </c>
      <c r="BM408" s="23" t="s">
        <v>1659</v>
      </c>
    </row>
    <row r="409" spans="2:65" s="1" customFormat="1" ht="16.5" customHeight="1">
      <c r="B409" s="151"/>
      <c r="C409" s="171" t="s">
        <v>1290</v>
      </c>
      <c r="D409" s="171" t="s">
        <v>191</v>
      </c>
      <c r="E409" s="172" t="s">
        <v>2230</v>
      </c>
      <c r="F409" s="173" t="s">
        <v>2231</v>
      </c>
      <c r="G409" s="174" t="s">
        <v>5</v>
      </c>
      <c r="H409" s="175">
        <v>27</v>
      </c>
      <c r="I409" s="176"/>
      <c r="J409" s="176">
        <f t="shared" si="168"/>
        <v>0</v>
      </c>
      <c r="K409" s="173" t="s">
        <v>5</v>
      </c>
      <c r="L409" s="177"/>
      <c r="M409" s="178" t="s">
        <v>5</v>
      </c>
      <c r="N409" s="179" t="s">
        <v>40</v>
      </c>
      <c r="O409" s="160">
        <v>0</v>
      </c>
      <c r="P409" s="160">
        <f t="shared" si="169"/>
        <v>0</v>
      </c>
      <c r="Q409" s="160">
        <v>0</v>
      </c>
      <c r="R409" s="160">
        <f t="shared" si="170"/>
        <v>0</v>
      </c>
      <c r="S409" s="160">
        <v>0</v>
      </c>
      <c r="T409" s="161">
        <f t="shared" si="171"/>
        <v>0</v>
      </c>
      <c r="AR409" s="23" t="s">
        <v>179</v>
      </c>
      <c r="AT409" s="23" t="s">
        <v>191</v>
      </c>
      <c r="AU409" s="23" t="s">
        <v>154</v>
      </c>
      <c r="AY409" s="23" t="s">
        <v>139</v>
      </c>
      <c r="BE409" s="162">
        <f t="shared" si="178"/>
        <v>0</v>
      </c>
      <c r="BF409" s="162">
        <f t="shared" si="179"/>
        <v>0</v>
      </c>
      <c r="BG409" s="162">
        <f t="shared" si="180"/>
        <v>0</v>
      </c>
      <c r="BH409" s="162">
        <f t="shared" si="181"/>
        <v>0</v>
      </c>
      <c r="BI409" s="162">
        <f t="shared" si="182"/>
        <v>0</v>
      </c>
      <c r="BJ409" s="23" t="s">
        <v>168</v>
      </c>
      <c r="BK409" s="162">
        <f t="shared" si="183"/>
        <v>0</v>
      </c>
      <c r="BL409" s="23" t="s">
        <v>146</v>
      </c>
      <c r="BM409" s="23" t="s">
        <v>1659</v>
      </c>
    </row>
    <row r="410" spans="2:65" s="1" customFormat="1" ht="16.5" customHeight="1">
      <c r="B410" s="151"/>
      <c r="C410" s="171" t="s">
        <v>1663</v>
      </c>
      <c r="D410" s="171" t="s">
        <v>191</v>
      </c>
      <c r="E410" s="172" t="s">
        <v>1664</v>
      </c>
      <c r="F410" s="173" t="s">
        <v>2232</v>
      </c>
      <c r="G410" s="174" t="s">
        <v>1009</v>
      </c>
      <c r="H410" s="175">
        <v>20</v>
      </c>
      <c r="I410" s="176"/>
      <c r="J410" s="176">
        <f t="shared" si="168"/>
        <v>0</v>
      </c>
      <c r="K410" s="173" t="s">
        <v>5</v>
      </c>
      <c r="L410" s="177"/>
      <c r="M410" s="178" t="s">
        <v>5</v>
      </c>
      <c r="N410" s="179" t="s">
        <v>40</v>
      </c>
      <c r="O410" s="160">
        <v>0</v>
      </c>
      <c r="P410" s="160">
        <f t="shared" si="169"/>
        <v>0</v>
      </c>
      <c r="Q410" s="160">
        <v>0</v>
      </c>
      <c r="R410" s="160">
        <f t="shared" si="170"/>
        <v>0</v>
      </c>
      <c r="S410" s="160">
        <v>0</v>
      </c>
      <c r="T410" s="161">
        <f t="shared" si="171"/>
        <v>0</v>
      </c>
      <c r="AR410" s="23" t="s">
        <v>179</v>
      </c>
      <c r="AT410" s="23" t="s">
        <v>191</v>
      </c>
      <c r="AU410" s="23" t="s">
        <v>154</v>
      </c>
      <c r="AY410" s="23" t="s">
        <v>139</v>
      </c>
      <c r="BE410" s="162">
        <f t="shared" si="178"/>
        <v>0</v>
      </c>
      <c r="BF410" s="162">
        <f t="shared" si="179"/>
        <v>0</v>
      </c>
      <c r="BG410" s="162">
        <f t="shared" si="180"/>
        <v>0</v>
      </c>
      <c r="BH410" s="162">
        <f t="shared" si="181"/>
        <v>0</v>
      </c>
      <c r="BI410" s="162">
        <f t="shared" si="182"/>
        <v>0</v>
      </c>
      <c r="BJ410" s="23" t="s">
        <v>172</v>
      </c>
      <c r="BK410" s="162">
        <f t="shared" si="183"/>
        <v>0</v>
      </c>
      <c r="BL410" s="23" t="s">
        <v>146</v>
      </c>
      <c r="BM410" s="23" t="s">
        <v>1659</v>
      </c>
    </row>
    <row r="411" spans="2:65" s="1" customFormat="1" ht="16.5" customHeight="1">
      <c r="B411" s="151"/>
      <c r="C411" s="171" t="s">
        <v>1293</v>
      </c>
      <c r="D411" s="171" t="s">
        <v>191</v>
      </c>
      <c r="E411" s="172" t="s">
        <v>2233</v>
      </c>
      <c r="F411" s="173" t="s">
        <v>2234</v>
      </c>
      <c r="G411" s="174" t="s">
        <v>1009</v>
      </c>
      <c r="H411" s="175">
        <v>12</v>
      </c>
      <c r="I411" s="176"/>
      <c r="J411" s="176">
        <f t="shared" si="168"/>
        <v>0</v>
      </c>
      <c r="K411" s="173" t="s">
        <v>5</v>
      </c>
      <c r="L411" s="177"/>
      <c r="M411" s="178" t="s">
        <v>5</v>
      </c>
      <c r="N411" s="179" t="s">
        <v>40</v>
      </c>
      <c r="O411" s="160">
        <v>0</v>
      </c>
      <c r="P411" s="160">
        <f t="shared" si="169"/>
        <v>0</v>
      </c>
      <c r="Q411" s="160">
        <v>0</v>
      </c>
      <c r="R411" s="160">
        <f t="shared" si="170"/>
        <v>0</v>
      </c>
      <c r="S411" s="160">
        <v>0</v>
      </c>
      <c r="T411" s="161">
        <f t="shared" si="171"/>
        <v>0</v>
      </c>
      <c r="AR411" s="23" t="s">
        <v>179</v>
      </c>
      <c r="AT411" s="23" t="s">
        <v>191</v>
      </c>
      <c r="AU411" s="23" t="s">
        <v>154</v>
      </c>
      <c r="AY411" s="23" t="s">
        <v>139</v>
      </c>
      <c r="BE411" s="162">
        <f t="shared" si="178"/>
        <v>0</v>
      </c>
      <c r="BF411" s="162">
        <f t="shared" si="179"/>
        <v>0</v>
      </c>
      <c r="BG411" s="162">
        <f t="shared" si="180"/>
        <v>0</v>
      </c>
      <c r="BH411" s="162">
        <f t="shared" si="181"/>
        <v>0</v>
      </c>
      <c r="BI411" s="162">
        <f t="shared" si="182"/>
        <v>0</v>
      </c>
      <c r="BJ411" s="23" t="s">
        <v>179</v>
      </c>
      <c r="BK411" s="162">
        <f t="shared" si="183"/>
        <v>0</v>
      </c>
      <c r="BL411" s="23" t="s">
        <v>146</v>
      </c>
      <c r="BM411" s="23" t="s">
        <v>1659</v>
      </c>
    </row>
    <row r="412" spans="2:65" s="1" customFormat="1" ht="16.5" customHeight="1">
      <c r="B412" s="151"/>
      <c r="C412" s="171" t="s">
        <v>1665</v>
      </c>
      <c r="D412" s="171" t="s">
        <v>191</v>
      </c>
      <c r="E412" s="172" t="s">
        <v>2235</v>
      </c>
      <c r="F412" s="173" t="s">
        <v>2236</v>
      </c>
      <c r="G412" s="174" t="s">
        <v>5</v>
      </c>
      <c r="H412" s="175">
        <v>20</v>
      </c>
      <c r="I412" s="176"/>
      <c r="J412" s="176">
        <f t="shared" si="168"/>
        <v>0</v>
      </c>
      <c r="K412" s="173" t="s">
        <v>5</v>
      </c>
      <c r="L412" s="177"/>
      <c r="M412" s="178" t="s">
        <v>5</v>
      </c>
      <c r="N412" s="179" t="s">
        <v>40</v>
      </c>
      <c r="O412" s="160">
        <v>0</v>
      </c>
      <c r="P412" s="160">
        <f t="shared" si="169"/>
        <v>0</v>
      </c>
      <c r="Q412" s="160">
        <v>0</v>
      </c>
      <c r="R412" s="160">
        <f t="shared" si="170"/>
        <v>0</v>
      </c>
      <c r="S412" s="160">
        <v>0</v>
      </c>
      <c r="T412" s="161">
        <f t="shared" si="171"/>
        <v>0</v>
      </c>
      <c r="AR412" s="23" t="s">
        <v>179</v>
      </c>
      <c r="AT412" s="23" t="s">
        <v>191</v>
      </c>
      <c r="AU412" s="23" t="s">
        <v>154</v>
      </c>
      <c r="AY412" s="23" t="s">
        <v>139</v>
      </c>
      <c r="BE412" s="162">
        <f t="shared" si="178"/>
        <v>0</v>
      </c>
      <c r="BF412" s="162">
        <f t="shared" si="179"/>
        <v>0</v>
      </c>
      <c r="BG412" s="162">
        <f t="shared" si="180"/>
        <v>0</v>
      </c>
      <c r="BH412" s="162">
        <f t="shared" si="181"/>
        <v>0</v>
      </c>
      <c r="BI412" s="162">
        <f t="shared" si="182"/>
        <v>0</v>
      </c>
      <c r="BJ412" s="23" t="s">
        <v>185</v>
      </c>
      <c r="BK412" s="162">
        <f t="shared" si="183"/>
        <v>0</v>
      </c>
      <c r="BL412" s="23" t="s">
        <v>146</v>
      </c>
      <c r="BM412" s="23" t="s">
        <v>1659</v>
      </c>
    </row>
    <row r="413" spans="2:65" s="1" customFormat="1" ht="16.5" customHeight="1">
      <c r="B413" s="151"/>
      <c r="C413" s="171" t="s">
        <v>1297</v>
      </c>
      <c r="D413" s="171" t="s">
        <v>191</v>
      </c>
      <c r="E413" s="172" t="s">
        <v>1666</v>
      </c>
      <c r="F413" s="173" t="s">
        <v>2237</v>
      </c>
      <c r="G413" s="174" t="s">
        <v>5</v>
      </c>
      <c r="H413" s="175">
        <v>25</v>
      </c>
      <c r="I413" s="176"/>
      <c r="J413" s="176">
        <f t="shared" si="168"/>
        <v>0</v>
      </c>
      <c r="K413" s="173" t="s">
        <v>5</v>
      </c>
      <c r="L413" s="177"/>
      <c r="M413" s="178" t="s">
        <v>5</v>
      </c>
      <c r="N413" s="179" t="s">
        <v>40</v>
      </c>
      <c r="O413" s="160">
        <v>0</v>
      </c>
      <c r="P413" s="160">
        <f t="shared" si="169"/>
        <v>0</v>
      </c>
      <c r="Q413" s="160">
        <v>0</v>
      </c>
      <c r="R413" s="160">
        <f t="shared" si="170"/>
        <v>0</v>
      </c>
      <c r="S413" s="160">
        <v>0</v>
      </c>
      <c r="T413" s="161">
        <f t="shared" si="171"/>
        <v>0</v>
      </c>
      <c r="AR413" s="23" t="s">
        <v>179</v>
      </c>
      <c r="AT413" s="23" t="s">
        <v>191</v>
      </c>
      <c r="AU413" s="23" t="s">
        <v>154</v>
      </c>
      <c r="AY413" s="23" t="s">
        <v>139</v>
      </c>
      <c r="BE413" s="162">
        <f t="shared" si="178"/>
        <v>0</v>
      </c>
      <c r="BF413" s="162">
        <f t="shared" si="179"/>
        <v>0</v>
      </c>
      <c r="BG413" s="162">
        <f t="shared" si="180"/>
        <v>0</v>
      </c>
      <c r="BH413" s="162">
        <f t="shared" si="181"/>
        <v>0</v>
      </c>
      <c r="BI413" s="162">
        <f t="shared" si="182"/>
        <v>0</v>
      </c>
      <c r="BJ413" s="23" t="s">
        <v>190</v>
      </c>
      <c r="BK413" s="162">
        <f t="shared" si="183"/>
        <v>0</v>
      </c>
      <c r="BL413" s="23" t="s">
        <v>146</v>
      </c>
      <c r="BM413" s="23" t="s">
        <v>1659</v>
      </c>
    </row>
    <row r="414" spans="2:65" s="1" customFormat="1" ht="16.5" customHeight="1">
      <c r="B414" s="151"/>
      <c r="C414" s="171" t="s">
        <v>1667</v>
      </c>
      <c r="D414" s="171" t="s">
        <v>191</v>
      </c>
      <c r="E414" s="172" t="s">
        <v>1668</v>
      </c>
      <c r="F414" s="173" t="s">
        <v>2238</v>
      </c>
      <c r="G414" s="174" t="s">
        <v>5</v>
      </c>
      <c r="H414" s="175">
        <v>20</v>
      </c>
      <c r="I414" s="176"/>
      <c r="J414" s="176">
        <f t="shared" si="168"/>
        <v>0</v>
      </c>
      <c r="K414" s="173" t="s">
        <v>5</v>
      </c>
      <c r="L414" s="177"/>
      <c r="M414" s="178" t="s">
        <v>5</v>
      </c>
      <c r="N414" s="179" t="s">
        <v>40</v>
      </c>
      <c r="O414" s="160">
        <v>0</v>
      </c>
      <c r="P414" s="160">
        <f t="shared" si="169"/>
        <v>0</v>
      </c>
      <c r="Q414" s="160">
        <v>0</v>
      </c>
      <c r="R414" s="160">
        <f t="shared" si="170"/>
        <v>0</v>
      </c>
      <c r="S414" s="160">
        <v>0</v>
      </c>
      <c r="T414" s="161">
        <f t="shared" si="171"/>
        <v>0</v>
      </c>
      <c r="AR414" s="23" t="s">
        <v>179</v>
      </c>
      <c r="AT414" s="23" t="s">
        <v>191</v>
      </c>
      <c r="AU414" s="23" t="s">
        <v>154</v>
      </c>
      <c r="AY414" s="23" t="s">
        <v>139</v>
      </c>
      <c r="BE414" s="162">
        <f t="shared" si="178"/>
        <v>0</v>
      </c>
      <c r="BF414" s="162">
        <f t="shared" si="179"/>
        <v>0</v>
      </c>
      <c r="BG414" s="162">
        <f t="shared" si="180"/>
        <v>0</v>
      </c>
      <c r="BH414" s="162">
        <f t="shared" si="181"/>
        <v>0</v>
      </c>
      <c r="BI414" s="162">
        <f t="shared" si="182"/>
        <v>0</v>
      </c>
      <c r="BJ414" s="23" t="s">
        <v>198</v>
      </c>
      <c r="BK414" s="162">
        <f t="shared" si="183"/>
        <v>0</v>
      </c>
      <c r="BL414" s="23" t="s">
        <v>146</v>
      </c>
      <c r="BM414" s="23" t="s">
        <v>1659</v>
      </c>
    </row>
    <row r="415" spans="2:65" s="1" customFormat="1" ht="16.5" customHeight="1">
      <c r="B415" s="151"/>
      <c r="C415" s="171" t="s">
        <v>1300</v>
      </c>
      <c r="D415" s="171" t="s">
        <v>191</v>
      </c>
      <c r="E415" s="172" t="s">
        <v>2239</v>
      </c>
      <c r="F415" s="173" t="s">
        <v>2240</v>
      </c>
      <c r="G415" s="174" t="s">
        <v>5</v>
      </c>
      <c r="H415" s="175">
        <v>25</v>
      </c>
      <c r="I415" s="176"/>
      <c r="J415" s="176">
        <f t="shared" si="168"/>
        <v>0</v>
      </c>
      <c r="K415" s="173" t="s">
        <v>5</v>
      </c>
      <c r="L415" s="177"/>
      <c r="M415" s="178" t="s">
        <v>5</v>
      </c>
      <c r="N415" s="179" t="s">
        <v>40</v>
      </c>
      <c r="O415" s="160">
        <v>0</v>
      </c>
      <c r="P415" s="160">
        <f t="shared" si="169"/>
        <v>0</v>
      </c>
      <c r="Q415" s="160">
        <v>0</v>
      </c>
      <c r="R415" s="160">
        <f t="shared" si="170"/>
        <v>0</v>
      </c>
      <c r="S415" s="160">
        <v>0</v>
      </c>
      <c r="T415" s="161">
        <f t="shared" si="171"/>
        <v>0</v>
      </c>
      <c r="AR415" s="23" t="s">
        <v>179</v>
      </c>
      <c r="AT415" s="23" t="s">
        <v>191</v>
      </c>
      <c r="AU415" s="23" t="s">
        <v>154</v>
      </c>
      <c r="AY415" s="23" t="s">
        <v>139</v>
      </c>
      <c r="BE415" s="162">
        <f t="shared" si="178"/>
        <v>0</v>
      </c>
      <c r="BF415" s="162">
        <f t="shared" si="179"/>
        <v>0</v>
      </c>
      <c r="BG415" s="162">
        <f t="shared" si="180"/>
        <v>0</v>
      </c>
      <c r="BH415" s="162">
        <f t="shared" si="181"/>
        <v>0</v>
      </c>
      <c r="BI415" s="162">
        <f t="shared" si="182"/>
        <v>0</v>
      </c>
      <c r="BJ415" s="23" t="s">
        <v>203</v>
      </c>
      <c r="BK415" s="162">
        <f t="shared" si="183"/>
        <v>0</v>
      </c>
      <c r="BL415" s="23" t="s">
        <v>146</v>
      </c>
      <c r="BM415" s="23" t="s">
        <v>1659</v>
      </c>
    </row>
    <row r="416" spans="2:65" s="1" customFormat="1" ht="16.5" customHeight="1">
      <c r="B416" s="151"/>
      <c r="C416" s="171" t="s">
        <v>1669</v>
      </c>
      <c r="D416" s="171" t="s">
        <v>191</v>
      </c>
      <c r="E416" s="172" t="s">
        <v>2241</v>
      </c>
      <c r="F416" s="173" t="s">
        <v>2242</v>
      </c>
      <c r="G416" s="174" t="s">
        <v>1009</v>
      </c>
      <c r="H416" s="175">
        <v>18</v>
      </c>
      <c r="I416" s="176"/>
      <c r="J416" s="176">
        <f t="shared" si="168"/>
        <v>0</v>
      </c>
      <c r="K416" s="173" t="s">
        <v>5</v>
      </c>
      <c r="L416" s="177"/>
      <c r="M416" s="178" t="s">
        <v>5</v>
      </c>
      <c r="N416" s="179" t="s">
        <v>40</v>
      </c>
      <c r="O416" s="160">
        <v>0</v>
      </c>
      <c r="P416" s="160">
        <f t="shared" si="169"/>
        <v>0</v>
      </c>
      <c r="Q416" s="160">
        <v>0</v>
      </c>
      <c r="R416" s="160">
        <f t="shared" si="170"/>
        <v>0</v>
      </c>
      <c r="S416" s="160">
        <v>0</v>
      </c>
      <c r="T416" s="161">
        <f t="shared" si="171"/>
        <v>0</v>
      </c>
      <c r="AR416" s="23" t="s">
        <v>179</v>
      </c>
      <c r="AT416" s="23" t="s">
        <v>191</v>
      </c>
      <c r="AU416" s="23" t="s">
        <v>154</v>
      </c>
      <c r="AY416" s="23" t="s">
        <v>139</v>
      </c>
      <c r="BE416" s="162">
        <f t="shared" si="178"/>
        <v>0</v>
      </c>
      <c r="BF416" s="162">
        <f t="shared" si="179"/>
        <v>0</v>
      </c>
      <c r="BG416" s="162">
        <f t="shared" si="180"/>
        <v>0</v>
      </c>
      <c r="BH416" s="162">
        <f t="shared" si="181"/>
        <v>0</v>
      </c>
      <c r="BI416" s="162">
        <f t="shared" si="182"/>
        <v>0</v>
      </c>
      <c r="BJ416" s="23" t="s">
        <v>208</v>
      </c>
      <c r="BK416" s="162">
        <f t="shared" si="183"/>
        <v>0</v>
      </c>
      <c r="BL416" s="23" t="s">
        <v>146</v>
      </c>
      <c r="BM416" s="23" t="s">
        <v>1659</v>
      </c>
    </row>
    <row r="417" spans="2:65" s="1" customFormat="1" ht="16.5" customHeight="1">
      <c r="B417" s="151"/>
      <c r="C417" s="171" t="s">
        <v>1304</v>
      </c>
      <c r="D417" s="171" t="s">
        <v>191</v>
      </c>
      <c r="E417" s="172" t="s">
        <v>1722</v>
      </c>
      <c r="F417" s="173" t="s">
        <v>2243</v>
      </c>
      <c r="G417" s="174" t="s">
        <v>5</v>
      </c>
      <c r="H417" s="175">
        <v>60</v>
      </c>
      <c r="I417" s="176"/>
      <c r="J417" s="176">
        <f t="shared" si="168"/>
        <v>0</v>
      </c>
      <c r="K417" s="173" t="s">
        <v>5</v>
      </c>
      <c r="L417" s="177"/>
      <c r="M417" s="178" t="s">
        <v>5</v>
      </c>
      <c r="N417" s="179" t="s">
        <v>40</v>
      </c>
      <c r="O417" s="160">
        <v>0</v>
      </c>
      <c r="P417" s="160">
        <f t="shared" si="169"/>
        <v>0</v>
      </c>
      <c r="Q417" s="160">
        <v>0</v>
      </c>
      <c r="R417" s="160">
        <f t="shared" si="170"/>
        <v>0</v>
      </c>
      <c r="S417" s="160">
        <v>0</v>
      </c>
      <c r="T417" s="161">
        <f t="shared" si="171"/>
        <v>0</v>
      </c>
      <c r="AR417" s="23" t="s">
        <v>179</v>
      </c>
      <c r="AT417" s="23" t="s">
        <v>191</v>
      </c>
      <c r="AU417" s="23" t="s">
        <v>154</v>
      </c>
      <c r="AY417" s="23" t="s">
        <v>139</v>
      </c>
      <c r="BE417" s="162">
        <f t="shared" si="178"/>
        <v>0</v>
      </c>
      <c r="BF417" s="162">
        <f t="shared" si="179"/>
        <v>0</v>
      </c>
      <c r="BG417" s="162">
        <f t="shared" si="180"/>
        <v>0</v>
      </c>
      <c r="BH417" s="162">
        <f t="shared" si="181"/>
        <v>0</v>
      </c>
      <c r="BI417" s="162">
        <f t="shared" si="182"/>
        <v>0</v>
      </c>
      <c r="BJ417" s="23" t="s">
        <v>212</v>
      </c>
      <c r="BK417" s="162">
        <f t="shared" si="183"/>
        <v>0</v>
      </c>
      <c r="BL417" s="23" t="s">
        <v>146</v>
      </c>
      <c r="BM417" s="23" t="s">
        <v>1659</v>
      </c>
    </row>
    <row r="418" spans="2:65" s="277" customFormat="1" ht="16.5" customHeight="1">
      <c r="B418" s="151"/>
      <c r="C418" s="171"/>
      <c r="D418" s="171"/>
      <c r="E418" s="172" t="s">
        <v>2244</v>
      </c>
      <c r="F418" s="173" t="s">
        <v>2245</v>
      </c>
      <c r="G418" s="174"/>
      <c r="H418" s="175">
        <v>25</v>
      </c>
      <c r="I418" s="176"/>
      <c r="J418" s="176">
        <f t="shared" si="168"/>
        <v>0</v>
      </c>
      <c r="K418" s="173"/>
      <c r="L418" s="177"/>
      <c r="M418" s="178"/>
      <c r="N418" s="179" t="s">
        <v>40</v>
      </c>
      <c r="O418" s="160">
        <v>1</v>
      </c>
      <c r="P418" s="160">
        <f aca="true" t="shared" si="184" ref="P418:P422">O418*H418</f>
        <v>25</v>
      </c>
      <c r="Q418" s="160">
        <v>1</v>
      </c>
      <c r="R418" s="160">
        <f aca="true" t="shared" si="185" ref="R418:R422">Q418*H418</f>
        <v>25</v>
      </c>
      <c r="S418" s="160">
        <v>1</v>
      </c>
      <c r="T418" s="161">
        <f aca="true" t="shared" si="186" ref="T418:T422">S418*H418</f>
        <v>25</v>
      </c>
      <c r="AR418" s="23"/>
      <c r="AT418" s="23"/>
      <c r="AU418" s="23"/>
      <c r="AY418" s="23"/>
      <c r="BE418" s="162">
        <f aca="true" t="shared" si="187" ref="BE418:BE422">IF(N418="základní",J418,0)</f>
        <v>0</v>
      </c>
      <c r="BF418" s="162">
        <f aca="true" t="shared" si="188" ref="BF418:BF422">IF(N418="snížená",J418,0)</f>
        <v>0</v>
      </c>
      <c r="BG418" s="162">
        <f aca="true" t="shared" si="189" ref="BG418:BG422">IF(N418="zákl. přenesená",J418,0)</f>
        <v>0</v>
      </c>
      <c r="BH418" s="162">
        <f aca="true" t="shared" si="190" ref="BH418:BH422">IF(N418="sníž. přenesená",J418,0)</f>
        <v>0</v>
      </c>
      <c r="BI418" s="162">
        <f aca="true" t="shared" si="191" ref="BI418:BI422">IF(N418="nulová",J418,0)</f>
        <v>0</v>
      </c>
      <c r="BJ418" s="23" t="s">
        <v>11</v>
      </c>
      <c r="BK418" s="162">
        <f aca="true" t="shared" si="192" ref="BK418:BK422">ROUND(I418*H418,2)</f>
        <v>0</v>
      </c>
      <c r="BL418" s="23" t="s">
        <v>146</v>
      </c>
      <c r="BM418" s="23" t="s">
        <v>1659</v>
      </c>
    </row>
    <row r="419" spans="2:65" s="277" customFormat="1" ht="16.5" customHeight="1">
      <c r="B419" s="151"/>
      <c r="C419" s="171"/>
      <c r="D419" s="171"/>
      <c r="E419" s="172" t="s">
        <v>1670</v>
      </c>
      <c r="F419" s="173" t="s">
        <v>2246</v>
      </c>
      <c r="G419" s="174"/>
      <c r="H419" s="175">
        <v>20</v>
      </c>
      <c r="I419" s="176"/>
      <c r="J419" s="176">
        <f t="shared" si="168"/>
        <v>0</v>
      </c>
      <c r="K419" s="173"/>
      <c r="L419" s="177"/>
      <c r="M419" s="178"/>
      <c r="N419" s="179" t="s">
        <v>40</v>
      </c>
      <c r="O419" s="160">
        <v>2</v>
      </c>
      <c r="P419" s="160">
        <f t="shared" si="184"/>
        <v>40</v>
      </c>
      <c r="Q419" s="160">
        <v>2</v>
      </c>
      <c r="R419" s="160">
        <f t="shared" si="185"/>
        <v>40</v>
      </c>
      <c r="S419" s="160">
        <v>2</v>
      </c>
      <c r="T419" s="161">
        <f t="shared" si="186"/>
        <v>40</v>
      </c>
      <c r="AR419" s="23"/>
      <c r="AT419" s="23"/>
      <c r="AU419" s="23"/>
      <c r="AY419" s="23"/>
      <c r="BE419" s="162">
        <f t="shared" si="187"/>
        <v>0</v>
      </c>
      <c r="BF419" s="162">
        <f t="shared" si="188"/>
        <v>0</v>
      </c>
      <c r="BG419" s="162">
        <f t="shared" si="189"/>
        <v>0</v>
      </c>
      <c r="BH419" s="162">
        <f t="shared" si="190"/>
        <v>0</v>
      </c>
      <c r="BI419" s="162">
        <f t="shared" si="191"/>
        <v>0</v>
      </c>
      <c r="BJ419" s="23" t="s">
        <v>220</v>
      </c>
      <c r="BK419" s="162">
        <f t="shared" si="192"/>
        <v>0</v>
      </c>
      <c r="BL419" s="23" t="s">
        <v>146</v>
      </c>
      <c r="BM419" s="23" t="s">
        <v>1659</v>
      </c>
    </row>
    <row r="420" spans="2:65" s="277" customFormat="1" ht="16.5" customHeight="1">
      <c r="B420" s="151"/>
      <c r="C420" s="171"/>
      <c r="D420" s="171"/>
      <c r="E420" s="172" t="s">
        <v>1672</v>
      </c>
      <c r="F420" s="173" t="s">
        <v>2247</v>
      </c>
      <c r="G420" s="174"/>
      <c r="H420" s="175">
        <v>25</v>
      </c>
      <c r="I420" s="176"/>
      <c r="J420" s="176">
        <f t="shared" si="168"/>
        <v>0</v>
      </c>
      <c r="K420" s="173"/>
      <c r="L420" s="177"/>
      <c r="M420" s="178"/>
      <c r="N420" s="179" t="s">
        <v>40</v>
      </c>
      <c r="O420" s="160">
        <v>3</v>
      </c>
      <c r="P420" s="160">
        <f t="shared" si="184"/>
        <v>75</v>
      </c>
      <c r="Q420" s="160">
        <v>3</v>
      </c>
      <c r="R420" s="160">
        <f t="shared" si="185"/>
        <v>75</v>
      </c>
      <c r="S420" s="160">
        <v>3</v>
      </c>
      <c r="T420" s="161">
        <f t="shared" si="186"/>
        <v>75</v>
      </c>
      <c r="AR420" s="23"/>
      <c r="AT420" s="23"/>
      <c r="AU420" s="23"/>
      <c r="AY420" s="23"/>
      <c r="BE420" s="162">
        <f t="shared" si="187"/>
        <v>0</v>
      </c>
      <c r="BF420" s="162">
        <f t="shared" si="188"/>
        <v>0</v>
      </c>
      <c r="BG420" s="162">
        <f t="shared" si="189"/>
        <v>0</v>
      </c>
      <c r="BH420" s="162">
        <f t="shared" si="190"/>
        <v>0</v>
      </c>
      <c r="BI420" s="162">
        <f t="shared" si="191"/>
        <v>0</v>
      </c>
      <c r="BJ420" s="23" t="s">
        <v>227</v>
      </c>
      <c r="BK420" s="162">
        <f t="shared" si="192"/>
        <v>0</v>
      </c>
      <c r="BL420" s="23" t="s">
        <v>146</v>
      </c>
      <c r="BM420" s="23" t="s">
        <v>1659</v>
      </c>
    </row>
    <row r="421" spans="2:65" s="277" customFormat="1" ht="16.5" customHeight="1">
      <c r="B421" s="151"/>
      <c r="C421" s="171"/>
      <c r="D421" s="171"/>
      <c r="E421" s="172" t="s">
        <v>2248</v>
      </c>
      <c r="F421" s="173" t="s">
        <v>2249</v>
      </c>
      <c r="G421" s="174"/>
      <c r="H421" s="175">
        <v>28</v>
      </c>
      <c r="I421" s="176"/>
      <c r="J421" s="176">
        <f t="shared" si="168"/>
        <v>0</v>
      </c>
      <c r="K421" s="173"/>
      <c r="L421" s="177"/>
      <c r="M421" s="178"/>
      <c r="N421" s="179" t="s">
        <v>40</v>
      </c>
      <c r="O421" s="160">
        <v>4</v>
      </c>
      <c r="P421" s="160">
        <f t="shared" si="184"/>
        <v>112</v>
      </c>
      <c r="Q421" s="160">
        <v>4</v>
      </c>
      <c r="R421" s="160">
        <f t="shared" si="185"/>
        <v>112</v>
      </c>
      <c r="S421" s="160">
        <v>4</v>
      </c>
      <c r="T421" s="161">
        <f t="shared" si="186"/>
        <v>112</v>
      </c>
      <c r="AR421" s="23"/>
      <c r="AT421" s="23"/>
      <c r="AU421" s="23"/>
      <c r="AY421" s="23"/>
      <c r="BE421" s="162">
        <f t="shared" si="187"/>
        <v>0</v>
      </c>
      <c r="BF421" s="162">
        <f t="shared" si="188"/>
        <v>0</v>
      </c>
      <c r="BG421" s="162">
        <f t="shared" si="189"/>
        <v>0</v>
      </c>
      <c r="BH421" s="162">
        <f t="shared" si="190"/>
        <v>0</v>
      </c>
      <c r="BI421" s="162">
        <f t="shared" si="191"/>
        <v>0</v>
      </c>
      <c r="BJ421" s="23" t="s">
        <v>236</v>
      </c>
      <c r="BK421" s="162">
        <f t="shared" si="192"/>
        <v>0</v>
      </c>
      <c r="BL421" s="23" t="s">
        <v>146</v>
      </c>
      <c r="BM421" s="23" t="s">
        <v>1659</v>
      </c>
    </row>
    <row r="422" spans="2:65" s="277" customFormat="1" ht="16.5" customHeight="1">
      <c r="B422" s="151"/>
      <c r="C422" s="171"/>
      <c r="D422" s="171"/>
      <c r="E422" s="172" t="s">
        <v>2250</v>
      </c>
      <c r="F422" s="173" t="s">
        <v>2251</v>
      </c>
      <c r="G422" s="174"/>
      <c r="H422" s="175">
        <v>12</v>
      </c>
      <c r="I422" s="176"/>
      <c r="J422" s="176">
        <f t="shared" si="168"/>
        <v>0</v>
      </c>
      <c r="K422" s="173"/>
      <c r="L422" s="177"/>
      <c r="M422" s="178"/>
      <c r="N422" s="179" t="s">
        <v>40</v>
      </c>
      <c r="O422" s="160">
        <v>5</v>
      </c>
      <c r="P422" s="160">
        <f t="shared" si="184"/>
        <v>60</v>
      </c>
      <c r="Q422" s="160">
        <v>5</v>
      </c>
      <c r="R422" s="160">
        <f t="shared" si="185"/>
        <v>60</v>
      </c>
      <c r="S422" s="160">
        <v>5</v>
      </c>
      <c r="T422" s="161">
        <f t="shared" si="186"/>
        <v>60</v>
      </c>
      <c r="AR422" s="23"/>
      <c r="AT422" s="23"/>
      <c r="AU422" s="23"/>
      <c r="AY422" s="23"/>
      <c r="BE422" s="162">
        <f t="shared" si="187"/>
        <v>0</v>
      </c>
      <c r="BF422" s="162">
        <f t="shared" si="188"/>
        <v>0</v>
      </c>
      <c r="BG422" s="162">
        <f t="shared" si="189"/>
        <v>0</v>
      </c>
      <c r="BH422" s="162">
        <f t="shared" si="190"/>
        <v>0</v>
      </c>
      <c r="BI422" s="162">
        <f t="shared" si="191"/>
        <v>0</v>
      </c>
      <c r="BJ422" s="23" t="s">
        <v>241</v>
      </c>
      <c r="BK422" s="162">
        <f t="shared" si="192"/>
        <v>0</v>
      </c>
      <c r="BL422" s="23" t="s">
        <v>146</v>
      </c>
      <c r="BM422" s="23" t="s">
        <v>1659</v>
      </c>
    </row>
    <row r="423" spans="2:65" s="1" customFormat="1" ht="16.5" customHeight="1">
      <c r="B423" s="151"/>
      <c r="C423" s="171" t="s">
        <v>1671</v>
      </c>
      <c r="D423" s="171" t="s">
        <v>191</v>
      </c>
      <c r="E423" s="172" t="s">
        <v>2252</v>
      </c>
      <c r="F423" s="173" t="s">
        <v>2253</v>
      </c>
      <c r="G423" s="174" t="s">
        <v>5</v>
      </c>
      <c r="H423" s="175">
        <v>20</v>
      </c>
      <c r="I423" s="176"/>
      <c r="J423" s="176">
        <f t="shared" si="168"/>
        <v>0</v>
      </c>
      <c r="K423" s="173" t="s">
        <v>5</v>
      </c>
      <c r="L423" s="177"/>
      <c r="M423" s="178" t="s">
        <v>5</v>
      </c>
      <c r="N423" s="179" t="s">
        <v>40</v>
      </c>
      <c r="O423" s="160">
        <v>0</v>
      </c>
      <c r="P423" s="160">
        <f t="shared" si="169"/>
        <v>0</v>
      </c>
      <c r="Q423" s="160">
        <v>0</v>
      </c>
      <c r="R423" s="160">
        <f t="shared" si="170"/>
        <v>0</v>
      </c>
      <c r="S423" s="160">
        <v>0</v>
      </c>
      <c r="T423" s="161">
        <f t="shared" si="171"/>
        <v>0</v>
      </c>
      <c r="AR423" s="23" t="s">
        <v>179</v>
      </c>
      <c r="AT423" s="23" t="s">
        <v>191</v>
      </c>
      <c r="AU423" s="23" t="s">
        <v>154</v>
      </c>
      <c r="AY423" s="23" t="s">
        <v>139</v>
      </c>
      <c r="BE423" s="162">
        <f aca="true" t="shared" si="193" ref="BE423:BE424">IF(N423="základní",J423,0)</f>
        <v>0</v>
      </c>
      <c r="BF423" s="162">
        <f aca="true" t="shared" si="194" ref="BF423:BF424">IF(N423="snížená",J423,0)</f>
        <v>0</v>
      </c>
      <c r="BG423" s="162">
        <f aca="true" t="shared" si="195" ref="BG423:BG424">IF(N423="zákl. přenesená",J423,0)</f>
        <v>0</v>
      </c>
      <c r="BH423" s="162">
        <f aca="true" t="shared" si="196" ref="BH423:BH424">IF(N423="sníž. přenesená",J423,0)</f>
        <v>0</v>
      </c>
      <c r="BI423" s="162">
        <f aca="true" t="shared" si="197" ref="BI423:BI424">IF(N423="nulová",J423,0)</f>
        <v>0</v>
      </c>
      <c r="BJ423" s="23" t="s">
        <v>245</v>
      </c>
      <c r="BK423" s="162">
        <f aca="true" t="shared" si="198" ref="BK423:BK424">ROUND(I423*H423,2)</f>
        <v>0</v>
      </c>
      <c r="BL423" s="23" t="s">
        <v>146</v>
      </c>
      <c r="BM423" s="23" t="s">
        <v>1659</v>
      </c>
    </row>
    <row r="424" spans="2:65" s="1" customFormat="1" ht="16.5" customHeight="1">
      <c r="B424" s="151"/>
      <c r="C424" s="171" t="s">
        <v>1307</v>
      </c>
      <c r="D424" s="171" t="s">
        <v>191</v>
      </c>
      <c r="E424" s="172" t="s">
        <v>2254</v>
      </c>
      <c r="F424" s="173" t="s">
        <v>2255</v>
      </c>
      <c r="G424" s="174" t="s">
        <v>5</v>
      </c>
      <c r="H424" s="175">
        <v>20</v>
      </c>
      <c r="I424" s="176"/>
      <c r="J424" s="176">
        <f t="shared" si="168"/>
        <v>0</v>
      </c>
      <c r="K424" s="173" t="s">
        <v>5</v>
      </c>
      <c r="L424" s="177"/>
      <c r="M424" s="178" t="s">
        <v>5</v>
      </c>
      <c r="N424" s="179" t="s">
        <v>40</v>
      </c>
      <c r="O424" s="160">
        <v>0</v>
      </c>
      <c r="P424" s="160">
        <f t="shared" si="169"/>
        <v>0</v>
      </c>
      <c r="Q424" s="160">
        <v>0</v>
      </c>
      <c r="R424" s="160">
        <f t="shared" si="170"/>
        <v>0</v>
      </c>
      <c r="S424" s="160">
        <v>0</v>
      </c>
      <c r="T424" s="161">
        <f t="shared" si="171"/>
        <v>0</v>
      </c>
      <c r="AR424" s="23" t="s">
        <v>179</v>
      </c>
      <c r="AT424" s="23" t="s">
        <v>191</v>
      </c>
      <c r="AU424" s="23" t="s">
        <v>154</v>
      </c>
      <c r="AY424" s="23" t="s">
        <v>139</v>
      </c>
      <c r="BE424" s="162">
        <f t="shared" si="193"/>
        <v>0</v>
      </c>
      <c r="BF424" s="162">
        <f t="shared" si="194"/>
        <v>0</v>
      </c>
      <c r="BG424" s="162">
        <f t="shared" si="195"/>
        <v>0</v>
      </c>
      <c r="BH424" s="162">
        <f t="shared" si="196"/>
        <v>0</v>
      </c>
      <c r="BI424" s="162">
        <f t="shared" si="197"/>
        <v>0</v>
      </c>
      <c r="BJ424" s="23" t="s">
        <v>10</v>
      </c>
      <c r="BK424" s="162">
        <f t="shared" si="198"/>
        <v>0</v>
      </c>
      <c r="BL424" s="23" t="s">
        <v>146</v>
      </c>
      <c r="BM424" s="23" t="s">
        <v>1659</v>
      </c>
    </row>
    <row r="425" spans="2:63" s="10" customFormat="1" ht="22.35" customHeight="1">
      <c r="B425" s="139"/>
      <c r="D425" s="140" t="s">
        <v>68</v>
      </c>
      <c r="E425" s="149" t="s">
        <v>1673</v>
      </c>
      <c r="F425" s="149" t="s">
        <v>1674</v>
      </c>
      <c r="J425" s="150">
        <f>BK425</f>
        <v>0</v>
      </c>
      <c r="L425" s="139"/>
      <c r="M425" s="143"/>
      <c r="N425" s="144"/>
      <c r="O425" s="144"/>
      <c r="P425" s="145">
        <f>SUM(P426:P429)</f>
        <v>0</v>
      </c>
      <c r="Q425" s="144"/>
      <c r="R425" s="145">
        <f>SUM(R426:R429)</f>
        <v>0</v>
      </c>
      <c r="S425" s="144"/>
      <c r="T425" s="146">
        <f>SUM(T426:T429)</f>
        <v>0</v>
      </c>
      <c r="AR425" s="140" t="s">
        <v>77</v>
      </c>
      <c r="AT425" s="147" t="s">
        <v>68</v>
      </c>
      <c r="AU425" s="147" t="s">
        <v>79</v>
      </c>
      <c r="AY425" s="140" t="s">
        <v>139</v>
      </c>
      <c r="BK425" s="148">
        <f>SUM(BK426:BK429)</f>
        <v>0</v>
      </c>
    </row>
    <row r="426" spans="2:65" s="1" customFormat="1" ht="25.5" customHeight="1">
      <c r="B426" s="151"/>
      <c r="C426" s="152" t="s">
        <v>1675</v>
      </c>
      <c r="D426" s="152" t="s">
        <v>141</v>
      </c>
      <c r="E426" s="153" t="s">
        <v>1676</v>
      </c>
      <c r="F426" s="154" t="s">
        <v>1677</v>
      </c>
      <c r="G426" s="155" t="s">
        <v>182</v>
      </c>
      <c r="H426" s="156">
        <v>285.74999999999983</v>
      </c>
      <c r="I426" s="157"/>
      <c r="J426" s="157">
        <f>ROUND(I426*H426,2)</f>
        <v>0</v>
      </c>
      <c r="K426" s="154" t="s">
        <v>5</v>
      </c>
      <c r="L426" s="37"/>
      <c r="M426" s="158" t="s">
        <v>5</v>
      </c>
      <c r="N426" s="159" t="s">
        <v>40</v>
      </c>
      <c r="O426" s="160">
        <v>0</v>
      </c>
      <c r="P426" s="160">
        <f>O426*H426</f>
        <v>0</v>
      </c>
      <c r="Q426" s="160">
        <v>0</v>
      </c>
      <c r="R426" s="160">
        <f>Q426*H426</f>
        <v>0</v>
      </c>
      <c r="S426" s="160">
        <v>0</v>
      </c>
      <c r="T426" s="161">
        <f>S426*H426</f>
        <v>0</v>
      </c>
      <c r="AR426" s="23" t="s">
        <v>146</v>
      </c>
      <c r="AT426" s="23" t="s">
        <v>141</v>
      </c>
      <c r="AU426" s="23" t="s">
        <v>154</v>
      </c>
      <c r="AY426" s="23" t="s">
        <v>139</v>
      </c>
      <c r="BE426" s="162">
        <f>IF(N426="základní",J426,0)</f>
        <v>0</v>
      </c>
      <c r="BF426" s="162">
        <f>IF(N426="snížená",J426,0)</f>
        <v>0</v>
      </c>
      <c r="BG426" s="162">
        <f>IF(N426="zákl. přenesená",J426,0)</f>
        <v>0</v>
      </c>
      <c r="BH426" s="162">
        <f>IF(N426="sníž. přenesená",J426,0)</f>
        <v>0</v>
      </c>
      <c r="BI426" s="162">
        <f>IF(N426="nulová",J426,0)</f>
        <v>0</v>
      </c>
      <c r="BJ426" s="23" t="s">
        <v>77</v>
      </c>
      <c r="BK426" s="162">
        <f>ROUND(I426*H426,2)</f>
        <v>0</v>
      </c>
      <c r="BL426" s="23" t="s">
        <v>146</v>
      </c>
      <c r="BM426" s="23" t="s">
        <v>1678</v>
      </c>
    </row>
    <row r="427" spans="2:65" s="1" customFormat="1" ht="16.5" customHeight="1">
      <c r="B427" s="151"/>
      <c r="C427" s="152" t="s">
        <v>1311</v>
      </c>
      <c r="D427" s="152" t="s">
        <v>141</v>
      </c>
      <c r="E427" s="153" t="s">
        <v>1679</v>
      </c>
      <c r="F427" s="154" t="s">
        <v>1680</v>
      </c>
      <c r="G427" s="155" t="s">
        <v>1009</v>
      </c>
      <c r="H427" s="156">
        <v>48.400000000000006</v>
      </c>
      <c r="I427" s="157"/>
      <c r="J427" s="157">
        <f>ROUND(I427*H427,2)</f>
        <v>0</v>
      </c>
      <c r="K427" s="154" t="s">
        <v>5</v>
      </c>
      <c r="L427" s="37"/>
      <c r="M427" s="158" t="s">
        <v>5</v>
      </c>
      <c r="N427" s="159" t="s">
        <v>40</v>
      </c>
      <c r="O427" s="160">
        <v>0</v>
      </c>
      <c r="P427" s="160">
        <f>O427*H427</f>
        <v>0</v>
      </c>
      <c r="Q427" s="160">
        <v>0</v>
      </c>
      <c r="R427" s="160">
        <f>Q427*H427</f>
        <v>0</v>
      </c>
      <c r="S427" s="160">
        <v>0</v>
      </c>
      <c r="T427" s="161">
        <f>S427*H427</f>
        <v>0</v>
      </c>
      <c r="AR427" s="23" t="s">
        <v>146</v>
      </c>
      <c r="AT427" s="23" t="s">
        <v>141</v>
      </c>
      <c r="AU427" s="23" t="s">
        <v>154</v>
      </c>
      <c r="AY427" s="23" t="s">
        <v>139</v>
      </c>
      <c r="BE427" s="162">
        <f>IF(N427="základní",J427,0)</f>
        <v>0</v>
      </c>
      <c r="BF427" s="162">
        <f>IF(N427="snížená",J427,0)</f>
        <v>0</v>
      </c>
      <c r="BG427" s="162">
        <f>IF(N427="zákl. přenesená",J427,0)</f>
        <v>0</v>
      </c>
      <c r="BH427" s="162">
        <f>IF(N427="sníž. přenesená",J427,0)</f>
        <v>0</v>
      </c>
      <c r="BI427" s="162">
        <f>IF(N427="nulová",J427,0)</f>
        <v>0</v>
      </c>
      <c r="BJ427" s="23" t="s">
        <v>77</v>
      </c>
      <c r="BK427" s="162">
        <f>ROUND(I427*H427,2)</f>
        <v>0</v>
      </c>
      <c r="BL427" s="23" t="s">
        <v>146</v>
      </c>
      <c r="BM427" s="23" t="s">
        <v>1681</v>
      </c>
    </row>
    <row r="428" spans="2:65" s="1" customFormat="1" ht="16.5" customHeight="1">
      <c r="B428" s="151"/>
      <c r="C428" s="152" t="s">
        <v>1682</v>
      </c>
      <c r="D428" s="152" t="s">
        <v>141</v>
      </c>
      <c r="E428" s="153" t="s">
        <v>1683</v>
      </c>
      <c r="F428" s="154" t="s">
        <v>1684</v>
      </c>
      <c r="G428" s="155" t="s">
        <v>271</v>
      </c>
      <c r="H428" s="156">
        <v>95.24999999999994</v>
      </c>
      <c r="I428" s="157"/>
      <c r="J428" s="157">
        <f>ROUND(I428*H428,2)</f>
        <v>0</v>
      </c>
      <c r="K428" s="154" t="s">
        <v>5</v>
      </c>
      <c r="L428" s="37"/>
      <c r="M428" s="158" t="s">
        <v>5</v>
      </c>
      <c r="N428" s="159" t="s">
        <v>40</v>
      </c>
      <c r="O428" s="160">
        <v>0</v>
      </c>
      <c r="P428" s="160">
        <f>O428*H428</f>
        <v>0</v>
      </c>
      <c r="Q428" s="160">
        <v>0</v>
      </c>
      <c r="R428" s="160">
        <f>Q428*H428</f>
        <v>0</v>
      </c>
      <c r="S428" s="160">
        <v>0</v>
      </c>
      <c r="T428" s="161">
        <f>S428*H428</f>
        <v>0</v>
      </c>
      <c r="AR428" s="23" t="s">
        <v>146</v>
      </c>
      <c r="AT428" s="23" t="s">
        <v>141</v>
      </c>
      <c r="AU428" s="23" t="s">
        <v>154</v>
      </c>
      <c r="AY428" s="23" t="s">
        <v>139</v>
      </c>
      <c r="BE428" s="162">
        <f>IF(N428="základní",J428,0)</f>
        <v>0</v>
      </c>
      <c r="BF428" s="162">
        <f>IF(N428="snížená",J428,0)</f>
        <v>0</v>
      </c>
      <c r="BG428" s="162">
        <f>IF(N428="zákl. přenesená",J428,0)</f>
        <v>0</v>
      </c>
      <c r="BH428" s="162">
        <f>IF(N428="sníž. přenesená",J428,0)</f>
        <v>0</v>
      </c>
      <c r="BI428" s="162">
        <f>IF(N428="nulová",J428,0)</f>
        <v>0</v>
      </c>
      <c r="BJ428" s="23" t="s">
        <v>77</v>
      </c>
      <c r="BK428" s="162">
        <f>ROUND(I428*H428,2)</f>
        <v>0</v>
      </c>
      <c r="BL428" s="23" t="s">
        <v>146</v>
      </c>
      <c r="BM428" s="23" t="s">
        <v>1685</v>
      </c>
    </row>
    <row r="429" spans="2:65" s="1" customFormat="1" ht="16.5" customHeight="1">
      <c r="B429" s="151"/>
      <c r="C429" s="152" t="s">
        <v>1314</v>
      </c>
      <c r="D429" s="152" t="s">
        <v>141</v>
      </c>
      <c r="E429" s="153" t="s">
        <v>1686</v>
      </c>
      <c r="F429" s="154" t="s">
        <v>1687</v>
      </c>
      <c r="G429" s="155" t="s">
        <v>182</v>
      </c>
      <c r="H429" s="156">
        <v>285.74999999999983</v>
      </c>
      <c r="I429" s="157"/>
      <c r="J429" s="157">
        <f>ROUND(I429*H429,2)</f>
        <v>0</v>
      </c>
      <c r="K429" s="154" t="s">
        <v>5</v>
      </c>
      <c r="L429" s="37"/>
      <c r="M429" s="158" t="s">
        <v>5</v>
      </c>
      <c r="N429" s="159" t="s">
        <v>40</v>
      </c>
      <c r="O429" s="160">
        <v>0</v>
      </c>
      <c r="P429" s="160">
        <f>O429*H429</f>
        <v>0</v>
      </c>
      <c r="Q429" s="160">
        <v>0</v>
      </c>
      <c r="R429" s="160">
        <f>Q429*H429</f>
        <v>0</v>
      </c>
      <c r="S429" s="160">
        <v>0</v>
      </c>
      <c r="T429" s="161">
        <f>S429*H429</f>
        <v>0</v>
      </c>
      <c r="AR429" s="23" t="s">
        <v>146</v>
      </c>
      <c r="AT429" s="23" t="s">
        <v>141</v>
      </c>
      <c r="AU429" s="23" t="s">
        <v>154</v>
      </c>
      <c r="AY429" s="23" t="s">
        <v>139</v>
      </c>
      <c r="BE429" s="162">
        <f>IF(N429="základní",J429,0)</f>
        <v>0</v>
      </c>
      <c r="BF429" s="162">
        <f>IF(N429="snížená",J429,0)</f>
        <v>0</v>
      </c>
      <c r="BG429" s="162">
        <f>IF(N429="zákl. přenesená",J429,0)</f>
        <v>0</v>
      </c>
      <c r="BH429" s="162">
        <f>IF(N429="sníž. přenesená",J429,0)</f>
        <v>0</v>
      </c>
      <c r="BI429" s="162">
        <f>IF(N429="nulová",J429,0)</f>
        <v>0</v>
      </c>
      <c r="BJ429" s="23" t="s">
        <v>77</v>
      </c>
      <c r="BK429" s="162">
        <f>ROUND(I429*H429,2)</f>
        <v>0</v>
      </c>
      <c r="BL429" s="23" t="s">
        <v>146</v>
      </c>
      <c r="BM429" s="23" t="s">
        <v>1688</v>
      </c>
    </row>
    <row r="430" spans="2:63" s="10" customFormat="1" ht="22.35" customHeight="1">
      <c r="B430" s="139"/>
      <c r="D430" s="140" t="s">
        <v>68</v>
      </c>
      <c r="E430" s="149" t="s">
        <v>1689</v>
      </c>
      <c r="F430" s="149" t="s">
        <v>1690</v>
      </c>
      <c r="J430" s="150">
        <f>BK430</f>
        <v>0</v>
      </c>
      <c r="L430" s="139"/>
      <c r="M430" s="143"/>
      <c r="N430" s="144"/>
      <c r="O430" s="144"/>
      <c r="P430" s="145">
        <f>SUM(P431:P433)</f>
        <v>0</v>
      </c>
      <c r="Q430" s="144"/>
      <c r="R430" s="145">
        <f>SUM(R431:R433)</f>
        <v>0</v>
      </c>
      <c r="S430" s="144"/>
      <c r="T430" s="146">
        <f>SUM(T431:T433)</f>
        <v>0</v>
      </c>
      <c r="AR430" s="140" t="s">
        <v>77</v>
      </c>
      <c r="AT430" s="147" t="s">
        <v>68</v>
      </c>
      <c r="AU430" s="147" t="s">
        <v>79</v>
      </c>
      <c r="AY430" s="140" t="s">
        <v>139</v>
      </c>
      <c r="BK430" s="148">
        <f>SUM(BK431:BK433)</f>
        <v>0</v>
      </c>
    </row>
    <row r="431" spans="2:65" s="1" customFormat="1" ht="25.5" customHeight="1">
      <c r="B431" s="151"/>
      <c r="C431" s="152" t="s">
        <v>1691</v>
      </c>
      <c r="D431" s="152" t="s">
        <v>141</v>
      </c>
      <c r="E431" s="153" t="s">
        <v>1692</v>
      </c>
      <c r="F431" s="154" t="s">
        <v>1693</v>
      </c>
      <c r="G431" s="155" t="s">
        <v>182</v>
      </c>
      <c r="H431" s="156">
        <v>571.4999999999997</v>
      </c>
      <c r="I431" s="157"/>
      <c r="J431" s="157">
        <f>ROUND(I431*H431,2)</f>
        <v>0</v>
      </c>
      <c r="K431" s="154" t="s">
        <v>5</v>
      </c>
      <c r="L431" s="37"/>
      <c r="M431" s="158" t="s">
        <v>5</v>
      </c>
      <c r="N431" s="159" t="s">
        <v>40</v>
      </c>
      <c r="O431" s="160">
        <v>0</v>
      </c>
      <c r="P431" s="160">
        <f>O431*H431</f>
        <v>0</v>
      </c>
      <c r="Q431" s="160">
        <v>0</v>
      </c>
      <c r="R431" s="160">
        <f>Q431*H431</f>
        <v>0</v>
      </c>
      <c r="S431" s="160">
        <v>0</v>
      </c>
      <c r="T431" s="161">
        <f>S431*H431</f>
        <v>0</v>
      </c>
      <c r="AR431" s="23" t="s">
        <v>146</v>
      </c>
      <c r="AT431" s="23" t="s">
        <v>141</v>
      </c>
      <c r="AU431" s="23" t="s">
        <v>154</v>
      </c>
      <c r="AY431" s="23" t="s">
        <v>139</v>
      </c>
      <c r="BE431" s="162">
        <f>IF(N431="základní",J431,0)</f>
        <v>0</v>
      </c>
      <c r="BF431" s="162">
        <f>IF(N431="snížená",J431,0)</f>
        <v>0</v>
      </c>
      <c r="BG431" s="162">
        <f>IF(N431="zákl. přenesená",J431,0)</f>
        <v>0</v>
      </c>
      <c r="BH431" s="162">
        <f>IF(N431="sníž. přenesená",J431,0)</f>
        <v>0</v>
      </c>
      <c r="BI431" s="162">
        <f>IF(N431="nulová",J431,0)</f>
        <v>0</v>
      </c>
      <c r="BJ431" s="23" t="s">
        <v>77</v>
      </c>
      <c r="BK431" s="162">
        <f>ROUND(I431*H431,2)</f>
        <v>0</v>
      </c>
      <c r="BL431" s="23" t="s">
        <v>146</v>
      </c>
      <c r="BM431" s="23" t="s">
        <v>1694</v>
      </c>
    </row>
    <row r="432" spans="2:65" s="1" customFormat="1" ht="16.5" customHeight="1">
      <c r="B432" s="151"/>
      <c r="C432" s="152" t="s">
        <v>1318</v>
      </c>
      <c r="D432" s="152" t="s">
        <v>141</v>
      </c>
      <c r="E432" s="153" t="s">
        <v>1695</v>
      </c>
      <c r="F432" s="154" t="s">
        <v>1696</v>
      </c>
      <c r="G432" s="155" t="s">
        <v>271</v>
      </c>
      <c r="H432" s="156">
        <v>190.4999999999999</v>
      </c>
      <c r="I432" s="157"/>
      <c r="J432" s="157">
        <f>ROUND(I432*H432,2)</f>
        <v>0</v>
      </c>
      <c r="K432" s="154" t="s">
        <v>5</v>
      </c>
      <c r="L432" s="37"/>
      <c r="M432" s="158" t="s">
        <v>5</v>
      </c>
      <c r="N432" s="159" t="s">
        <v>40</v>
      </c>
      <c r="O432" s="160">
        <v>0</v>
      </c>
      <c r="P432" s="160">
        <f>O432*H432</f>
        <v>0</v>
      </c>
      <c r="Q432" s="160">
        <v>0</v>
      </c>
      <c r="R432" s="160">
        <f>Q432*H432</f>
        <v>0</v>
      </c>
      <c r="S432" s="160">
        <v>0</v>
      </c>
      <c r="T432" s="161">
        <f>S432*H432</f>
        <v>0</v>
      </c>
      <c r="AR432" s="23" t="s">
        <v>146</v>
      </c>
      <c r="AT432" s="23" t="s">
        <v>141</v>
      </c>
      <c r="AU432" s="23" t="s">
        <v>154</v>
      </c>
      <c r="AY432" s="23" t="s">
        <v>139</v>
      </c>
      <c r="BE432" s="162">
        <f>IF(N432="základní",J432,0)</f>
        <v>0</v>
      </c>
      <c r="BF432" s="162">
        <f>IF(N432="snížená",J432,0)</f>
        <v>0</v>
      </c>
      <c r="BG432" s="162">
        <f>IF(N432="zákl. přenesená",J432,0)</f>
        <v>0</v>
      </c>
      <c r="BH432" s="162">
        <f>IF(N432="sníž. přenesená",J432,0)</f>
        <v>0</v>
      </c>
      <c r="BI432" s="162">
        <f>IF(N432="nulová",J432,0)</f>
        <v>0</v>
      </c>
      <c r="BJ432" s="23" t="s">
        <v>77</v>
      </c>
      <c r="BK432" s="162">
        <f>ROUND(I432*H432,2)</f>
        <v>0</v>
      </c>
      <c r="BL432" s="23" t="s">
        <v>146</v>
      </c>
      <c r="BM432" s="23" t="s">
        <v>1697</v>
      </c>
    </row>
    <row r="433" spans="2:65" s="1" customFormat="1" ht="25.5" customHeight="1">
      <c r="B433" s="151"/>
      <c r="C433" s="152" t="s">
        <v>1698</v>
      </c>
      <c r="D433" s="152" t="s">
        <v>141</v>
      </c>
      <c r="E433" s="153" t="s">
        <v>1699</v>
      </c>
      <c r="F433" s="154" t="s">
        <v>1700</v>
      </c>
      <c r="G433" s="155" t="s">
        <v>182</v>
      </c>
      <c r="H433" s="156">
        <v>571.4999999999997</v>
      </c>
      <c r="I433" s="157"/>
      <c r="J433" s="157">
        <f>ROUND(I433*H433,2)</f>
        <v>0</v>
      </c>
      <c r="K433" s="154" t="s">
        <v>5</v>
      </c>
      <c r="L433" s="37"/>
      <c r="M433" s="158" t="s">
        <v>5</v>
      </c>
      <c r="N433" s="159" t="s">
        <v>40</v>
      </c>
      <c r="O433" s="160">
        <v>0</v>
      </c>
      <c r="P433" s="160">
        <f>O433*H433</f>
        <v>0</v>
      </c>
      <c r="Q433" s="160">
        <v>0</v>
      </c>
      <c r="R433" s="160">
        <f>Q433*H433</f>
        <v>0</v>
      </c>
      <c r="S433" s="160">
        <v>0</v>
      </c>
      <c r="T433" s="161">
        <f>S433*H433</f>
        <v>0</v>
      </c>
      <c r="AR433" s="23" t="s">
        <v>146</v>
      </c>
      <c r="AT433" s="23" t="s">
        <v>141</v>
      </c>
      <c r="AU433" s="23" t="s">
        <v>154</v>
      </c>
      <c r="AY433" s="23" t="s">
        <v>139</v>
      </c>
      <c r="BE433" s="162">
        <f>IF(N433="základní",J433,0)</f>
        <v>0</v>
      </c>
      <c r="BF433" s="162">
        <f>IF(N433="snížená",J433,0)</f>
        <v>0</v>
      </c>
      <c r="BG433" s="162">
        <f>IF(N433="zákl. přenesená",J433,0)</f>
        <v>0</v>
      </c>
      <c r="BH433" s="162">
        <f>IF(N433="sníž. přenesená",J433,0)</f>
        <v>0</v>
      </c>
      <c r="BI433" s="162">
        <f>IF(N433="nulová",J433,0)</f>
        <v>0</v>
      </c>
      <c r="BJ433" s="23" t="s">
        <v>77</v>
      </c>
      <c r="BK433" s="162">
        <f>ROUND(I433*H433,2)</f>
        <v>0</v>
      </c>
      <c r="BL433" s="23" t="s">
        <v>146</v>
      </c>
      <c r="BM433" s="23" t="s">
        <v>1701</v>
      </c>
    </row>
    <row r="434" spans="2:63" s="10" customFormat="1" ht="22.35" customHeight="1">
      <c r="B434" s="139"/>
      <c r="D434" s="140" t="s">
        <v>68</v>
      </c>
      <c r="E434" s="149" t="s">
        <v>1702</v>
      </c>
      <c r="F434" s="149" t="s">
        <v>1703</v>
      </c>
      <c r="J434" s="150">
        <f>BK434</f>
        <v>0</v>
      </c>
      <c r="L434" s="139"/>
      <c r="M434" s="143"/>
      <c r="N434" s="144"/>
      <c r="O434" s="144"/>
      <c r="P434" s="145">
        <f>SUM(P435:P436)</f>
        <v>0</v>
      </c>
      <c r="Q434" s="144"/>
      <c r="R434" s="145">
        <f>SUM(R435:R436)</f>
        <v>0</v>
      </c>
      <c r="S434" s="144"/>
      <c r="T434" s="146">
        <f>SUM(T435:T436)</f>
        <v>0</v>
      </c>
      <c r="AR434" s="140" t="s">
        <v>77</v>
      </c>
      <c r="AT434" s="147" t="s">
        <v>68</v>
      </c>
      <c r="AU434" s="147" t="s">
        <v>79</v>
      </c>
      <c r="AY434" s="140" t="s">
        <v>139</v>
      </c>
      <c r="BK434" s="148">
        <f>SUM(BK435:BK436)</f>
        <v>0</v>
      </c>
    </row>
    <row r="435" spans="2:65" s="1" customFormat="1" ht="25.5" customHeight="1">
      <c r="B435" s="151"/>
      <c r="C435" s="152" t="s">
        <v>1321</v>
      </c>
      <c r="D435" s="152" t="s">
        <v>141</v>
      </c>
      <c r="E435" s="153" t="s">
        <v>1704</v>
      </c>
      <c r="F435" s="154" t="s">
        <v>1705</v>
      </c>
      <c r="G435" s="155" t="s">
        <v>1009</v>
      </c>
      <c r="H435" s="156">
        <v>530</v>
      </c>
      <c r="I435" s="157"/>
      <c r="J435" s="157">
        <f>ROUND(I435*H435,2)</f>
        <v>0</v>
      </c>
      <c r="K435" s="154" t="s">
        <v>5</v>
      </c>
      <c r="L435" s="37"/>
      <c r="M435" s="158" t="s">
        <v>5</v>
      </c>
      <c r="N435" s="159" t="s">
        <v>40</v>
      </c>
      <c r="O435" s="160">
        <v>0</v>
      </c>
      <c r="P435" s="160">
        <f>O435*H435</f>
        <v>0</v>
      </c>
      <c r="Q435" s="160">
        <v>0</v>
      </c>
      <c r="R435" s="160">
        <f>Q435*H435</f>
        <v>0</v>
      </c>
      <c r="S435" s="160">
        <v>0</v>
      </c>
      <c r="T435" s="161">
        <f>S435*H435</f>
        <v>0</v>
      </c>
      <c r="AR435" s="23" t="s">
        <v>146</v>
      </c>
      <c r="AT435" s="23" t="s">
        <v>141</v>
      </c>
      <c r="AU435" s="23" t="s">
        <v>154</v>
      </c>
      <c r="AY435" s="23" t="s">
        <v>139</v>
      </c>
      <c r="BE435" s="162">
        <f>IF(N435="základní",J435,0)</f>
        <v>0</v>
      </c>
      <c r="BF435" s="162">
        <f>IF(N435="snížená",J435,0)</f>
        <v>0</v>
      </c>
      <c r="BG435" s="162">
        <f>IF(N435="zákl. přenesená",J435,0)</f>
        <v>0</v>
      </c>
      <c r="BH435" s="162">
        <f>IF(N435="sníž. přenesená",J435,0)</f>
        <v>0</v>
      </c>
      <c r="BI435" s="162">
        <f>IF(N435="nulová",J435,0)</f>
        <v>0</v>
      </c>
      <c r="BJ435" s="23" t="s">
        <v>77</v>
      </c>
      <c r="BK435" s="162">
        <f>ROUND(I435*H435,2)</f>
        <v>0</v>
      </c>
      <c r="BL435" s="23" t="s">
        <v>146</v>
      </c>
      <c r="BM435" s="23" t="s">
        <v>1706</v>
      </c>
    </row>
    <row r="436" spans="2:65" s="1" customFormat="1" ht="16.5" customHeight="1">
      <c r="B436" s="151"/>
      <c r="C436" s="152" t="s">
        <v>1707</v>
      </c>
      <c r="D436" s="152" t="s">
        <v>141</v>
      </c>
      <c r="E436" s="153" t="s">
        <v>1708</v>
      </c>
      <c r="F436" s="154" t="s">
        <v>1709</v>
      </c>
      <c r="G436" s="155" t="s">
        <v>1009</v>
      </c>
      <c r="H436" s="156">
        <v>530</v>
      </c>
      <c r="I436" s="157"/>
      <c r="J436" s="157">
        <f>ROUND(I436*H436,2)</f>
        <v>0</v>
      </c>
      <c r="K436" s="154" t="s">
        <v>5</v>
      </c>
      <c r="L436" s="37"/>
      <c r="M436" s="158" t="s">
        <v>5</v>
      </c>
      <c r="N436" s="159" t="s">
        <v>40</v>
      </c>
      <c r="O436" s="160">
        <v>0</v>
      </c>
      <c r="P436" s="160">
        <f>O436*H436</f>
        <v>0</v>
      </c>
      <c r="Q436" s="160">
        <v>0</v>
      </c>
      <c r="R436" s="160">
        <f>Q436*H436</f>
        <v>0</v>
      </c>
      <c r="S436" s="160">
        <v>0</v>
      </c>
      <c r="T436" s="161">
        <f>S436*H436</f>
        <v>0</v>
      </c>
      <c r="AR436" s="23" t="s">
        <v>146</v>
      </c>
      <c r="AT436" s="23" t="s">
        <v>141</v>
      </c>
      <c r="AU436" s="23" t="s">
        <v>154</v>
      </c>
      <c r="AY436" s="23" t="s">
        <v>139</v>
      </c>
      <c r="BE436" s="162">
        <f>IF(N436="základní",J436,0)</f>
        <v>0</v>
      </c>
      <c r="BF436" s="162">
        <f>IF(N436="snížená",J436,0)</f>
        <v>0</v>
      </c>
      <c r="BG436" s="162">
        <f>IF(N436="zákl. přenesená",J436,0)</f>
        <v>0</v>
      </c>
      <c r="BH436" s="162">
        <f>IF(N436="sníž. přenesená",J436,0)</f>
        <v>0</v>
      </c>
      <c r="BI436" s="162">
        <f>IF(N436="nulová",J436,0)</f>
        <v>0</v>
      </c>
      <c r="BJ436" s="23" t="s">
        <v>77</v>
      </c>
      <c r="BK436" s="162">
        <f>ROUND(I436*H436,2)</f>
        <v>0</v>
      </c>
      <c r="BL436" s="23" t="s">
        <v>146</v>
      </c>
      <c r="BM436" s="23" t="s">
        <v>1710</v>
      </c>
    </row>
    <row r="437" spans="2:63" s="10" customFormat="1" ht="22.35" customHeight="1">
      <c r="B437" s="139"/>
      <c r="D437" s="140" t="s">
        <v>68</v>
      </c>
      <c r="E437" s="149" t="s">
        <v>1711</v>
      </c>
      <c r="F437" s="149" t="s">
        <v>1712</v>
      </c>
      <c r="J437" s="150">
        <f>BK437</f>
        <v>0</v>
      </c>
      <c r="L437" s="139"/>
      <c r="M437" s="143"/>
      <c r="N437" s="144"/>
      <c r="O437" s="144"/>
      <c r="P437" s="145">
        <f>SUM(P438:P443)</f>
        <v>100</v>
      </c>
      <c r="Q437" s="144"/>
      <c r="R437" s="145">
        <f>SUM(R438:R443)</f>
        <v>100</v>
      </c>
      <c r="S437" s="144"/>
      <c r="T437" s="146">
        <f>SUM(T438:T443)</f>
        <v>100</v>
      </c>
      <c r="AR437" s="140" t="s">
        <v>77</v>
      </c>
      <c r="AT437" s="147" t="s">
        <v>68</v>
      </c>
      <c r="AU437" s="147" t="s">
        <v>79</v>
      </c>
      <c r="AY437" s="140" t="s">
        <v>139</v>
      </c>
      <c r="BK437" s="148">
        <f>SUM(BK438:BK443)</f>
        <v>0</v>
      </c>
    </row>
    <row r="438" spans="2:65" s="1" customFormat="1" ht="16.5" customHeight="1">
      <c r="B438" s="151"/>
      <c r="C438" s="171" t="s">
        <v>1325</v>
      </c>
      <c r="D438" s="171" t="s">
        <v>191</v>
      </c>
      <c r="E438" s="172" t="s">
        <v>1713</v>
      </c>
      <c r="F438" s="173" t="s">
        <v>2258</v>
      </c>
      <c r="G438" s="174" t="s">
        <v>5</v>
      </c>
      <c r="H438" s="175">
        <v>60</v>
      </c>
      <c r="I438" s="176"/>
      <c r="J438" s="176">
        <f aca="true" t="shared" si="199" ref="J438:J443">ROUND(I438*H438,2)</f>
        <v>0</v>
      </c>
      <c r="K438" s="173" t="s">
        <v>5</v>
      </c>
      <c r="L438" s="177"/>
      <c r="M438" s="178" t="s">
        <v>5</v>
      </c>
      <c r="N438" s="179" t="s">
        <v>40</v>
      </c>
      <c r="O438" s="160">
        <v>0</v>
      </c>
      <c r="P438" s="160">
        <f aca="true" t="shared" si="200" ref="P438:P443">O438*H438</f>
        <v>0</v>
      </c>
      <c r="Q438" s="160">
        <v>0</v>
      </c>
      <c r="R438" s="160">
        <f aca="true" t="shared" si="201" ref="R438:R443">Q438*H438</f>
        <v>0</v>
      </c>
      <c r="S438" s="160">
        <v>0</v>
      </c>
      <c r="T438" s="161">
        <f aca="true" t="shared" si="202" ref="T438:T443">S438*H438</f>
        <v>0</v>
      </c>
      <c r="AR438" s="23" t="s">
        <v>179</v>
      </c>
      <c r="AT438" s="23" t="s">
        <v>191</v>
      </c>
      <c r="AU438" s="23" t="s">
        <v>154</v>
      </c>
      <c r="AY438" s="23" t="s">
        <v>139</v>
      </c>
      <c r="BE438" s="162">
        <f aca="true" t="shared" si="203" ref="BE438:BE443">IF(N438="základní",J438,0)</f>
        <v>0</v>
      </c>
      <c r="BF438" s="162">
        <f aca="true" t="shared" si="204" ref="BF438:BF443">IF(N438="snížená",J438,0)</f>
        <v>0</v>
      </c>
      <c r="BG438" s="162">
        <f aca="true" t="shared" si="205" ref="BG438:BG443">IF(N438="zákl. přenesená",J438,0)</f>
        <v>0</v>
      </c>
      <c r="BH438" s="162">
        <f aca="true" t="shared" si="206" ref="BH438:BH443">IF(N438="sníž. přenesená",J438,0)</f>
        <v>0</v>
      </c>
      <c r="BI438" s="162">
        <f aca="true" t="shared" si="207" ref="BI438:BI443">IF(N438="nulová",J438,0)</f>
        <v>0</v>
      </c>
      <c r="BJ438" s="23" t="s">
        <v>77</v>
      </c>
      <c r="BK438" s="162">
        <f aca="true" t="shared" si="208" ref="BK438:BK443">ROUND(I438*H438,2)</f>
        <v>0</v>
      </c>
      <c r="BL438" s="23" t="s">
        <v>146</v>
      </c>
      <c r="BM438" s="23" t="s">
        <v>1714</v>
      </c>
    </row>
    <row r="439" spans="2:65" s="1" customFormat="1" ht="16.5" customHeight="1">
      <c r="B439" s="151"/>
      <c r="C439" s="171" t="s">
        <v>1715</v>
      </c>
      <c r="D439" s="171" t="s">
        <v>191</v>
      </c>
      <c r="E439" s="172" t="s">
        <v>1716</v>
      </c>
      <c r="F439" s="173" t="s">
        <v>2259</v>
      </c>
      <c r="G439" s="174" t="s">
        <v>5</v>
      </c>
      <c r="H439" s="175">
        <v>100</v>
      </c>
      <c r="I439" s="176"/>
      <c r="J439" s="176">
        <f t="shared" si="199"/>
        <v>0</v>
      </c>
      <c r="K439" s="173" t="s">
        <v>5</v>
      </c>
      <c r="L439" s="177"/>
      <c r="M439" s="178" t="s">
        <v>5</v>
      </c>
      <c r="N439" s="179" t="s">
        <v>40</v>
      </c>
      <c r="O439" s="160">
        <v>0</v>
      </c>
      <c r="P439" s="160">
        <f t="shared" si="200"/>
        <v>0</v>
      </c>
      <c r="Q439" s="160">
        <v>0</v>
      </c>
      <c r="R439" s="160">
        <f t="shared" si="201"/>
        <v>0</v>
      </c>
      <c r="S439" s="160">
        <v>0</v>
      </c>
      <c r="T439" s="161">
        <f t="shared" si="202"/>
        <v>0</v>
      </c>
      <c r="AR439" s="23" t="s">
        <v>179</v>
      </c>
      <c r="AT439" s="23" t="s">
        <v>191</v>
      </c>
      <c r="AU439" s="23" t="s">
        <v>154</v>
      </c>
      <c r="AY439" s="23" t="s">
        <v>139</v>
      </c>
      <c r="BE439" s="162">
        <f t="shared" si="203"/>
        <v>0</v>
      </c>
      <c r="BF439" s="162">
        <f t="shared" si="204"/>
        <v>0</v>
      </c>
      <c r="BG439" s="162">
        <f t="shared" si="205"/>
        <v>0</v>
      </c>
      <c r="BH439" s="162">
        <f t="shared" si="206"/>
        <v>0</v>
      </c>
      <c r="BI439" s="162">
        <f t="shared" si="207"/>
        <v>0</v>
      </c>
      <c r="BJ439" s="23" t="s">
        <v>77</v>
      </c>
      <c r="BK439" s="162">
        <f t="shared" si="208"/>
        <v>0</v>
      </c>
      <c r="BL439" s="23" t="s">
        <v>146</v>
      </c>
      <c r="BM439" s="23" t="s">
        <v>1717</v>
      </c>
    </row>
    <row r="440" spans="2:65" s="1" customFormat="1" ht="16.5" customHeight="1">
      <c r="B440" s="151"/>
      <c r="C440" s="171" t="s">
        <v>1421</v>
      </c>
      <c r="D440" s="171" t="s">
        <v>191</v>
      </c>
      <c r="E440" s="172" t="s">
        <v>2260</v>
      </c>
      <c r="F440" s="173" t="s">
        <v>2261</v>
      </c>
      <c r="G440" s="174" t="s">
        <v>1009</v>
      </c>
      <c r="H440" s="175">
        <v>100</v>
      </c>
      <c r="I440" s="176"/>
      <c r="J440" s="176">
        <f t="shared" si="199"/>
        <v>0</v>
      </c>
      <c r="K440" s="173" t="s">
        <v>5</v>
      </c>
      <c r="L440" s="177"/>
      <c r="M440" s="178" t="s">
        <v>5</v>
      </c>
      <c r="N440" s="179" t="s">
        <v>40</v>
      </c>
      <c r="O440" s="160">
        <v>0</v>
      </c>
      <c r="P440" s="160">
        <f t="shared" si="200"/>
        <v>0</v>
      </c>
      <c r="Q440" s="160">
        <v>0</v>
      </c>
      <c r="R440" s="160">
        <f t="shared" si="201"/>
        <v>0</v>
      </c>
      <c r="S440" s="160">
        <v>0</v>
      </c>
      <c r="T440" s="161">
        <f t="shared" si="202"/>
        <v>0</v>
      </c>
      <c r="AR440" s="23" t="s">
        <v>179</v>
      </c>
      <c r="AT440" s="23" t="s">
        <v>191</v>
      </c>
      <c r="AU440" s="23" t="s">
        <v>154</v>
      </c>
      <c r="AY440" s="23" t="s">
        <v>139</v>
      </c>
      <c r="BE440" s="162">
        <f t="shared" si="203"/>
        <v>0</v>
      </c>
      <c r="BF440" s="162">
        <f t="shared" si="204"/>
        <v>0</v>
      </c>
      <c r="BG440" s="162">
        <f t="shared" si="205"/>
        <v>0</v>
      </c>
      <c r="BH440" s="162">
        <f t="shared" si="206"/>
        <v>0</v>
      </c>
      <c r="BI440" s="162">
        <f t="shared" si="207"/>
        <v>0</v>
      </c>
      <c r="BJ440" s="23" t="s">
        <v>77</v>
      </c>
      <c r="BK440" s="162">
        <f t="shared" si="208"/>
        <v>0</v>
      </c>
      <c r="BL440" s="23" t="s">
        <v>146</v>
      </c>
      <c r="BM440" s="23" t="s">
        <v>1718</v>
      </c>
    </row>
    <row r="441" spans="2:65" s="1" customFormat="1" ht="16.5" customHeight="1">
      <c r="B441" s="151"/>
      <c r="C441" s="171" t="s">
        <v>1328</v>
      </c>
      <c r="D441" s="171" t="s">
        <v>191</v>
      </c>
      <c r="E441" s="172" t="s">
        <v>1719</v>
      </c>
      <c r="F441" s="173" t="s">
        <v>2262</v>
      </c>
      <c r="G441" s="174" t="s">
        <v>5</v>
      </c>
      <c r="H441" s="175">
        <v>100</v>
      </c>
      <c r="I441" s="176"/>
      <c r="J441" s="176">
        <f t="shared" si="199"/>
        <v>0</v>
      </c>
      <c r="K441" s="173" t="s">
        <v>5</v>
      </c>
      <c r="L441" s="177"/>
      <c r="M441" s="178" t="s">
        <v>5</v>
      </c>
      <c r="N441" s="179" t="s">
        <v>40</v>
      </c>
      <c r="O441" s="160">
        <v>0</v>
      </c>
      <c r="P441" s="160">
        <f t="shared" si="200"/>
        <v>0</v>
      </c>
      <c r="Q441" s="160">
        <v>0</v>
      </c>
      <c r="R441" s="160">
        <f t="shared" si="201"/>
        <v>0</v>
      </c>
      <c r="S441" s="160">
        <v>0</v>
      </c>
      <c r="T441" s="161">
        <f t="shared" si="202"/>
        <v>0</v>
      </c>
      <c r="AR441" s="23" t="s">
        <v>179</v>
      </c>
      <c r="AT441" s="23" t="s">
        <v>191</v>
      </c>
      <c r="AU441" s="23" t="s">
        <v>154</v>
      </c>
      <c r="AY441" s="23" t="s">
        <v>139</v>
      </c>
      <c r="BE441" s="162">
        <f t="shared" si="203"/>
        <v>0</v>
      </c>
      <c r="BF441" s="162">
        <f t="shared" si="204"/>
        <v>0</v>
      </c>
      <c r="BG441" s="162">
        <f t="shared" si="205"/>
        <v>0</v>
      </c>
      <c r="BH441" s="162">
        <f t="shared" si="206"/>
        <v>0</v>
      </c>
      <c r="BI441" s="162">
        <f t="shared" si="207"/>
        <v>0</v>
      </c>
      <c r="BJ441" s="23" t="s">
        <v>77</v>
      </c>
      <c r="BK441" s="162">
        <f t="shared" si="208"/>
        <v>0</v>
      </c>
      <c r="BL441" s="23" t="s">
        <v>146</v>
      </c>
      <c r="BM441" s="23" t="s">
        <v>1720</v>
      </c>
    </row>
    <row r="442" spans="2:65" s="277" customFormat="1" ht="16.5" customHeight="1">
      <c r="B442" s="151"/>
      <c r="C442" s="171"/>
      <c r="D442" s="171"/>
      <c r="E442" s="172" t="s">
        <v>1722</v>
      </c>
      <c r="F442" s="173" t="s">
        <v>2243</v>
      </c>
      <c r="G442" s="174"/>
      <c r="H442" s="175">
        <v>100</v>
      </c>
      <c r="I442" s="176"/>
      <c r="J442" s="176">
        <f t="shared" si="199"/>
        <v>0</v>
      </c>
      <c r="K442" s="173"/>
      <c r="L442" s="177"/>
      <c r="M442" s="178"/>
      <c r="N442" s="179" t="s">
        <v>40</v>
      </c>
      <c r="O442" s="160">
        <v>1</v>
      </c>
      <c r="P442" s="160">
        <f t="shared" si="200"/>
        <v>100</v>
      </c>
      <c r="Q442" s="160">
        <v>1</v>
      </c>
      <c r="R442" s="160">
        <f t="shared" si="201"/>
        <v>100</v>
      </c>
      <c r="S442" s="160">
        <v>1</v>
      </c>
      <c r="T442" s="161">
        <f t="shared" si="202"/>
        <v>100</v>
      </c>
      <c r="AR442" s="23"/>
      <c r="AT442" s="23"/>
      <c r="AU442" s="23"/>
      <c r="AY442" s="23"/>
      <c r="BE442" s="162">
        <f t="shared" si="203"/>
        <v>0</v>
      </c>
      <c r="BF442" s="162">
        <f t="shared" si="204"/>
        <v>0</v>
      </c>
      <c r="BG442" s="162">
        <f t="shared" si="205"/>
        <v>0</v>
      </c>
      <c r="BH442" s="162">
        <f t="shared" si="206"/>
        <v>0</v>
      </c>
      <c r="BI442" s="162">
        <f t="shared" si="207"/>
        <v>0</v>
      </c>
      <c r="BJ442" s="23" t="s">
        <v>79</v>
      </c>
      <c r="BK442" s="162">
        <f t="shared" si="208"/>
        <v>0</v>
      </c>
      <c r="BL442" s="23" t="s">
        <v>146</v>
      </c>
      <c r="BM442" s="23" t="s">
        <v>1720</v>
      </c>
    </row>
    <row r="443" spans="2:65" s="1" customFormat="1" ht="16.5" customHeight="1">
      <c r="B443" s="151"/>
      <c r="C443" s="171" t="s">
        <v>1721</v>
      </c>
      <c r="D443" s="171" t="s">
        <v>191</v>
      </c>
      <c r="E443" s="172" t="s">
        <v>2256</v>
      </c>
      <c r="F443" s="173" t="s">
        <v>2257</v>
      </c>
      <c r="G443" s="174" t="s">
        <v>5</v>
      </c>
      <c r="H443" s="175">
        <v>70</v>
      </c>
      <c r="I443" s="176"/>
      <c r="J443" s="176">
        <f t="shared" si="199"/>
        <v>0</v>
      </c>
      <c r="K443" s="173" t="s">
        <v>5</v>
      </c>
      <c r="L443" s="177"/>
      <c r="M443" s="178" t="s">
        <v>5</v>
      </c>
      <c r="N443" s="179" t="s">
        <v>40</v>
      </c>
      <c r="O443" s="160">
        <v>0</v>
      </c>
      <c r="P443" s="160">
        <f t="shared" si="200"/>
        <v>0</v>
      </c>
      <c r="Q443" s="160">
        <v>0</v>
      </c>
      <c r="R443" s="160">
        <f t="shared" si="201"/>
        <v>0</v>
      </c>
      <c r="S443" s="160">
        <v>0</v>
      </c>
      <c r="T443" s="161">
        <f t="shared" si="202"/>
        <v>0</v>
      </c>
      <c r="AR443" s="23" t="s">
        <v>179</v>
      </c>
      <c r="AT443" s="23" t="s">
        <v>191</v>
      </c>
      <c r="AU443" s="23" t="s">
        <v>154</v>
      </c>
      <c r="AY443" s="23" t="s">
        <v>139</v>
      </c>
      <c r="BE443" s="162">
        <f t="shared" si="203"/>
        <v>0</v>
      </c>
      <c r="BF443" s="162">
        <f t="shared" si="204"/>
        <v>0</v>
      </c>
      <c r="BG443" s="162">
        <f t="shared" si="205"/>
        <v>0</v>
      </c>
      <c r="BH443" s="162">
        <f t="shared" si="206"/>
        <v>0</v>
      </c>
      <c r="BI443" s="162">
        <f t="shared" si="207"/>
        <v>0</v>
      </c>
      <c r="BJ443" s="23" t="s">
        <v>77</v>
      </c>
      <c r="BK443" s="162">
        <f t="shared" si="208"/>
        <v>0</v>
      </c>
      <c r="BL443" s="23" t="s">
        <v>146</v>
      </c>
      <c r="BM443" s="23" t="s">
        <v>1723</v>
      </c>
    </row>
    <row r="444" spans="2:63" s="10" customFormat="1" ht="22.35" customHeight="1">
      <c r="B444" s="139"/>
      <c r="D444" s="140" t="s">
        <v>68</v>
      </c>
      <c r="E444" s="149" t="s">
        <v>1724</v>
      </c>
      <c r="F444" s="149" t="s">
        <v>1725</v>
      </c>
      <c r="J444" s="150">
        <f>BK444</f>
        <v>0</v>
      </c>
      <c r="L444" s="139"/>
      <c r="M444" s="143"/>
      <c r="N444" s="144"/>
      <c r="O444" s="144"/>
      <c r="P444" s="145">
        <f>SUM(P445:P456)</f>
        <v>0</v>
      </c>
      <c r="Q444" s="144"/>
      <c r="R444" s="145">
        <f>SUM(R445:R456)</f>
        <v>0</v>
      </c>
      <c r="S444" s="144"/>
      <c r="T444" s="146">
        <f>SUM(T445:T456)</f>
        <v>0</v>
      </c>
      <c r="AR444" s="140" t="s">
        <v>77</v>
      </c>
      <c r="AT444" s="147" t="s">
        <v>68</v>
      </c>
      <c r="AU444" s="147" t="s">
        <v>79</v>
      </c>
      <c r="AY444" s="140" t="s">
        <v>139</v>
      </c>
      <c r="BK444" s="148">
        <f>SUM(BK445:BK456)</f>
        <v>0</v>
      </c>
    </row>
    <row r="445" spans="2:65" s="1" customFormat="1" ht="25.5" customHeight="1">
      <c r="B445" s="151"/>
      <c r="C445" s="152" t="s">
        <v>1332</v>
      </c>
      <c r="D445" s="152" t="s">
        <v>141</v>
      </c>
      <c r="E445" s="153" t="s">
        <v>1726</v>
      </c>
      <c r="F445" s="154" t="s">
        <v>1727</v>
      </c>
      <c r="G445" s="155" t="s">
        <v>182</v>
      </c>
      <c r="H445" s="156">
        <v>146.4</v>
      </c>
      <c r="I445" s="157"/>
      <c r="J445" s="157">
        <f aca="true" t="shared" si="209" ref="J445:J456">ROUND(I445*H445,2)</f>
        <v>0</v>
      </c>
      <c r="K445" s="154" t="s">
        <v>5</v>
      </c>
      <c r="L445" s="37"/>
      <c r="M445" s="158" t="s">
        <v>5</v>
      </c>
      <c r="N445" s="159" t="s">
        <v>40</v>
      </c>
      <c r="O445" s="160">
        <v>0</v>
      </c>
      <c r="P445" s="160">
        <f aca="true" t="shared" si="210" ref="P445:P456">O445*H445</f>
        <v>0</v>
      </c>
      <c r="Q445" s="160">
        <v>0</v>
      </c>
      <c r="R445" s="160">
        <f aca="true" t="shared" si="211" ref="R445:R456">Q445*H445</f>
        <v>0</v>
      </c>
      <c r="S445" s="160">
        <v>0</v>
      </c>
      <c r="T445" s="161">
        <f aca="true" t="shared" si="212" ref="T445:T456">S445*H445</f>
        <v>0</v>
      </c>
      <c r="AR445" s="23" t="s">
        <v>146</v>
      </c>
      <c r="AT445" s="23" t="s">
        <v>141</v>
      </c>
      <c r="AU445" s="23" t="s">
        <v>154</v>
      </c>
      <c r="AY445" s="23" t="s">
        <v>139</v>
      </c>
      <c r="BE445" s="162">
        <f aca="true" t="shared" si="213" ref="BE445:BE456">IF(N445="základní",J445,0)</f>
        <v>0</v>
      </c>
      <c r="BF445" s="162">
        <f aca="true" t="shared" si="214" ref="BF445:BF456">IF(N445="snížená",J445,0)</f>
        <v>0</v>
      </c>
      <c r="BG445" s="162">
        <f aca="true" t="shared" si="215" ref="BG445:BG456">IF(N445="zákl. přenesená",J445,0)</f>
        <v>0</v>
      </c>
      <c r="BH445" s="162">
        <f aca="true" t="shared" si="216" ref="BH445:BH456">IF(N445="sníž. přenesená",J445,0)</f>
        <v>0</v>
      </c>
      <c r="BI445" s="162">
        <f aca="true" t="shared" si="217" ref="BI445:BI456">IF(N445="nulová",J445,0)</f>
        <v>0</v>
      </c>
      <c r="BJ445" s="23" t="s">
        <v>77</v>
      </c>
      <c r="BK445" s="162">
        <f aca="true" t="shared" si="218" ref="BK445:BK456">ROUND(I445*H445,2)</f>
        <v>0</v>
      </c>
      <c r="BL445" s="23" t="s">
        <v>146</v>
      </c>
      <c r="BM445" s="23" t="s">
        <v>1728</v>
      </c>
    </row>
    <row r="446" spans="2:65" s="1" customFormat="1" ht="25.5" customHeight="1">
      <c r="B446" s="151"/>
      <c r="C446" s="152" t="s">
        <v>1729</v>
      </c>
      <c r="D446" s="152" t="s">
        <v>141</v>
      </c>
      <c r="E446" s="153" t="s">
        <v>1319</v>
      </c>
      <c r="F446" s="154" t="s">
        <v>1320</v>
      </c>
      <c r="G446" s="155" t="s">
        <v>182</v>
      </c>
      <c r="H446" s="156">
        <v>122</v>
      </c>
      <c r="I446" s="157"/>
      <c r="J446" s="157">
        <f t="shared" si="209"/>
        <v>0</v>
      </c>
      <c r="K446" s="154" t="s">
        <v>5</v>
      </c>
      <c r="L446" s="37"/>
      <c r="M446" s="158" t="s">
        <v>5</v>
      </c>
      <c r="N446" s="159" t="s">
        <v>40</v>
      </c>
      <c r="O446" s="160">
        <v>0</v>
      </c>
      <c r="P446" s="160">
        <f t="shared" si="210"/>
        <v>0</v>
      </c>
      <c r="Q446" s="160">
        <v>0</v>
      </c>
      <c r="R446" s="160">
        <f t="shared" si="211"/>
        <v>0</v>
      </c>
      <c r="S446" s="160">
        <v>0</v>
      </c>
      <c r="T446" s="161">
        <f t="shared" si="212"/>
        <v>0</v>
      </c>
      <c r="AR446" s="23" t="s">
        <v>146</v>
      </c>
      <c r="AT446" s="23" t="s">
        <v>141</v>
      </c>
      <c r="AU446" s="23" t="s">
        <v>154</v>
      </c>
      <c r="AY446" s="23" t="s">
        <v>139</v>
      </c>
      <c r="BE446" s="162">
        <f t="shared" si="213"/>
        <v>0</v>
      </c>
      <c r="BF446" s="162">
        <f t="shared" si="214"/>
        <v>0</v>
      </c>
      <c r="BG446" s="162">
        <f t="shared" si="215"/>
        <v>0</v>
      </c>
      <c r="BH446" s="162">
        <f t="shared" si="216"/>
        <v>0</v>
      </c>
      <c r="BI446" s="162">
        <f t="shared" si="217"/>
        <v>0</v>
      </c>
      <c r="BJ446" s="23" t="s">
        <v>77</v>
      </c>
      <c r="BK446" s="162">
        <f t="shared" si="218"/>
        <v>0</v>
      </c>
      <c r="BL446" s="23" t="s">
        <v>146</v>
      </c>
      <c r="BM446" s="23" t="s">
        <v>1730</v>
      </c>
    </row>
    <row r="447" spans="2:65" s="1" customFormat="1" ht="25.5" customHeight="1">
      <c r="B447" s="151"/>
      <c r="C447" s="152" t="s">
        <v>1335</v>
      </c>
      <c r="D447" s="152" t="s">
        <v>141</v>
      </c>
      <c r="E447" s="153" t="s">
        <v>1731</v>
      </c>
      <c r="F447" s="154" t="s">
        <v>1732</v>
      </c>
      <c r="G447" s="155" t="s">
        <v>144</v>
      </c>
      <c r="H447" s="156">
        <v>0.122</v>
      </c>
      <c r="I447" s="157"/>
      <c r="J447" s="157">
        <f t="shared" si="209"/>
        <v>0</v>
      </c>
      <c r="K447" s="154" t="s">
        <v>5</v>
      </c>
      <c r="L447" s="37"/>
      <c r="M447" s="158" t="s">
        <v>5</v>
      </c>
      <c r="N447" s="159" t="s">
        <v>40</v>
      </c>
      <c r="O447" s="160">
        <v>0</v>
      </c>
      <c r="P447" s="160">
        <f t="shared" si="210"/>
        <v>0</v>
      </c>
      <c r="Q447" s="160">
        <v>0</v>
      </c>
      <c r="R447" s="160">
        <f t="shared" si="211"/>
        <v>0</v>
      </c>
      <c r="S447" s="160">
        <v>0</v>
      </c>
      <c r="T447" s="161">
        <f t="shared" si="212"/>
        <v>0</v>
      </c>
      <c r="AR447" s="23" t="s">
        <v>146</v>
      </c>
      <c r="AT447" s="23" t="s">
        <v>141</v>
      </c>
      <c r="AU447" s="23" t="s">
        <v>154</v>
      </c>
      <c r="AY447" s="23" t="s">
        <v>139</v>
      </c>
      <c r="BE447" s="162">
        <f t="shared" si="213"/>
        <v>0</v>
      </c>
      <c r="BF447" s="162">
        <f t="shared" si="214"/>
        <v>0</v>
      </c>
      <c r="BG447" s="162">
        <f t="shared" si="215"/>
        <v>0</v>
      </c>
      <c r="BH447" s="162">
        <f t="shared" si="216"/>
        <v>0</v>
      </c>
      <c r="BI447" s="162">
        <f t="shared" si="217"/>
        <v>0</v>
      </c>
      <c r="BJ447" s="23" t="s">
        <v>77</v>
      </c>
      <c r="BK447" s="162">
        <f t="shared" si="218"/>
        <v>0</v>
      </c>
      <c r="BL447" s="23" t="s">
        <v>146</v>
      </c>
      <c r="BM447" s="23" t="s">
        <v>1733</v>
      </c>
    </row>
    <row r="448" spans="2:65" s="1" customFormat="1" ht="25.5" customHeight="1">
      <c r="B448" s="151"/>
      <c r="C448" s="152" t="s">
        <v>1734</v>
      </c>
      <c r="D448" s="152" t="s">
        <v>141</v>
      </c>
      <c r="E448" s="153" t="s">
        <v>1735</v>
      </c>
      <c r="F448" s="154" t="s">
        <v>1736</v>
      </c>
      <c r="G448" s="155" t="s">
        <v>182</v>
      </c>
      <c r="H448" s="156">
        <v>231.79999999999998</v>
      </c>
      <c r="I448" s="157"/>
      <c r="J448" s="157">
        <f t="shared" si="209"/>
        <v>0</v>
      </c>
      <c r="K448" s="154" t="s">
        <v>5</v>
      </c>
      <c r="L448" s="37"/>
      <c r="M448" s="158" t="s">
        <v>5</v>
      </c>
      <c r="N448" s="159" t="s">
        <v>40</v>
      </c>
      <c r="O448" s="160">
        <v>0</v>
      </c>
      <c r="P448" s="160">
        <f t="shared" si="210"/>
        <v>0</v>
      </c>
      <c r="Q448" s="160">
        <v>0</v>
      </c>
      <c r="R448" s="160">
        <f t="shared" si="211"/>
        <v>0</v>
      </c>
      <c r="S448" s="160">
        <v>0</v>
      </c>
      <c r="T448" s="161">
        <f t="shared" si="212"/>
        <v>0</v>
      </c>
      <c r="AR448" s="23" t="s">
        <v>146</v>
      </c>
      <c r="AT448" s="23" t="s">
        <v>141</v>
      </c>
      <c r="AU448" s="23" t="s">
        <v>154</v>
      </c>
      <c r="AY448" s="23" t="s">
        <v>139</v>
      </c>
      <c r="BE448" s="162">
        <f t="shared" si="213"/>
        <v>0</v>
      </c>
      <c r="BF448" s="162">
        <f t="shared" si="214"/>
        <v>0</v>
      </c>
      <c r="BG448" s="162">
        <f t="shared" si="215"/>
        <v>0</v>
      </c>
      <c r="BH448" s="162">
        <f t="shared" si="216"/>
        <v>0</v>
      </c>
      <c r="BI448" s="162">
        <f t="shared" si="217"/>
        <v>0</v>
      </c>
      <c r="BJ448" s="23" t="s">
        <v>77</v>
      </c>
      <c r="BK448" s="162">
        <f t="shared" si="218"/>
        <v>0</v>
      </c>
      <c r="BL448" s="23" t="s">
        <v>146</v>
      </c>
      <c r="BM448" s="23" t="s">
        <v>1737</v>
      </c>
    </row>
    <row r="449" spans="2:65" s="1" customFormat="1" ht="16.5" customHeight="1">
      <c r="B449" s="151"/>
      <c r="C449" s="152" t="s">
        <v>1339</v>
      </c>
      <c r="D449" s="152" t="s">
        <v>141</v>
      </c>
      <c r="E449" s="153" t="s">
        <v>1738</v>
      </c>
      <c r="F449" s="154" t="s">
        <v>1739</v>
      </c>
      <c r="G449" s="155" t="s">
        <v>182</v>
      </c>
      <c r="H449" s="156">
        <v>6.1000000000000005</v>
      </c>
      <c r="I449" s="157"/>
      <c r="J449" s="157">
        <f t="shared" si="209"/>
        <v>0</v>
      </c>
      <c r="K449" s="154" t="s">
        <v>5</v>
      </c>
      <c r="L449" s="37"/>
      <c r="M449" s="158" t="s">
        <v>5</v>
      </c>
      <c r="N449" s="159" t="s">
        <v>40</v>
      </c>
      <c r="O449" s="160">
        <v>0</v>
      </c>
      <c r="P449" s="160">
        <f t="shared" si="210"/>
        <v>0</v>
      </c>
      <c r="Q449" s="160">
        <v>0</v>
      </c>
      <c r="R449" s="160">
        <f t="shared" si="211"/>
        <v>0</v>
      </c>
      <c r="S449" s="160">
        <v>0</v>
      </c>
      <c r="T449" s="161">
        <f t="shared" si="212"/>
        <v>0</v>
      </c>
      <c r="AR449" s="23" t="s">
        <v>146</v>
      </c>
      <c r="AT449" s="23" t="s">
        <v>141</v>
      </c>
      <c r="AU449" s="23" t="s">
        <v>154</v>
      </c>
      <c r="AY449" s="23" t="s">
        <v>139</v>
      </c>
      <c r="BE449" s="162">
        <f t="shared" si="213"/>
        <v>0</v>
      </c>
      <c r="BF449" s="162">
        <f t="shared" si="214"/>
        <v>0</v>
      </c>
      <c r="BG449" s="162">
        <f t="shared" si="215"/>
        <v>0</v>
      </c>
      <c r="BH449" s="162">
        <f t="shared" si="216"/>
        <v>0</v>
      </c>
      <c r="BI449" s="162">
        <f t="shared" si="217"/>
        <v>0</v>
      </c>
      <c r="BJ449" s="23" t="s">
        <v>77</v>
      </c>
      <c r="BK449" s="162">
        <f t="shared" si="218"/>
        <v>0</v>
      </c>
      <c r="BL449" s="23" t="s">
        <v>146</v>
      </c>
      <c r="BM449" s="23" t="s">
        <v>1740</v>
      </c>
    </row>
    <row r="450" spans="2:65" s="1" customFormat="1" ht="25.5" customHeight="1">
      <c r="B450" s="151"/>
      <c r="C450" s="152" t="s">
        <v>1741</v>
      </c>
      <c r="D450" s="152" t="s">
        <v>141</v>
      </c>
      <c r="E450" s="153" t="s">
        <v>1742</v>
      </c>
      <c r="F450" s="154" t="s">
        <v>1743</v>
      </c>
      <c r="G450" s="155" t="s">
        <v>182</v>
      </c>
      <c r="H450" s="156">
        <v>6.1000000000000005</v>
      </c>
      <c r="I450" s="157"/>
      <c r="J450" s="157">
        <f t="shared" si="209"/>
        <v>0</v>
      </c>
      <c r="K450" s="154" t="s">
        <v>5</v>
      </c>
      <c r="L450" s="37"/>
      <c r="M450" s="158" t="s">
        <v>5</v>
      </c>
      <c r="N450" s="159" t="s">
        <v>40</v>
      </c>
      <c r="O450" s="160">
        <v>0</v>
      </c>
      <c r="P450" s="160">
        <f t="shared" si="210"/>
        <v>0</v>
      </c>
      <c r="Q450" s="160">
        <v>0</v>
      </c>
      <c r="R450" s="160">
        <f t="shared" si="211"/>
        <v>0</v>
      </c>
      <c r="S450" s="160">
        <v>0</v>
      </c>
      <c r="T450" s="161">
        <f t="shared" si="212"/>
        <v>0</v>
      </c>
      <c r="AR450" s="23" t="s">
        <v>146</v>
      </c>
      <c r="AT450" s="23" t="s">
        <v>141</v>
      </c>
      <c r="AU450" s="23" t="s">
        <v>154</v>
      </c>
      <c r="AY450" s="23" t="s">
        <v>139</v>
      </c>
      <c r="BE450" s="162">
        <f t="shared" si="213"/>
        <v>0</v>
      </c>
      <c r="BF450" s="162">
        <f t="shared" si="214"/>
        <v>0</v>
      </c>
      <c r="BG450" s="162">
        <f t="shared" si="215"/>
        <v>0</v>
      </c>
      <c r="BH450" s="162">
        <f t="shared" si="216"/>
        <v>0</v>
      </c>
      <c r="BI450" s="162">
        <f t="shared" si="217"/>
        <v>0</v>
      </c>
      <c r="BJ450" s="23" t="s">
        <v>77</v>
      </c>
      <c r="BK450" s="162">
        <f t="shared" si="218"/>
        <v>0</v>
      </c>
      <c r="BL450" s="23" t="s">
        <v>146</v>
      </c>
      <c r="BM450" s="23" t="s">
        <v>1744</v>
      </c>
    </row>
    <row r="451" spans="2:65" s="1" customFormat="1" ht="16.5" customHeight="1">
      <c r="B451" s="151"/>
      <c r="C451" s="152" t="s">
        <v>1342</v>
      </c>
      <c r="D451" s="152" t="s">
        <v>141</v>
      </c>
      <c r="E451" s="153" t="s">
        <v>1745</v>
      </c>
      <c r="F451" s="154" t="s">
        <v>1746</v>
      </c>
      <c r="G451" s="155" t="s">
        <v>182</v>
      </c>
      <c r="H451" s="156">
        <v>231.79999999999998</v>
      </c>
      <c r="I451" s="157"/>
      <c r="J451" s="157">
        <f t="shared" si="209"/>
        <v>0</v>
      </c>
      <c r="K451" s="154" t="s">
        <v>5</v>
      </c>
      <c r="L451" s="37"/>
      <c r="M451" s="158" t="s">
        <v>5</v>
      </c>
      <c r="N451" s="159" t="s">
        <v>40</v>
      </c>
      <c r="O451" s="160">
        <v>0</v>
      </c>
      <c r="P451" s="160">
        <f t="shared" si="210"/>
        <v>0</v>
      </c>
      <c r="Q451" s="160">
        <v>0</v>
      </c>
      <c r="R451" s="160">
        <f t="shared" si="211"/>
        <v>0</v>
      </c>
      <c r="S451" s="160">
        <v>0</v>
      </c>
      <c r="T451" s="161">
        <f t="shared" si="212"/>
        <v>0</v>
      </c>
      <c r="AR451" s="23" t="s">
        <v>146</v>
      </c>
      <c r="AT451" s="23" t="s">
        <v>141</v>
      </c>
      <c r="AU451" s="23" t="s">
        <v>154</v>
      </c>
      <c r="AY451" s="23" t="s">
        <v>139</v>
      </c>
      <c r="BE451" s="162">
        <f t="shared" si="213"/>
        <v>0</v>
      </c>
      <c r="BF451" s="162">
        <f t="shared" si="214"/>
        <v>0</v>
      </c>
      <c r="BG451" s="162">
        <f t="shared" si="215"/>
        <v>0</v>
      </c>
      <c r="BH451" s="162">
        <f t="shared" si="216"/>
        <v>0</v>
      </c>
      <c r="BI451" s="162">
        <f t="shared" si="217"/>
        <v>0</v>
      </c>
      <c r="BJ451" s="23" t="s">
        <v>77</v>
      </c>
      <c r="BK451" s="162">
        <f t="shared" si="218"/>
        <v>0</v>
      </c>
      <c r="BL451" s="23" t="s">
        <v>146</v>
      </c>
      <c r="BM451" s="23" t="s">
        <v>1747</v>
      </c>
    </row>
    <row r="452" spans="2:65" s="1" customFormat="1" ht="16.5" customHeight="1">
      <c r="B452" s="151"/>
      <c r="C452" s="152" t="s">
        <v>1748</v>
      </c>
      <c r="D452" s="152" t="s">
        <v>141</v>
      </c>
      <c r="E452" s="153" t="s">
        <v>1749</v>
      </c>
      <c r="F452" s="154" t="s">
        <v>1750</v>
      </c>
      <c r="G452" s="155" t="s">
        <v>182</v>
      </c>
      <c r="H452" s="156">
        <v>244</v>
      </c>
      <c r="I452" s="157"/>
      <c r="J452" s="157">
        <f t="shared" si="209"/>
        <v>0</v>
      </c>
      <c r="K452" s="154" t="s">
        <v>5</v>
      </c>
      <c r="L452" s="37"/>
      <c r="M452" s="158" t="s">
        <v>5</v>
      </c>
      <c r="N452" s="159" t="s">
        <v>40</v>
      </c>
      <c r="O452" s="160">
        <v>0</v>
      </c>
      <c r="P452" s="160">
        <f t="shared" si="210"/>
        <v>0</v>
      </c>
      <c r="Q452" s="160">
        <v>0</v>
      </c>
      <c r="R452" s="160">
        <f t="shared" si="211"/>
        <v>0</v>
      </c>
      <c r="S452" s="160">
        <v>0</v>
      </c>
      <c r="T452" s="161">
        <f t="shared" si="212"/>
        <v>0</v>
      </c>
      <c r="AR452" s="23" t="s">
        <v>146</v>
      </c>
      <c r="AT452" s="23" t="s">
        <v>141</v>
      </c>
      <c r="AU452" s="23" t="s">
        <v>154</v>
      </c>
      <c r="AY452" s="23" t="s">
        <v>139</v>
      </c>
      <c r="BE452" s="162">
        <f t="shared" si="213"/>
        <v>0</v>
      </c>
      <c r="BF452" s="162">
        <f t="shared" si="214"/>
        <v>0</v>
      </c>
      <c r="BG452" s="162">
        <f t="shared" si="215"/>
        <v>0</v>
      </c>
      <c r="BH452" s="162">
        <f t="shared" si="216"/>
        <v>0</v>
      </c>
      <c r="BI452" s="162">
        <f t="shared" si="217"/>
        <v>0</v>
      </c>
      <c r="BJ452" s="23" t="s">
        <v>77</v>
      </c>
      <c r="BK452" s="162">
        <f t="shared" si="218"/>
        <v>0</v>
      </c>
      <c r="BL452" s="23" t="s">
        <v>146</v>
      </c>
      <c r="BM452" s="23" t="s">
        <v>1751</v>
      </c>
    </row>
    <row r="453" spans="2:65" s="1" customFormat="1" ht="25.5" customHeight="1">
      <c r="B453" s="151"/>
      <c r="C453" s="152" t="s">
        <v>1346</v>
      </c>
      <c r="D453" s="152" t="s">
        <v>141</v>
      </c>
      <c r="E453" s="153" t="s">
        <v>1752</v>
      </c>
      <c r="F453" s="154" t="s">
        <v>1753</v>
      </c>
      <c r="G453" s="155" t="s">
        <v>182</v>
      </c>
      <c r="H453" s="156">
        <v>122</v>
      </c>
      <c r="I453" s="157"/>
      <c r="J453" s="157">
        <f t="shared" si="209"/>
        <v>0</v>
      </c>
      <c r="K453" s="154" t="s">
        <v>5</v>
      </c>
      <c r="L453" s="37"/>
      <c r="M453" s="158" t="s">
        <v>5</v>
      </c>
      <c r="N453" s="159" t="s">
        <v>40</v>
      </c>
      <c r="O453" s="160">
        <v>0</v>
      </c>
      <c r="P453" s="160">
        <f t="shared" si="210"/>
        <v>0</v>
      </c>
      <c r="Q453" s="160">
        <v>0</v>
      </c>
      <c r="R453" s="160">
        <f t="shared" si="211"/>
        <v>0</v>
      </c>
      <c r="S453" s="160">
        <v>0</v>
      </c>
      <c r="T453" s="161">
        <f t="shared" si="212"/>
        <v>0</v>
      </c>
      <c r="AR453" s="23" t="s">
        <v>146</v>
      </c>
      <c r="AT453" s="23" t="s">
        <v>141</v>
      </c>
      <c r="AU453" s="23" t="s">
        <v>154</v>
      </c>
      <c r="AY453" s="23" t="s">
        <v>139</v>
      </c>
      <c r="BE453" s="162">
        <f t="shared" si="213"/>
        <v>0</v>
      </c>
      <c r="BF453" s="162">
        <f t="shared" si="214"/>
        <v>0</v>
      </c>
      <c r="BG453" s="162">
        <f t="shared" si="215"/>
        <v>0</v>
      </c>
      <c r="BH453" s="162">
        <f t="shared" si="216"/>
        <v>0</v>
      </c>
      <c r="BI453" s="162">
        <f t="shared" si="217"/>
        <v>0</v>
      </c>
      <c r="BJ453" s="23" t="s">
        <v>77</v>
      </c>
      <c r="BK453" s="162">
        <f t="shared" si="218"/>
        <v>0</v>
      </c>
      <c r="BL453" s="23" t="s">
        <v>146</v>
      </c>
      <c r="BM453" s="23" t="s">
        <v>1754</v>
      </c>
    </row>
    <row r="454" spans="2:65" s="1" customFormat="1" ht="16.5" customHeight="1">
      <c r="B454" s="151"/>
      <c r="C454" s="152" t="s">
        <v>1755</v>
      </c>
      <c r="D454" s="152" t="s">
        <v>141</v>
      </c>
      <c r="E454" s="153" t="s">
        <v>1756</v>
      </c>
      <c r="F454" s="154" t="s">
        <v>1757</v>
      </c>
      <c r="G454" s="155" t="s">
        <v>182</v>
      </c>
      <c r="H454" s="156">
        <v>122</v>
      </c>
      <c r="I454" s="157"/>
      <c r="J454" s="157">
        <f t="shared" si="209"/>
        <v>0</v>
      </c>
      <c r="K454" s="154" t="s">
        <v>5</v>
      </c>
      <c r="L454" s="37"/>
      <c r="M454" s="158" t="s">
        <v>5</v>
      </c>
      <c r="N454" s="159" t="s">
        <v>40</v>
      </c>
      <c r="O454" s="160">
        <v>0</v>
      </c>
      <c r="P454" s="160">
        <f t="shared" si="210"/>
        <v>0</v>
      </c>
      <c r="Q454" s="160">
        <v>0</v>
      </c>
      <c r="R454" s="160">
        <f t="shared" si="211"/>
        <v>0</v>
      </c>
      <c r="S454" s="160">
        <v>0</v>
      </c>
      <c r="T454" s="161">
        <f t="shared" si="212"/>
        <v>0</v>
      </c>
      <c r="AR454" s="23" t="s">
        <v>146</v>
      </c>
      <c r="AT454" s="23" t="s">
        <v>141</v>
      </c>
      <c r="AU454" s="23" t="s">
        <v>154</v>
      </c>
      <c r="AY454" s="23" t="s">
        <v>139</v>
      </c>
      <c r="BE454" s="162">
        <f t="shared" si="213"/>
        <v>0</v>
      </c>
      <c r="BF454" s="162">
        <f t="shared" si="214"/>
        <v>0</v>
      </c>
      <c r="BG454" s="162">
        <f t="shared" si="215"/>
        <v>0</v>
      </c>
      <c r="BH454" s="162">
        <f t="shared" si="216"/>
        <v>0</v>
      </c>
      <c r="BI454" s="162">
        <f t="shared" si="217"/>
        <v>0</v>
      </c>
      <c r="BJ454" s="23" t="s">
        <v>77</v>
      </c>
      <c r="BK454" s="162">
        <f t="shared" si="218"/>
        <v>0</v>
      </c>
      <c r="BL454" s="23" t="s">
        <v>146</v>
      </c>
      <c r="BM454" s="23" t="s">
        <v>1758</v>
      </c>
    </row>
    <row r="455" spans="2:65" s="1" customFormat="1" ht="25.5" customHeight="1">
      <c r="B455" s="151"/>
      <c r="C455" s="152" t="s">
        <v>1349</v>
      </c>
      <c r="D455" s="152" t="s">
        <v>141</v>
      </c>
      <c r="E455" s="153" t="s">
        <v>1759</v>
      </c>
      <c r="F455" s="154" t="s">
        <v>1760</v>
      </c>
      <c r="G455" s="155" t="s">
        <v>375</v>
      </c>
      <c r="H455" s="156">
        <v>0.0024400000000000003</v>
      </c>
      <c r="I455" s="157"/>
      <c r="J455" s="157">
        <f t="shared" si="209"/>
        <v>0</v>
      </c>
      <c r="K455" s="154" t="s">
        <v>5</v>
      </c>
      <c r="L455" s="37"/>
      <c r="M455" s="158" t="s">
        <v>5</v>
      </c>
      <c r="N455" s="159" t="s">
        <v>40</v>
      </c>
      <c r="O455" s="160">
        <v>0</v>
      </c>
      <c r="P455" s="160">
        <f t="shared" si="210"/>
        <v>0</v>
      </c>
      <c r="Q455" s="160">
        <v>0</v>
      </c>
      <c r="R455" s="160">
        <f t="shared" si="211"/>
        <v>0</v>
      </c>
      <c r="S455" s="160">
        <v>0</v>
      </c>
      <c r="T455" s="161">
        <f t="shared" si="212"/>
        <v>0</v>
      </c>
      <c r="AR455" s="23" t="s">
        <v>146</v>
      </c>
      <c r="AT455" s="23" t="s">
        <v>141</v>
      </c>
      <c r="AU455" s="23" t="s">
        <v>154</v>
      </c>
      <c r="AY455" s="23" t="s">
        <v>139</v>
      </c>
      <c r="BE455" s="162">
        <f t="shared" si="213"/>
        <v>0</v>
      </c>
      <c r="BF455" s="162">
        <f t="shared" si="214"/>
        <v>0</v>
      </c>
      <c r="BG455" s="162">
        <f t="shared" si="215"/>
        <v>0</v>
      </c>
      <c r="BH455" s="162">
        <f t="shared" si="216"/>
        <v>0</v>
      </c>
      <c r="BI455" s="162">
        <f t="shared" si="217"/>
        <v>0</v>
      </c>
      <c r="BJ455" s="23" t="s">
        <v>77</v>
      </c>
      <c r="BK455" s="162">
        <f t="shared" si="218"/>
        <v>0</v>
      </c>
      <c r="BL455" s="23" t="s">
        <v>146</v>
      </c>
      <c r="BM455" s="23" t="s">
        <v>1761</v>
      </c>
    </row>
    <row r="456" spans="2:65" s="1" customFormat="1" ht="25.5" customHeight="1">
      <c r="B456" s="151"/>
      <c r="C456" s="152" t="s">
        <v>1762</v>
      </c>
      <c r="D456" s="152" t="s">
        <v>141</v>
      </c>
      <c r="E456" s="153" t="s">
        <v>1763</v>
      </c>
      <c r="F456" s="154" t="s">
        <v>1764</v>
      </c>
      <c r="G456" s="155" t="s">
        <v>182</v>
      </c>
      <c r="H456" s="156">
        <v>122</v>
      </c>
      <c r="I456" s="157"/>
      <c r="J456" s="157">
        <f t="shared" si="209"/>
        <v>0</v>
      </c>
      <c r="K456" s="154" t="s">
        <v>5</v>
      </c>
      <c r="L456" s="37"/>
      <c r="M456" s="158" t="s">
        <v>5</v>
      </c>
      <c r="N456" s="159" t="s">
        <v>40</v>
      </c>
      <c r="O456" s="160">
        <v>0</v>
      </c>
      <c r="P456" s="160">
        <f t="shared" si="210"/>
        <v>0</v>
      </c>
      <c r="Q456" s="160">
        <v>0</v>
      </c>
      <c r="R456" s="160">
        <f t="shared" si="211"/>
        <v>0</v>
      </c>
      <c r="S456" s="160">
        <v>0</v>
      </c>
      <c r="T456" s="161">
        <f t="shared" si="212"/>
        <v>0</v>
      </c>
      <c r="AR456" s="23" t="s">
        <v>146</v>
      </c>
      <c r="AT456" s="23" t="s">
        <v>141</v>
      </c>
      <c r="AU456" s="23" t="s">
        <v>154</v>
      </c>
      <c r="AY456" s="23" t="s">
        <v>139</v>
      </c>
      <c r="BE456" s="162">
        <f t="shared" si="213"/>
        <v>0</v>
      </c>
      <c r="BF456" s="162">
        <f t="shared" si="214"/>
        <v>0</v>
      </c>
      <c r="BG456" s="162">
        <f t="shared" si="215"/>
        <v>0</v>
      </c>
      <c r="BH456" s="162">
        <f t="shared" si="216"/>
        <v>0</v>
      </c>
      <c r="BI456" s="162">
        <f t="shared" si="217"/>
        <v>0</v>
      </c>
      <c r="BJ456" s="23" t="s">
        <v>77</v>
      </c>
      <c r="BK456" s="162">
        <f t="shared" si="218"/>
        <v>0</v>
      </c>
      <c r="BL456" s="23" t="s">
        <v>146</v>
      </c>
      <c r="BM456" s="23" t="s">
        <v>1765</v>
      </c>
    </row>
    <row r="457" spans="2:63" s="10" customFormat="1" ht="22.35" customHeight="1">
      <c r="B457" s="139"/>
      <c r="D457" s="140" t="s">
        <v>68</v>
      </c>
      <c r="E457" s="149" t="s">
        <v>1766</v>
      </c>
      <c r="F457" s="149" t="s">
        <v>1767</v>
      </c>
      <c r="J457" s="150">
        <f>BK457</f>
        <v>0</v>
      </c>
      <c r="L457" s="139"/>
      <c r="M457" s="143"/>
      <c r="N457" s="144"/>
      <c r="O457" s="144"/>
      <c r="P457" s="145">
        <f>SUM(P458:P460)</f>
        <v>0</v>
      </c>
      <c r="Q457" s="144"/>
      <c r="R457" s="145">
        <f>SUM(R458:R460)</f>
        <v>0</v>
      </c>
      <c r="S457" s="144"/>
      <c r="T457" s="146">
        <f>SUM(T458:T460)</f>
        <v>0</v>
      </c>
      <c r="AR457" s="140" t="s">
        <v>77</v>
      </c>
      <c r="AT457" s="147" t="s">
        <v>68</v>
      </c>
      <c r="AU457" s="147" t="s">
        <v>79</v>
      </c>
      <c r="AY457" s="140" t="s">
        <v>139</v>
      </c>
      <c r="BK457" s="148">
        <f>SUM(BK458:BK460)</f>
        <v>0</v>
      </c>
    </row>
    <row r="458" spans="2:65" s="1" customFormat="1" ht="16.5" customHeight="1">
      <c r="B458" s="151"/>
      <c r="C458" s="171" t="s">
        <v>1353</v>
      </c>
      <c r="D458" s="171" t="s">
        <v>191</v>
      </c>
      <c r="E458" s="172" t="s">
        <v>1768</v>
      </c>
      <c r="F458" s="173" t="s">
        <v>1769</v>
      </c>
      <c r="G458" s="174" t="s">
        <v>1362</v>
      </c>
      <c r="H458" s="175">
        <v>0.061</v>
      </c>
      <c r="I458" s="176"/>
      <c r="J458" s="176">
        <f>ROUND(I458*H458,2)</f>
        <v>0</v>
      </c>
      <c r="K458" s="173" t="s">
        <v>5</v>
      </c>
      <c r="L458" s="177"/>
      <c r="M458" s="178" t="s">
        <v>5</v>
      </c>
      <c r="N458" s="179" t="s">
        <v>40</v>
      </c>
      <c r="O458" s="160">
        <v>0</v>
      </c>
      <c r="P458" s="160">
        <f>O458*H458</f>
        <v>0</v>
      </c>
      <c r="Q458" s="160">
        <v>0</v>
      </c>
      <c r="R458" s="160">
        <f>Q458*H458</f>
        <v>0</v>
      </c>
      <c r="S458" s="160">
        <v>0</v>
      </c>
      <c r="T458" s="161">
        <f>S458*H458</f>
        <v>0</v>
      </c>
      <c r="AR458" s="23" t="s">
        <v>179</v>
      </c>
      <c r="AT458" s="23" t="s">
        <v>191</v>
      </c>
      <c r="AU458" s="23" t="s">
        <v>154</v>
      </c>
      <c r="AY458" s="23" t="s">
        <v>139</v>
      </c>
      <c r="BE458" s="162">
        <f>IF(N458="základní",J458,0)</f>
        <v>0</v>
      </c>
      <c r="BF458" s="162">
        <f>IF(N458="snížená",J458,0)</f>
        <v>0</v>
      </c>
      <c r="BG458" s="162">
        <f>IF(N458="zákl. přenesená",J458,0)</f>
        <v>0</v>
      </c>
      <c r="BH458" s="162">
        <f>IF(N458="sníž. přenesená",J458,0)</f>
        <v>0</v>
      </c>
      <c r="BI458" s="162">
        <f>IF(N458="nulová",J458,0)</f>
        <v>0</v>
      </c>
      <c r="BJ458" s="23" t="s">
        <v>77</v>
      </c>
      <c r="BK458" s="162">
        <f>ROUND(I458*H458,2)</f>
        <v>0</v>
      </c>
      <c r="BL458" s="23" t="s">
        <v>146</v>
      </c>
      <c r="BM458" s="23" t="s">
        <v>1770</v>
      </c>
    </row>
    <row r="459" spans="2:65" s="1" customFormat="1" ht="16.5" customHeight="1">
      <c r="B459" s="151"/>
      <c r="C459" s="171" t="s">
        <v>1771</v>
      </c>
      <c r="D459" s="171" t="s">
        <v>191</v>
      </c>
      <c r="E459" s="172" t="s">
        <v>1772</v>
      </c>
      <c r="F459" s="173" t="s">
        <v>1773</v>
      </c>
      <c r="G459" s="174" t="s">
        <v>375</v>
      </c>
      <c r="H459" s="175">
        <v>2.44</v>
      </c>
      <c r="I459" s="176"/>
      <c r="J459" s="176">
        <f>ROUND(I459*H459,2)</f>
        <v>0</v>
      </c>
      <c r="K459" s="173" t="s">
        <v>5</v>
      </c>
      <c r="L459" s="177"/>
      <c r="M459" s="178" t="s">
        <v>5</v>
      </c>
      <c r="N459" s="179" t="s">
        <v>40</v>
      </c>
      <c r="O459" s="160">
        <v>0</v>
      </c>
      <c r="P459" s="160">
        <f>O459*H459</f>
        <v>0</v>
      </c>
      <c r="Q459" s="160">
        <v>0</v>
      </c>
      <c r="R459" s="160">
        <f>Q459*H459</f>
        <v>0</v>
      </c>
      <c r="S459" s="160">
        <v>0</v>
      </c>
      <c r="T459" s="161">
        <f>S459*H459</f>
        <v>0</v>
      </c>
      <c r="AR459" s="23" t="s">
        <v>179</v>
      </c>
      <c r="AT459" s="23" t="s">
        <v>191</v>
      </c>
      <c r="AU459" s="23" t="s">
        <v>154</v>
      </c>
      <c r="AY459" s="23" t="s">
        <v>139</v>
      </c>
      <c r="BE459" s="162">
        <f>IF(N459="základní",J459,0)</f>
        <v>0</v>
      </c>
      <c r="BF459" s="162">
        <f>IF(N459="snížená",J459,0)</f>
        <v>0</v>
      </c>
      <c r="BG459" s="162">
        <f>IF(N459="zákl. přenesená",J459,0)</f>
        <v>0</v>
      </c>
      <c r="BH459" s="162">
        <f>IF(N459="sníž. přenesená",J459,0)</f>
        <v>0</v>
      </c>
      <c r="BI459" s="162">
        <f>IF(N459="nulová",J459,0)</f>
        <v>0</v>
      </c>
      <c r="BJ459" s="23" t="s">
        <v>77</v>
      </c>
      <c r="BK459" s="162">
        <f>ROUND(I459*H459,2)</f>
        <v>0</v>
      </c>
      <c r="BL459" s="23" t="s">
        <v>146</v>
      </c>
      <c r="BM459" s="23" t="s">
        <v>1774</v>
      </c>
    </row>
    <row r="460" spans="2:65" s="1" customFormat="1" ht="16.5" customHeight="1">
      <c r="B460" s="151"/>
      <c r="C460" s="171" t="s">
        <v>1358</v>
      </c>
      <c r="D460" s="171" t="s">
        <v>191</v>
      </c>
      <c r="E460" s="172" t="s">
        <v>1775</v>
      </c>
      <c r="F460" s="173" t="s">
        <v>1776</v>
      </c>
      <c r="G460" s="174" t="s">
        <v>144</v>
      </c>
      <c r="H460" s="175">
        <v>6.1000000000000005</v>
      </c>
      <c r="I460" s="176"/>
      <c r="J460" s="176">
        <f>ROUND(I460*H460,2)</f>
        <v>0</v>
      </c>
      <c r="K460" s="173" t="s">
        <v>5</v>
      </c>
      <c r="L460" s="177"/>
      <c r="M460" s="178" t="s">
        <v>5</v>
      </c>
      <c r="N460" s="179" t="s">
        <v>40</v>
      </c>
      <c r="O460" s="160">
        <v>0</v>
      </c>
      <c r="P460" s="160">
        <f>O460*H460</f>
        <v>0</v>
      </c>
      <c r="Q460" s="160">
        <v>0</v>
      </c>
      <c r="R460" s="160">
        <f>Q460*H460</f>
        <v>0</v>
      </c>
      <c r="S460" s="160">
        <v>0</v>
      </c>
      <c r="T460" s="161">
        <f>S460*H460</f>
        <v>0</v>
      </c>
      <c r="AR460" s="23" t="s">
        <v>179</v>
      </c>
      <c r="AT460" s="23" t="s">
        <v>191</v>
      </c>
      <c r="AU460" s="23" t="s">
        <v>154</v>
      </c>
      <c r="AY460" s="23" t="s">
        <v>139</v>
      </c>
      <c r="BE460" s="162">
        <f>IF(N460="základní",J460,0)</f>
        <v>0</v>
      </c>
      <c r="BF460" s="162">
        <f>IF(N460="snížená",J460,0)</f>
        <v>0</v>
      </c>
      <c r="BG460" s="162">
        <f>IF(N460="zákl. přenesená",J460,0)</f>
        <v>0</v>
      </c>
      <c r="BH460" s="162">
        <f>IF(N460="sníž. přenesená",J460,0)</f>
        <v>0</v>
      </c>
      <c r="BI460" s="162">
        <f>IF(N460="nulová",J460,0)</f>
        <v>0</v>
      </c>
      <c r="BJ460" s="23" t="s">
        <v>77</v>
      </c>
      <c r="BK460" s="162">
        <f>ROUND(I460*H460,2)</f>
        <v>0</v>
      </c>
      <c r="BL460" s="23" t="s">
        <v>146</v>
      </c>
      <c r="BM460" s="23" t="s">
        <v>1777</v>
      </c>
    </row>
    <row r="461" spans="2:63" s="10" customFormat="1" ht="22.35" customHeight="1">
      <c r="B461" s="139"/>
      <c r="D461" s="140" t="s">
        <v>68</v>
      </c>
      <c r="E461" s="149" t="s">
        <v>1778</v>
      </c>
      <c r="F461" s="149" t="s">
        <v>1779</v>
      </c>
      <c r="J461" s="150">
        <f>BK461</f>
        <v>0</v>
      </c>
      <c r="L461" s="139"/>
      <c r="M461" s="143"/>
      <c r="N461" s="144"/>
      <c r="O461" s="144"/>
      <c r="P461" s="145">
        <f>P462</f>
        <v>0</v>
      </c>
      <c r="Q461" s="144"/>
      <c r="R461" s="145">
        <f>R462</f>
        <v>0</v>
      </c>
      <c r="S461" s="144"/>
      <c r="T461" s="146">
        <f>T462</f>
        <v>0</v>
      </c>
      <c r="AR461" s="140" t="s">
        <v>77</v>
      </c>
      <c r="AT461" s="147" t="s">
        <v>68</v>
      </c>
      <c r="AU461" s="147" t="s">
        <v>79</v>
      </c>
      <c r="AY461" s="140" t="s">
        <v>139</v>
      </c>
      <c r="BK461" s="148">
        <f>BK462</f>
        <v>0</v>
      </c>
    </row>
    <row r="462" spans="2:65" s="1" customFormat="1" ht="16.5" customHeight="1">
      <c r="B462" s="151"/>
      <c r="C462" s="171" t="s">
        <v>1780</v>
      </c>
      <c r="D462" s="171" t="s">
        <v>191</v>
      </c>
      <c r="E462" s="172" t="s">
        <v>1781</v>
      </c>
      <c r="F462" s="173" t="s">
        <v>1782</v>
      </c>
      <c r="G462" s="174" t="s">
        <v>375</v>
      </c>
      <c r="H462" s="175">
        <v>3</v>
      </c>
      <c r="I462" s="176"/>
      <c r="J462" s="176">
        <f>ROUND(I462*H462,2)</f>
        <v>0</v>
      </c>
      <c r="K462" s="173" t="s">
        <v>5</v>
      </c>
      <c r="L462" s="177"/>
      <c r="M462" s="178" t="s">
        <v>5</v>
      </c>
      <c r="N462" s="179" t="s">
        <v>40</v>
      </c>
      <c r="O462" s="160">
        <v>0</v>
      </c>
      <c r="P462" s="160">
        <f>O462*H462</f>
        <v>0</v>
      </c>
      <c r="Q462" s="160">
        <v>0</v>
      </c>
      <c r="R462" s="160">
        <f>Q462*H462</f>
        <v>0</v>
      </c>
      <c r="S462" s="160">
        <v>0</v>
      </c>
      <c r="T462" s="161">
        <f>S462*H462</f>
        <v>0</v>
      </c>
      <c r="AR462" s="23" t="s">
        <v>179</v>
      </c>
      <c r="AT462" s="23" t="s">
        <v>191</v>
      </c>
      <c r="AU462" s="23" t="s">
        <v>154</v>
      </c>
      <c r="AY462" s="23" t="s">
        <v>139</v>
      </c>
      <c r="BE462" s="162">
        <f>IF(N462="základní",J462,0)</f>
        <v>0</v>
      </c>
      <c r="BF462" s="162">
        <f>IF(N462="snížená",J462,0)</f>
        <v>0</v>
      </c>
      <c r="BG462" s="162">
        <f>IF(N462="zákl. přenesená",J462,0)</f>
        <v>0</v>
      </c>
      <c r="BH462" s="162">
        <f>IF(N462="sníž. přenesená",J462,0)</f>
        <v>0</v>
      </c>
      <c r="BI462" s="162">
        <f>IF(N462="nulová",J462,0)</f>
        <v>0</v>
      </c>
      <c r="BJ462" s="23" t="s">
        <v>77</v>
      </c>
      <c r="BK462" s="162">
        <f>ROUND(I462*H462,2)</f>
        <v>0</v>
      </c>
      <c r="BL462" s="23" t="s">
        <v>146</v>
      </c>
      <c r="BM462" s="23" t="s">
        <v>1783</v>
      </c>
    </row>
    <row r="463" spans="2:63" s="10" customFormat="1" ht="22.35" customHeight="1">
      <c r="B463" s="139"/>
      <c r="D463" s="140" t="s">
        <v>68</v>
      </c>
      <c r="E463" s="149" t="s">
        <v>1784</v>
      </c>
      <c r="F463" s="149" t="s">
        <v>1785</v>
      </c>
      <c r="J463" s="150">
        <f>BK463</f>
        <v>0</v>
      </c>
      <c r="L463" s="139"/>
      <c r="M463" s="143"/>
      <c r="N463" s="144"/>
      <c r="O463" s="144"/>
      <c r="P463" s="145">
        <f>P464</f>
        <v>0</v>
      </c>
      <c r="Q463" s="144"/>
      <c r="R463" s="145">
        <f>R464</f>
        <v>0</v>
      </c>
      <c r="S463" s="144"/>
      <c r="T463" s="146">
        <f>T464</f>
        <v>0</v>
      </c>
      <c r="AR463" s="140" t="s">
        <v>77</v>
      </c>
      <c r="AT463" s="147" t="s">
        <v>68</v>
      </c>
      <c r="AU463" s="147" t="s">
        <v>79</v>
      </c>
      <c r="AY463" s="140" t="s">
        <v>139</v>
      </c>
      <c r="BK463" s="148">
        <f>BK464</f>
        <v>0</v>
      </c>
    </row>
    <row r="464" spans="2:65" s="1" customFormat="1" ht="25.5" customHeight="1">
      <c r="B464" s="151"/>
      <c r="C464" s="152" t="s">
        <v>1363</v>
      </c>
      <c r="D464" s="152" t="s">
        <v>141</v>
      </c>
      <c r="E464" s="153" t="s">
        <v>1786</v>
      </c>
      <c r="F464" s="154" t="s">
        <v>1787</v>
      </c>
      <c r="G464" s="155" t="s">
        <v>182</v>
      </c>
      <c r="H464" s="156">
        <v>732</v>
      </c>
      <c r="I464" s="157"/>
      <c r="J464" s="157">
        <f>ROUND(I464*H464,2)</f>
        <v>0</v>
      </c>
      <c r="K464" s="154" t="s">
        <v>5</v>
      </c>
      <c r="L464" s="37"/>
      <c r="M464" s="158" t="s">
        <v>5</v>
      </c>
      <c r="N464" s="159" t="s">
        <v>40</v>
      </c>
      <c r="O464" s="160">
        <v>0</v>
      </c>
      <c r="P464" s="160">
        <f>O464*H464</f>
        <v>0</v>
      </c>
      <c r="Q464" s="160">
        <v>0</v>
      </c>
      <c r="R464" s="160">
        <f>Q464*H464</f>
        <v>0</v>
      </c>
      <c r="S464" s="160">
        <v>0</v>
      </c>
      <c r="T464" s="161">
        <f>S464*H464</f>
        <v>0</v>
      </c>
      <c r="AR464" s="23" t="s">
        <v>146</v>
      </c>
      <c r="AT464" s="23" t="s">
        <v>141</v>
      </c>
      <c r="AU464" s="23" t="s">
        <v>154</v>
      </c>
      <c r="AY464" s="23" t="s">
        <v>139</v>
      </c>
      <c r="BE464" s="162">
        <f>IF(N464="základní",J464,0)</f>
        <v>0</v>
      </c>
      <c r="BF464" s="162">
        <f>IF(N464="snížená",J464,0)</f>
        <v>0</v>
      </c>
      <c r="BG464" s="162">
        <f>IF(N464="zákl. přenesená",J464,0)</f>
        <v>0</v>
      </c>
      <c r="BH464" s="162">
        <f>IF(N464="sníž. přenesená",J464,0)</f>
        <v>0</v>
      </c>
      <c r="BI464" s="162">
        <f>IF(N464="nulová",J464,0)</f>
        <v>0</v>
      </c>
      <c r="BJ464" s="23" t="s">
        <v>77</v>
      </c>
      <c r="BK464" s="162">
        <f>ROUND(I464*H464,2)</f>
        <v>0</v>
      </c>
      <c r="BL464" s="23" t="s">
        <v>146</v>
      </c>
      <c r="BM464" s="23" t="s">
        <v>1788</v>
      </c>
    </row>
    <row r="465" spans="2:63" s="10" customFormat="1" ht="22.35" customHeight="1">
      <c r="B465" s="139"/>
      <c r="D465" s="140" t="s">
        <v>68</v>
      </c>
      <c r="E465" s="149" t="s">
        <v>1789</v>
      </c>
      <c r="F465" s="149" t="s">
        <v>1790</v>
      </c>
      <c r="J465" s="150">
        <f>BK465</f>
        <v>0</v>
      </c>
      <c r="L465" s="139"/>
      <c r="M465" s="143"/>
      <c r="N465" s="144"/>
      <c r="O465" s="144"/>
      <c r="P465" s="145">
        <f>SUM(P466:P467)</f>
        <v>0</v>
      </c>
      <c r="Q465" s="144"/>
      <c r="R465" s="145">
        <f>SUM(R466:R467)</f>
        <v>0</v>
      </c>
      <c r="S465" s="144"/>
      <c r="T465" s="146">
        <f>SUM(T466:T467)</f>
        <v>0</v>
      </c>
      <c r="AR465" s="140" t="s">
        <v>77</v>
      </c>
      <c r="AT465" s="147" t="s">
        <v>68</v>
      </c>
      <c r="AU465" s="147" t="s">
        <v>79</v>
      </c>
      <c r="AY465" s="140" t="s">
        <v>139</v>
      </c>
      <c r="BK465" s="148">
        <f>SUM(BK466:BK467)</f>
        <v>0</v>
      </c>
    </row>
    <row r="466" spans="2:65" s="1" customFormat="1" ht="25.5" customHeight="1">
      <c r="B466" s="151"/>
      <c r="C466" s="152" t="s">
        <v>1791</v>
      </c>
      <c r="D466" s="152" t="s">
        <v>141</v>
      </c>
      <c r="E466" s="153" t="s">
        <v>1792</v>
      </c>
      <c r="F466" s="154" t="s">
        <v>1793</v>
      </c>
      <c r="G466" s="155" t="s">
        <v>375</v>
      </c>
      <c r="H466" s="156">
        <v>0.004880000000000001</v>
      </c>
      <c r="I466" s="157"/>
      <c r="J466" s="157">
        <f>ROUND(I466*H466,2)</f>
        <v>0</v>
      </c>
      <c r="K466" s="154" t="s">
        <v>5</v>
      </c>
      <c r="L466" s="37"/>
      <c r="M466" s="158" t="s">
        <v>5</v>
      </c>
      <c r="N466" s="159" t="s">
        <v>40</v>
      </c>
      <c r="O466" s="160">
        <v>0</v>
      </c>
      <c r="P466" s="160">
        <f>O466*H466</f>
        <v>0</v>
      </c>
      <c r="Q466" s="160">
        <v>0</v>
      </c>
      <c r="R466" s="160">
        <f>Q466*H466</f>
        <v>0</v>
      </c>
      <c r="S466" s="160">
        <v>0</v>
      </c>
      <c r="T466" s="161">
        <f>S466*H466</f>
        <v>0</v>
      </c>
      <c r="AR466" s="23" t="s">
        <v>146</v>
      </c>
      <c r="AT466" s="23" t="s">
        <v>141</v>
      </c>
      <c r="AU466" s="23" t="s">
        <v>154</v>
      </c>
      <c r="AY466" s="23" t="s">
        <v>139</v>
      </c>
      <c r="BE466" s="162">
        <f>IF(N466="základní",J466,0)</f>
        <v>0</v>
      </c>
      <c r="BF466" s="162">
        <f>IF(N466="snížená",J466,0)</f>
        <v>0</v>
      </c>
      <c r="BG466" s="162">
        <f>IF(N466="zákl. přenesená",J466,0)</f>
        <v>0</v>
      </c>
      <c r="BH466" s="162">
        <f>IF(N466="sníž. přenesená",J466,0)</f>
        <v>0</v>
      </c>
      <c r="BI466" s="162">
        <f>IF(N466="nulová",J466,0)</f>
        <v>0</v>
      </c>
      <c r="BJ466" s="23" t="s">
        <v>77</v>
      </c>
      <c r="BK466" s="162">
        <f>ROUND(I466*H466,2)</f>
        <v>0</v>
      </c>
      <c r="BL466" s="23" t="s">
        <v>146</v>
      </c>
      <c r="BM466" s="23" t="s">
        <v>1794</v>
      </c>
    </row>
    <row r="467" spans="2:65" s="1" customFormat="1" ht="25.5" customHeight="1">
      <c r="B467" s="151"/>
      <c r="C467" s="152" t="s">
        <v>1366</v>
      </c>
      <c r="D467" s="152" t="s">
        <v>141</v>
      </c>
      <c r="E467" s="153" t="s">
        <v>1795</v>
      </c>
      <c r="F467" s="154" t="s">
        <v>1796</v>
      </c>
      <c r="G467" s="155" t="s">
        <v>182</v>
      </c>
      <c r="H467" s="156">
        <v>1464</v>
      </c>
      <c r="I467" s="157"/>
      <c r="J467" s="157">
        <f>ROUND(I467*H467,2)</f>
        <v>0</v>
      </c>
      <c r="K467" s="154" t="s">
        <v>5</v>
      </c>
      <c r="L467" s="37"/>
      <c r="M467" s="158" t="s">
        <v>5</v>
      </c>
      <c r="N467" s="159" t="s">
        <v>40</v>
      </c>
      <c r="O467" s="160">
        <v>0</v>
      </c>
      <c r="P467" s="160">
        <f>O467*H467</f>
        <v>0</v>
      </c>
      <c r="Q467" s="160">
        <v>0</v>
      </c>
      <c r="R467" s="160">
        <f>Q467*H467</f>
        <v>0</v>
      </c>
      <c r="S467" s="160">
        <v>0</v>
      </c>
      <c r="T467" s="161">
        <f>S467*H467</f>
        <v>0</v>
      </c>
      <c r="AR467" s="23" t="s">
        <v>146</v>
      </c>
      <c r="AT467" s="23" t="s">
        <v>141</v>
      </c>
      <c r="AU467" s="23" t="s">
        <v>154</v>
      </c>
      <c r="AY467" s="23" t="s">
        <v>139</v>
      </c>
      <c r="BE467" s="162">
        <f>IF(N467="základní",J467,0)</f>
        <v>0</v>
      </c>
      <c r="BF467" s="162">
        <f>IF(N467="snížená",J467,0)</f>
        <v>0</v>
      </c>
      <c r="BG467" s="162">
        <f>IF(N467="zákl. přenesená",J467,0)</f>
        <v>0</v>
      </c>
      <c r="BH467" s="162">
        <f>IF(N467="sníž. přenesená",J467,0)</f>
        <v>0</v>
      </c>
      <c r="BI467" s="162">
        <f>IF(N467="nulová",J467,0)</f>
        <v>0</v>
      </c>
      <c r="BJ467" s="23" t="s">
        <v>77</v>
      </c>
      <c r="BK467" s="162">
        <f>ROUND(I467*H467,2)</f>
        <v>0</v>
      </c>
      <c r="BL467" s="23" t="s">
        <v>146</v>
      </c>
      <c r="BM467" s="23" t="s">
        <v>1797</v>
      </c>
    </row>
    <row r="468" spans="2:63" s="10" customFormat="1" ht="22.35" customHeight="1">
      <c r="B468" s="139"/>
      <c r="D468" s="140" t="s">
        <v>68</v>
      </c>
      <c r="E468" s="149" t="s">
        <v>1798</v>
      </c>
      <c r="F468" s="149" t="s">
        <v>1799</v>
      </c>
      <c r="J468" s="150">
        <f>BK468</f>
        <v>0</v>
      </c>
      <c r="L468" s="139"/>
      <c r="M468" s="143"/>
      <c r="N468" s="144"/>
      <c r="O468" s="144"/>
      <c r="P468" s="145">
        <f>P469</f>
        <v>0</v>
      </c>
      <c r="Q468" s="144"/>
      <c r="R468" s="145">
        <f>R469</f>
        <v>0</v>
      </c>
      <c r="S468" s="144"/>
      <c r="T468" s="146">
        <f>T469</f>
        <v>0</v>
      </c>
      <c r="AR468" s="140" t="s">
        <v>77</v>
      </c>
      <c r="AT468" s="147" t="s">
        <v>68</v>
      </c>
      <c r="AU468" s="147" t="s">
        <v>79</v>
      </c>
      <c r="AY468" s="140" t="s">
        <v>139</v>
      </c>
      <c r="BK468" s="148">
        <f>BK469</f>
        <v>0</v>
      </c>
    </row>
    <row r="469" spans="2:65" s="1" customFormat="1" ht="16.5" customHeight="1">
      <c r="B469" s="151"/>
      <c r="C469" s="171" t="s">
        <v>1800</v>
      </c>
      <c r="D469" s="171" t="s">
        <v>191</v>
      </c>
      <c r="E469" s="172" t="s">
        <v>1801</v>
      </c>
      <c r="F469" s="173" t="s">
        <v>1802</v>
      </c>
      <c r="G469" s="174" t="s">
        <v>375</v>
      </c>
      <c r="H469" s="175">
        <v>4.88</v>
      </c>
      <c r="I469" s="176"/>
      <c r="J469" s="176">
        <f>ROUND(I469*H469,2)</f>
        <v>0</v>
      </c>
      <c r="K469" s="173" t="s">
        <v>5</v>
      </c>
      <c r="L469" s="177"/>
      <c r="M469" s="178" t="s">
        <v>5</v>
      </c>
      <c r="N469" s="179" t="s">
        <v>40</v>
      </c>
      <c r="O469" s="160">
        <v>0</v>
      </c>
      <c r="P469" s="160">
        <f>O469*H469</f>
        <v>0</v>
      </c>
      <c r="Q469" s="160">
        <v>0</v>
      </c>
      <c r="R469" s="160">
        <f>Q469*H469</f>
        <v>0</v>
      </c>
      <c r="S469" s="160">
        <v>0</v>
      </c>
      <c r="T469" s="161">
        <f>S469*H469</f>
        <v>0</v>
      </c>
      <c r="AR469" s="23" t="s">
        <v>179</v>
      </c>
      <c r="AT469" s="23" t="s">
        <v>191</v>
      </c>
      <c r="AU469" s="23" t="s">
        <v>154</v>
      </c>
      <c r="AY469" s="23" t="s">
        <v>139</v>
      </c>
      <c r="BE469" s="162">
        <f>IF(N469="základní",J469,0)</f>
        <v>0</v>
      </c>
      <c r="BF469" s="162">
        <f>IF(N469="snížená",J469,0)</f>
        <v>0</v>
      </c>
      <c r="BG469" s="162">
        <f>IF(N469="zákl. přenesená",J469,0)</f>
        <v>0</v>
      </c>
      <c r="BH469" s="162">
        <f>IF(N469="sníž. přenesená",J469,0)</f>
        <v>0</v>
      </c>
      <c r="BI469" s="162">
        <f>IF(N469="nulová",J469,0)</f>
        <v>0</v>
      </c>
      <c r="BJ469" s="23" t="s">
        <v>77</v>
      </c>
      <c r="BK469" s="162">
        <f>ROUND(I469*H469,2)</f>
        <v>0</v>
      </c>
      <c r="BL469" s="23" t="s">
        <v>146</v>
      </c>
      <c r="BM469" s="23" t="s">
        <v>1803</v>
      </c>
    </row>
    <row r="470" spans="2:63" s="10" customFormat="1" ht="22.35" customHeight="1">
      <c r="B470" s="139"/>
      <c r="D470" s="140" t="s">
        <v>68</v>
      </c>
      <c r="E470" s="149" t="s">
        <v>1804</v>
      </c>
      <c r="F470" s="149" t="s">
        <v>1805</v>
      </c>
      <c r="J470" s="150">
        <f>BK470</f>
        <v>0</v>
      </c>
      <c r="L470" s="139"/>
      <c r="M470" s="143"/>
      <c r="N470" s="144"/>
      <c r="O470" s="144"/>
      <c r="P470" s="145">
        <f>SUM(P471:P479)</f>
        <v>0</v>
      </c>
      <c r="Q470" s="144"/>
      <c r="R470" s="145">
        <f>SUM(R471:R479)</f>
        <v>0</v>
      </c>
      <c r="S470" s="144"/>
      <c r="T470" s="146">
        <f>SUM(T471:T479)</f>
        <v>0</v>
      </c>
      <c r="AR470" s="140" t="s">
        <v>77</v>
      </c>
      <c r="AT470" s="147" t="s">
        <v>68</v>
      </c>
      <c r="AU470" s="147" t="s">
        <v>79</v>
      </c>
      <c r="AY470" s="140" t="s">
        <v>139</v>
      </c>
      <c r="BK470" s="148">
        <f>SUM(BK471:BK479)</f>
        <v>0</v>
      </c>
    </row>
    <row r="471" spans="2:65" s="292" customFormat="1" ht="25.5" customHeight="1" hidden="1">
      <c r="B471" s="293"/>
      <c r="C471" s="294" t="s">
        <v>1370</v>
      </c>
      <c r="D471" s="294" t="s">
        <v>141</v>
      </c>
      <c r="E471" s="295" t="s">
        <v>1726</v>
      </c>
      <c r="F471" s="296" t="s">
        <v>1727</v>
      </c>
      <c r="G471" s="297" t="s">
        <v>182</v>
      </c>
      <c r="H471" s="298">
        <v>0</v>
      </c>
      <c r="I471" s="299"/>
      <c r="J471" s="299">
        <f aca="true" t="shared" si="219" ref="J471:J479">ROUND(I471*H471,2)</f>
        <v>0</v>
      </c>
      <c r="K471" s="296" t="s">
        <v>5</v>
      </c>
      <c r="L471" s="300"/>
      <c r="M471" s="301" t="s">
        <v>5</v>
      </c>
      <c r="N471" s="302" t="s">
        <v>40</v>
      </c>
      <c r="O471" s="303">
        <v>0</v>
      </c>
      <c r="P471" s="303">
        <f aca="true" t="shared" si="220" ref="P471:P479">O471*H471</f>
        <v>0</v>
      </c>
      <c r="Q471" s="303">
        <v>0</v>
      </c>
      <c r="R471" s="303">
        <f aca="true" t="shared" si="221" ref="R471:R479">Q471*H471</f>
        <v>0</v>
      </c>
      <c r="S471" s="303">
        <v>0</v>
      </c>
      <c r="T471" s="304">
        <f aca="true" t="shared" si="222" ref="T471:T479">S471*H471</f>
        <v>0</v>
      </c>
      <c r="AR471" s="305" t="s">
        <v>146</v>
      </c>
      <c r="AT471" s="305" t="s">
        <v>141</v>
      </c>
      <c r="AU471" s="305" t="s">
        <v>154</v>
      </c>
      <c r="AY471" s="305" t="s">
        <v>139</v>
      </c>
      <c r="BE471" s="306">
        <f aca="true" t="shared" si="223" ref="BE471:BE479">IF(N471="základní",J471,0)</f>
        <v>0</v>
      </c>
      <c r="BF471" s="306">
        <f aca="true" t="shared" si="224" ref="BF471:BF479">IF(N471="snížená",J471,0)</f>
        <v>0</v>
      </c>
      <c r="BG471" s="306">
        <f aca="true" t="shared" si="225" ref="BG471:BG479">IF(N471="zákl. přenesená",J471,0)</f>
        <v>0</v>
      </c>
      <c r="BH471" s="306">
        <f aca="true" t="shared" si="226" ref="BH471:BH479">IF(N471="sníž. přenesená",J471,0)</f>
        <v>0</v>
      </c>
      <c r="BI471" s="306">
        <f aca="true" t="shared" si="227" ref="BI471:BI479">IF(N471="nulová",J471,0)</f>
        <v>0</v>
      </c>
      <c r="BJ471" s="305" t="s">
        <v>77</v>
      </c>
      <c r="BK471" s="306">
        <f aca="true" t="shared" si="228" ref="BK471:BK479">ROUND(I471*H471,2)</f>
        <v>0</v>
      </c>
      <c r="BL471" s="305" t="s">
        <v>146</v>
      </c>
      <c r="BM471" s="305" t="s">
        <v>1806</v>
      </c>
    </row>
    <row r="472" spans="2:65" s="292" customFormat="1" ht="25.5" customHeight="1" hidden="1">
      <c r="B472" s="293"/>
      <c r="C472" s="294" t="s">
        <v>1807</v>
      </c>
      <c r="D472" s="294" t="s">
        <v>141</v>
      </c>
      <c r="E472" s="295" t="s">
        <v>1319</v>
      </c>
      <c r="F472" s="296" t="s">
        <v>1320</v>
      </c>
      <c r="G472" s="297" t="s">
        <v>182</v>
      </c>
      <c r="H472" s="298">
        <v>0</v>
      </c>
      <c r="I472" s="299"/>
      <c r="J472" s="299">
        <f t="shared" si="219"/>
        <v>0</v>
      </c>
      <c r="K472" s="296" t="s">
        <v>5</v>
      </c>
      <c r="L472" s="300"/>
      <c r="M472" s="301" t="s">
        <v>5</v>
      </c>
      <c r="N472" s="302" t="s">
        <v>40</v>
      </c>
      <c r="O472" s="303">
        <v>0</v>
      </c>
      <c r="P472" s="303">
        <f t="shared" si="220"/>
        <v>0</v>
      </c>
      <c r="Q472" s="303">
        <v>0</v>
      </c>
      <c r="R472" s="303">
        <f t="shared" si="221"/>
        <v>0</v>
      </c>
      <c r="S472" s="303">
        <v>0</v>
      </c>
      <c r="T472" s="304">
        <f t="shared" si="222"/>
        <v>0</v>
      </c>
      <c r="AR472" s="305" t="s">
        <v>146</v>
      </c>
      <c r="AT472" s="305" t="s">
        <v>141</v>
      </c>
      <c r="AU472" s="305" t="s">
        <v>154</v>
      </c>
      <c r="AY472" s="305" t="s">
        <v>139</v>
      </c>
      <c r="BE472" s="306">
        <f t="shared" si="223"/>
        <v>0</v>
      </c>
      <c r="BF472" s="306">
        <f t="shared" si="224"/>
        <v>0</v>
      </c>
      <c r="BG472" s="306">
        <f t="shared" si="225"/>
        <v>0</v>
      </c>
      <c r="BH472" s="306">
        <f t="shared" si="226"/>
        <v>0</v>
      </c>
      <c r="BI472" s="306">
        <f t="shared" si="227"/>
        <v>0</v>
      </c>
      <c r="BJ472" s="305" t="s">
        <v>77</v>
      </c>
      <c r="BK472" s="306">
        <f t="shared" si="228"/>
        <v>0</v>
      </c>
      <c r="BL472" s="305" t="s">
        <v>146</v>
      </c>
      <c r="BM472" s="305" t="s">
        <v>1808</v>
      </c>
    </row>
    <row r="473" spans="2:65" s="292" customFormat="1" ht="25.5" customHeight="1" hidden="1">
      <c r="B473" s="293"/>
      <c r="C473" s="294" t="s">
        <v>1373</v>
      </c>
      <c r="D473" s="294" t="s">
        <v>141</v>
      </c>
      <c r="E473" s="295" t="s">
        <v>1731</v>
      </c>
      <c r="F473" s="296" t="s">
        <v>1732</v>
      </c>
      <c r="G473" s="297" t="s">
        <v>144</v>
      </c>
      <c r="H473" s="298">
        <v>0</v>
      </c>
      <c r="I473" s="299"/>
      <c r="J473" s="299">
        <f t="shared" si="219"/>
        <v>0</v>
      </c>
      <c r="K473" s="296" t="s">
        <v>5</v>
      </c>
      <c r="L473" s="300"/>
      <c r="M473" s="301" t="s">
        <v>5</v>
      </c>
      <c r="N473" s="302" t="s">
        <v>40</v>
      </c>
      <c r="O473" s="303">
        <v>0</v>
      </c>
      <c r="P473" s="303">
        <f t="shared" si="220"/>
        <v>0</v>
      </c>
      <c r="Q473" s="303">
        <v>0</v>
      </c>
      <c r="R473" s="303">
        <f t="shared" si="221"/>
        <v>0</v>
      </c>
      <c r="S473" s="303">
        <v>0</v>
      </c>
      <c r="T473" s="304">
        <f t="shared" si="222"/>
        <v>0</v>
      </c>
      <c r="AR473" s="305" t="s">
        <v>146</v>
      </c>
      <c r="AT473" s="305" t="s">
        <v>141</v>
      </c>
      <c r="AU473" s="305" t="s">
        <v>154</v>
      </c>
      <c r="AY473" s="305" t="s">
        <v>139</v>
      </c>
      <c r="BE473" s="306">
        <f t="shared" si="223"/>
        <v>0</v>
      </c>
      <c r="BF473" s="306">
        <f t="shared" si="224"/>
        <v>0</v>
      </c>
      <c r="BG473" s="306">
        <f t="shared" si="225"/>
        <v>0</v>
      </c>
      <c r="BH473" s="306">
        <f t="shared" si="226"/>
        <v>0</v>
      </c>
      <c r="BI473" s="306">
        <f t="shared" si="227"/>
        <v>0</v>
      </c>
      <c r="BJ473" s="305" t="s">
        <v>77</v>
      </c>
      <c r="BK473" s="306">
        <f t="shared" si="228"/>
        <v>0</v>
      </c>
      <c r="BL473" s="305" t="s">
        <v>146</v>
      </c>
      <c r="BM473" s="305" t="s">
        <v>1809</v>
      </c>
    </row>
    <row r="474" spans="2:65" s="292" customFormat="1" ht="25.5" customHeight="1" hidden="1">
      <c r="B474" s="293"/>
      <c r="C474" s="294" t="s">
        <v>1810</v>
      </c>
      <c r="D474" s="294" t="s">
        <v>141</v>
      </c>
      <c r="E474" s="295" t="s">
        <v>1811</v>
      </c>
      <c r="F474" s="296" t="s">
        <v>1812</v>
      </c>
      <c r="G474" s="297" t="s">
        <v>182</v>
      </c>
      <c r="H474" s="298">
        <v>0</v>
      </c>
      <c r="I474" s="299"/>
      <c r="J474" s="299">
        <f t="shared" si="219"/>
        <v>0</v>
      </c>
      <c r="K474" s="296" t="s">
        <v>5</v>
      </c>
      <c r="L474" s="300"/>
      <c r="M474" s="301" t="s">
        <v>5</v>
      </c>
      <c r="N474" s="302" t="s">
        <v>40</v>
      </c>
      <c r="O474" s="303">
        <v>0</v>
      </c>
      <c r="P474" s="303">
        <f t="shared" si="220"/>
        <v>0</v>
      </c>
      <c r="Q474" s="303">
        <v>0</v>
      </c>
      <c r="R474" s="303">
        <f t="shared" si="221"/>
        <v>0</v>
      </c>
      <c r="S474" s="303">
        <v>0</v>
      </c>
      <c r="T474" s="304">
        <f t="shared" si="222"/>
        <v>0</v>
      </c>
      <c r="AR474" s="305" t="s">
        <v>146</v>
      </c>
      <c r="AT474" s="305" t="s">
        <v>141</v>
      </c>
      <c r="AU474" s="305" t="s">
        <v>154</v>
      </c>
      <c r="AY474" s="305" t="s">
        <v>139</v>
      </c>
      <c r="BE474" s="306">
        <f t="shared" si="223"/>
        <v>0</v>
      </c>
      <c r="BF474" s="306">
        <f t="shared" si="224"/>
        <v>0</v>
      </c>
      <c r="BG474" s="306">
        <f t="shared" si="225"/>
        <v>0</v>
      </c>
      <c r="BH474" s="306">
        <f t="shared" si="226"/>
        <v>0</v>
      </c>
      <c r="BI474" s="306">
        <f t="shared" si="227"/>
        <v>0</v>
      </c>
      <c r="BJ474" s="305" t="s">
        <v>77</v>
      </c>
      <c r="BK474" s="306">
        <f t="shared" si="228"/>
        <v>0</v>
      </c>
      <c r="BL474" s="305" t="s">
        <v>146</v>
      </c>
      <c r="BM474" s="305" t="s">
        <v>1813</v>
      </c>
    </row>
    <row r="475" spans="2:65" s="292" customFormat="1" ht="16.5" customHeight="1" hidden="1">
      <c r="B475" s="293"/>
      <c r="C475" s="294" t="s">
        <v>1377</v>
      </c>
      <c r="D475" s="294" t="s">
        <v>141</v>
      </c>
      <c r="E475" s="295" t="s">
        <v>1749</v>
      </c>
      <c r="F475" s="296" t="s">
        <v>1750</v>
      </c>
      <c r="G475" s="297" t="s">
        <v>182</v>
      </c>
      <c r="H475" s="298">
        <v>0</v>
      </c>
      <c r="I475" s="299"/>
      <c r="J475" s="299">
        <f t="shared" si="219"/>
        <v>0</v>
      </c>
      <c r="K475" s="296" t="s">
        <v>5</v>
      </c>
      <c r="L475" s="300"/>
      <c r="M475" s="301" t="s">
        <v>5</v>
      </c>
      <c r="N475" s="302" t="s">
        <v>40</v>
      </c>
      <c r="O475" s="303">
        <v>0</v>
      </c>
      <c r="P475" s="303">
        <f t="shared" si="220"/>
        <v>0</v>
      </c>
      <c r="Q475" s="303">
        <v>0</v>
      </c>
      <c r="R475" s="303">
        <f t="shared" si="221"/>
        <v>0</v>
      </c>
      <c r="S475" s="303">
        <v>0</v>
      </c>
      <c r="T475" s="304">
        <f t="shared" si="222"/>
        <v>0</v>
      </c>
      <c r="AR475" s="305" t="s">
        <v>146</v>
      </c>
      <c r="AT475" s="305" t="s">
        <v>141</v>
      </c>
      <c r="AU475" s="305" t="s">
        <v>154</v>
      </c>
      <c r="AY475" s="305" t="s">
        <v>139</v>
      </c>
      <c r="BE475" s="306">
        <f t="shared" si="223"/>
        <v>0</v>
      </c>
      <c r="BF475" s="306">
        <f t="shared" si="224"/>
        <v>0</v>
      </c>
      <c r="BG475" s="306">
        <f t="shared" si="225"/>
        <v>0</v>
      </c>
      <c r="BH475" s="306">
        <f t="shared" si="226"/>
        <v>0</v>
      </c>
      <c r="BI475" s="306">
        <f t="shared" si="227"/>
        <v>0</v>
      </c>
      <c r="BJ475" s="305" t="s">
        <v>77</v>
      </c>
      <c r="BK475" s="306">
        <f t="shared" si="228"/>
        <v>0</v>
      </c>
      <c r="BL475" s="305" t="s">
        <v>146</v>
      </c>
      <c r="BM475" s="305" t="s">
        <v>1814</v>
      </c>
    </row>
    <row r="476" spans="2:65" s="292" customFormat="1" ht="25.5" customHeight="1" hidden="1">
      <c r="B476" s="293"/>
      <c r="C476" s="294" t="s">
        <v>1815</v>
      </c>
      <c r="D476" s="294" t="s">
        <v>141</v>
      </c>
      <c r="E476" s="295" t="s">
        <v>1752</v>
      </c>
      <c r="F476" s="296" t="s">
        <v>1753</v>
      </c>
      <c r="G476" s="297" t="s">
        <v>182</v>
      </c>
      <c r="H476" s="298">
        <v>0</v>
      </c>
      <c r="I476" s="299"/>
      <c r="J476" s="299">
        <f t="shared" si="219"/>
        <v>0</v>
      </c>
      <c r="K476" s="296" t="s">
        <v>5</v>
      </c>
      <c r="L476" s="300"/>
      <c r="M476" s="301" t="s">
        <v>5</v>
      </c>
      <c r="N476" s="302" t="s">
        <v>40</v>
      </c>
      <c r="O476" s="303">
        <v>0</v>
      </c>
      <c r="P476" s="303">
        <f t="shared" si="220"/>
        <v>0</v>
      </c>
      <c r="Q476" s="303">
        <v>0</v>
      </c>
      <c r="R476" s="303">
        <f t="shared" si="221"/>
        <v>0</v>
      </c>
      <c r="S476" s="303">
        <v>0</v>
      </c>
      <c r="T476" s="304">
        <f t="shared" si="222"/>
        <v>0</v>
      </c>
      <c r="AR476" s="305" t="s">
        <v>146</v>
      </c>
      <c r="AT476" s="305" t="s">
        <v>141</v>
      </c>
      <c r="AU476" s="305" t="s">
        <v>154</v>
      </c>
      <c r="AY476" s="305" t="s">
        <v>139</v>
      </c>
      <c r="BE476" s="306">
        <f t="shared" si="223"/>
        <v>0</v>
      </c>
      <c r="BF476" s="306">
        <f t="shared" si="224"/>
        <v>0</v>
      </c>
      <c r="BG476" s="306">
        <f t="shared" si="225"/>
        <v>0</v>
      </c>
      <c r="BH476" s="306">
        <f t="shared" si="226"/>
        <v>0</v>
      </c>
      <c r="BI476" s="306">
        <f t="shared" si="227"/>
        <v>0</v>
      </c>
      <c r="BJ476" s="305" t="s">
        <v>77</v>
      </c>
      <c r="BK476" s="306">
        <f t="shared" si="228"/>
        <v>0</v>
      </c>
      <c r="BL476" s="305" t="s">
        <v>146</v>
      </c>
      <c r="BM476" s="305" t="s">
        <v>1816</v>
      </c>
    </row>
    <row r="477" spans="2:65" s="292" customFormat="1" ht="16.5" customHeight="1" hidden="1">
      <c r="B477" s="293"/>
      <c r="C477" s="294" t="s">
        <v>1380</v>
      </c>
      <c r="D477" s="294" t="s">
        <v>141</v>
      </c>
      <c r="E477" s="295" t="s">
        <v>1756</v>
      </c>
      <c r="F477" s="296" t="s">
        <v>1757</v>
      </c>
      <c r="G477" s="297" t="s">
        <v>182</v>
      </c>
      <c r="H477" s="298">
        <v>0</v>
      </c>
      <c r="I477" s="299"/>
      <c r="J477" s="299">
        <f t="shared" si="219"/>
        <v>0</v>
      </c>
      <c r="K477" s="296" t="s">
        <v>5</v>
      </c>
      <c r="L477" s="300"/>
      <c r="M477" s="301" t="s">
        <v>5</v>
      </c>
      <c r="N477" s="302" t="s">
        <v>40</v>
      </c>
      <c r="O477" s="303">
        <v>0</v>
      </c>
      <c r="P477" s="303">
        <f t="shared" si="220"/>
        <v>0</v>
      </c>
      <c r="Q477" s="303">
        <v>0</v>
      </c>
      <c r="R477" s="303">
        <f t="shared" si="221"/>
        <v>0</v>
      </c>
      <c r="S477" s="303">
        <v>0</v>
      </c>
      <c r="T477" s="304">
        <f t="shared" si="222"/>
        <v>0</v>
      </c>
      <c r="AR477" s="305" t="s">
        <v>146</v>
      </c>
      <c r="AT477" s="305" t="s">
        <v>141</v>
      </c>
      <c r="AU477" s="305" t="s">
        <v>154</v>
      </c>
      <c r="AY477" s="305" t="s">
        <v>139</v>
      </c>
      <c r="BE477" s="306">
        <f t="shared" si="223"/>
        <v>0</v>
      </c>
      <c r="BF477" s="306">
        <f t="shared" si="224"/>
        <v>0</v>
      </c>
      <c r="BG477" s="306">
        <f t="shared" si="225"/>
        <v>0</v>
      </c>
      <c r="BH477" s="306">
        <f t="shared" si="226"/>
        <v>0</v>
      </c>
      <c r="BI477" s="306">
        <f t="shared" si="227"/>
        <v>0</v>
      </c>
      <c r="BJ477" s="305" t="s">
        <v>77</v>
      </c>
      <c r="BK477" s="306">
        <f t="shared" si="228"/>
        <v>0</v>
      </c>
      <c r="BL477" s="305" t="s">
        <v>146</v>
      </c>
      <c r="BM477" s="305" t="s">
        <v>1817</v>
      </c>
    </row>
    <row r="478" spans="2:65" s="292" customFormat="1" ht="25.5" customHeight="1" hidden="1">
      <c r="B478" s="293"/>
      <c r="C478" s="294" t="s">
        <v>1818</v>
      </c>
      <c r="D478" s="294" t="s">
        <v>141</v>
      </c>
      <c r="E478" s="295" t="s">
        <v>1759</v>
      </c>
      <c r="F478" s="296" t="s">
        <v>1760</v>
      </c>
      <c r="G478" s="297" t="s">
        <v>375</v>
      </c>
      <c r="H478" s="298">
        <v>0</v>
      </c>
      <c r="I478" s="299"/>
      <c r="J478" s="299">
        <f t="shared" si="219"/>
        <v>0</v>
      </c>
      <c r="K478" s="296" t="s">
        <v>5</v>
      </c>
      <c r="L478" s="300"/>
      <c r="M478" s="301" t="s">
        <v>5</v>
      </c>
      <c r="N478" s="302" t="s">
        <v>40</v>
      </c>
      <c r="O478" s="303">
        <v>0</v>
      </c>
      <c r="P478" s="303">
        <f t="shared" si="220"/>
        <v>0</v>
      </c>
      <c r="Q478" s="303">
        <v>0</v>
      </c>
      <c r="R478" s="303">
        <f t="shared" si="221"/>
        <v>0</v>
      </c>
      <c r="S478" s="303">
        <v>0</v>
      </c>
      <c r="T478" s="304">
        <f t="shared" si="222"/>
        <v>0</v>
      </c>
      <c r="AR478" s="305" t="s">
        <v>146</v>
      </c>
      <c r="AT478" s="305" t="s">
        <v>141</v>
      </c>
      <c r="AU478" s="305" t="s">
        <v>154</v>
      </c>
      <c r="AY478" s="305" t="s">
        <v>139</v>
      </c>
      <c r="BE478" s="306">
        <f t="shared" si="223"/>
        <v>0</v>
      </c>
      <c r="BF478" s="306">
        <f t="shared" si="224"/>
        <v>0</v>
      </c>
      <c r="BG478" s="306">
        <f t="shared" si="225"/>
        <v>0</v>
      </c>
      <c r="BH478" s="306">
        <f t="shared" si="226"/>
        <v>0</v>
      </c>
      <c r="BI478" s="306">
        <f t="shared" si="227"/>
        <v>0</v>
      </c>
      <c r="BJ478" s="305" t="s">
        <v>77</v>
      </c>
      <c r="BK478" s="306">
        <f t="shared" si="228"/>
        <v>0</v>
      </c>
      <c r="BL478" s="305" t="s">
        <v>146</v>
      </c>
      <c r="BM478" s="305" t="s">
        <v>1819</v>
      </c>
    </row>
    <row r="479" spans="2:65" s="292" customFormat="1" ht="25.5" customHeight="1" hidden="1">
      <c r="B479" s="293"/>
      <c r="C479" s="294" t="s">
        <v>1384</v>
      </c>
      <c r="D479" s="294" t="s">
        <v>141</v>
      </c>
      <c r="E479" s="295" t="s">
        <v>1763</v>
      </c>
      <c r="F479" s="296" t="s">
        <v>1764</v>
      </c>
      <c r="G479" s="297" t="s">
        <v>182</v>
      </c>
      <c r="H479" s="298">
        <v>0</v>
      </c>
      <c r="I479" s="299"/>
      <c r="J479" s="299">
        <f t="shared" si="219"/>
        <v>0</v>
      </c>
      <c r="K479" s="296" t="s">
        <v>5</v>
      </c>
      <c r="L479" s="300"/>
      <c r="M479" s="301" t="s">
        <v>5</v>
      </c>
      <c r="N479" s="302" t="s">
        <v>40</v>
      </c>
      <c r="O479" s="303">
        <v>0</v>
      </c>
      <c r="P479" s="303">
        <f t="shared" si="220"/>
        <v>0</v>
      </c>
      <c r="Q479" s="303">
        <v>0</v>
      </c>
      <c r="R479" s="303">
        <f t="shared" si="221"/>
        <v>0</v>
      </c>
      <c r="S479" s="303">
        <v>0</v>
      </c>
      <c r="T479" s="304">
        <f t="shared" si="222"/>
        <v>0</v>
      </c>
      <c r="AR479" s="305" t="s">
        <v>146</v>
      </c>
      <c r="AT479" s="305" t="s">
        <v>141</v>
      </c>
      <c r="AU479" s="305" t="s">
        <v>154</v>
      </c>
      <c r="AY479" s="305" t="s">
        <v>139</v>
      </c>
      <c r="BE479" s="306">
        <f t="shared" si="223"/>
        <v>0</v>
      </c>
      <c r="BF479" s="306">
        <f t="shared" si="224"/>
        <v>0</v>
      </c>
      <c r="BG479" s="306">
        <f t="shared" si="225"/>
        <v>0</v>
      </c>
      <c r="BH479" s="306">
        <f t="shared" si="226"/>
        <v>0</v>
      </c>
      <c r="BI479" s="306">
        <f t="shared" si="227"/>
        <v>0</v>
      </c>
      <c r="BJ479" s="305" t="s">
        <v>77</v>
      </c>
      <c r="BK479" s="306">
        <f t="shared" si="228"/>
        <v>0</v>
      </c>
      <c r="BL479" s="305" t="s">
        <v>146</v>
      </c>
      <c r="BM479" s="305" t="s">
        <v>1820</v>
      </c>
    </row>
    <row r="480" spans="2:63" s="307" customFormat="1" ht="22.35" customHeight="1" hidden="1">
      <c r="B480" s="308"/>
      <c r="D480" s="309" t="s">
        <v>68</v>
      </c>
      <c r="E480" s="310" t="s">
        <v>1821</v>
      </c>
      <c r="F480" s="310" t="s">
        <v>1822</v>
      </c>
      <c r="J480" s="311">
        <f>BK480</f>
        <v>0</v>
      </c>
      <c r="L480" s="308"/>
      <c r="M480" s="312"/>
      <c r="N480" s="313"/>
      <c r="O480" s="313"/>
      <c r="P480" s="314">
        <f>SUM(P481:P483)</f>
        <v>0</v>
      </c>
      <c r="Q480" s="313"/>
      <c r="R480" s="314">
        <f>SUM(R481:R483)</f>
        <v>0</v>
      </c>
      <c r="S480" s="313"/>
      <c r="T480" s="315">
        <f>SUM(T481:T483)</f>
        <v>0</v>
      </c>
      <c r="AR480" s="309" t="s">
        <v>77</v>
      </c>
      <c r="AT480" s="316" t="s">
        <v>68</v>
      </c>
      <c r="AU480" s="316" t="s">
        <v>79</v>
      </c>
      <c r="AY480" s="309" t="s">
        <v>139</v>
      </c>
      <c r="BK480" s="317">
        <f>SUM(BK481:BK483)</f>
        <v>0</v>
      </c>
    </row>
    <row r="481" spans="2:65" s="292" customFormat="1" ht="16.5" customHeight="1" hidden="1">
      <c r="B481" s="293"/>
      <c r="C481" s="318" t="s">
        <v>1823</v>
      </c>
      <c r="D481" s="318" t="s">
        <v>191</v>
      </c>
      <c r="E481" s="319" t="s">
        <v>1768</v>
      </c>
      <c r="F481" s="320" t="s">
        <v>1769</v>
      </c>
      <c r="G481" s="321" t="s">
        <v>1362</v>
      </c>
      <c r="H481" s="322">
        <v>0</v>
      </c>
      <c r="I481" s="323"/>
      <c r="J481" s="323">
        <f>ROUND(I481*H481,2)</f>
        <v>0</v>
      </c>
      <c r="K481" s="320" t="s">
        <v>5</v>
      </c>
      <c r="L481" s="324"/>
      <c r="M481" s="325" t="s">
        <v>5</v>
      </c>
      <c r="N481" s="326" t="s">
        <v>40</v>
      </c>
      <c r="O481" s="303">
        <v>0</v>
      </c>
      <c r="P481" s="303">
        <f>O481*H481</f>
        <v>0</v>
      </c>
      <c r="Q481" s="303">
        <v>0</v>
      </c>
      <c r="R481" s="303">
        <f>Q481*H481</f>
        <v>0</v>
      </c>
      <c r="S481" s="303">
        <v>0</v>
      </c>
      <c r="T481" s="304">
        <f>S481*H481</f>
        <v>0</v>
      </c>
      <c r="AR481" s="305" t="s">
        <v>179</v>
      </c>
      <c r="AT481" s="305" t="s">
        <v>191</v>
      </c>
      <c r="AU481" s="305" t="s">
        <v>154</v>
      </c>
      <c r="AY481" s="305" t="s">
        <v>139</v>
      </c>
      <c r="BE481" s="306">
        <f>IF(N481="základní",J481,0)</f>
        <v>0</v>
      </c>
      <c r="BF481" s="306">
        <f>IF(N481="snížená",J481,0)</f>
        <v>0</v>
      </c>
      <c r="BG481" s="306">
        <f>IF(N481="zákl. přenesená",J481,0)</f>
        <v>0</v>
      </c>
      <c r="BH481" s="306">
        <f>IF(N481="sníž. přenesená",J481,0)</f>
        <v>0</v>
      </c>
      <c r="BI481" s="306">
        <f>IF(N481="nulová",J481,0)</f>
        <v>0</v>
      </c>
      <c r="BJ481" s="305" t="s">
        <v>77</v>
      </c>
      <c r="BK481" s="306">
        <f>ROUND(I481*H481,2)</f>
        <v>0</v>
      </c>
      <c r="BL481" s="305" t="s">
        <v>146</v>
      </c>
      <c r="BM481" s="305" t="s">
        <v>1824</v>
      </c>
    </row>
    <row r="482" spans="2:65" s="292" customFormat="1" ht="16.5" customHeight="1" hidden="1">
      <c r="B482" s="293"/>
      <c r="C482" s="318" t="s">
        <v>1387</v>
      </c>
      <c r="D482" s="318" t="s">
        <v>191</v>
      </c>
      <c r="E482" s="319" t="s">
        <v>1772</v>
      </c>
      <c r="F482" s="320" t="s">
        <v>1773</v>
      </c>
      <c r="G482" s="321" t="s">
        <v>375</v>
      </c>
      <c r="H482" s="322">
        <v>0</v>
      </c>
      <c r="I482" s="323"/>
      <c r="J482" s="323">
        <f>ROUND(I482*H482,2)</f>
        <v>0</v>
      </c>
      <c r="K482" s="320" t="s">
        <v>5</v>
      </c>
      <c r="L482" s="324"/>
      <c r="M482" s="325" t="s">
        <v>5</v>
      </c>
      <c r="N482" s="326" t="s">
        <v>40</v>
      </c>
      <c r="O482" s="303">
        <v>0</v>
      </c>
      <c r="P482" s="303">
        <f>O482*H482</f>
        <v>0</v>
      </c>
      <c r="Q482" s="303">
        <v>0</v>
      </c>
      <c r="R482" s="303">
        <f>Q482*H482</f>
        <v>0</v>
      </c>
      <c r="S482" s="303">
        <v>0</v>
      </c>
      <c r="T482" s="304">
        <f>S482*H482</f>
        <v>0</v>
      </c>
      <c r="AR482" s="305" t="s">
        <v>179</v>
      </c>
      <c r="AT482" s="305" t="s">
        <v>191</v>
      </c>
      <c r="AU482" s="305" t="s">
        <v>154</v>
      </c>
      <c r="AY482" s="305" t="s">
        <v>139</v>
      </c>
      <c r="BE482" s="306">
        <f>IF(N482="základní",J482,0)</f>
        <v>0</v>
      </c>
      <c r="BF482" s="306">
        <f>IF(N482="snížená",J482,0)</f>
        <v>0</v>
      </c>
      <c r="BG482" s="306">
        <f>IF(N482="zákl. přenesená",J482,0)</f>
        <v>0</v>
      </c>
      <c r="BH482" s="306">
        <f>IF(N482="sníž. přenesená",J482,0)</f>
        <v>0</v>
      </c>
      <c r="BI482" s="306">
        <f>IF(N482="nulová",J482,0)</f>
        <v>0</v>
      </c>
      <c r="BJ482" s="305" t="s">
        <v>77</v>
      </c>
      <c r="BK482" s="306">
        <f>ROUND(I482*H482,2)</f>
        <v>0</v>
      </c>
      <c r="BL482" s="305" t="s">
        <v>146</v>
      </c>
      <c r="BM482" s="305" t="s">
        <v>1825</v>
      </c>
    </row>
    <row r="483" spans="2:65" s="292" customFormat="1" ht="16.5" customHeight="1" hidden="1">
      <c r="B483" s="293"/>
      <c r="C483" s="318" t="s">
        <v>1826</v>
      </c>
      <c r="D483" s="318" t="s">
        <v>191</v>
      </c>
      <c r="E483" s="319" t="s">
        <v>1775</v>
      </c>
      <c r="F483" s="320" t="s">
        <v>1776</v>
      </c>
      <c r="G483" s="321" t="s">
        <v>144</v>
      </c>
      <c r="H483" s="322">
        <v>0</v>
      </c>
      <c r="I483" s="323"/>
      <c r="J483" s="323">
        <f>ROUND(I483*H483,2)</f>
        <v>0</v>
      </c>
      <c r="K483" s="320" t="s">
        <v>5</v>
      </c>
      <c r="L483" s="324"/>
      <c r="M483" s="325" t="s">
        <v>5</v>
      </c>
      <c r="N483" s="326" t="s">
        <v>40</v>
      </c>
      <c r="O483" s="303">
        <v>0</v>
      </c>
      <c r="P483" s="303">
        <f>O483*H483</f>
        <v>0</v>
      </c>
      <c r="Q483" s="303">
        <v>0</v>
      </c>
      <c r="R483" s="303">
        <f>Q483*H483</f>
        <v>0</v>
      </c>
      <c r="S483" s="303">
        <v>0</v>
      </c>
      <c r="T483" s="304">
        <f>S483*H483</f>
        <v>0</v>
      </c>
      <c r="AR483" s="305" t="s">
        <v>179</v>
      </c>
      <c r="AT483" s="305" t="s">
        <v>191</v>
      </c>
      <c r="AU483" s="305" t="s">
        <v>154</v>
      </c>
      <c r="AY483" s="305" t="s">
        <v>139</v>
      </c>
      <c r="BE483" s="306">
        <f>IF(N483="základní",J483,0)</f>
        <v>0</v>
      </c>
      <c r="BF483" s="306">
        <f>IF(N483="snížená",J483,0)</f>
        <v>0</v>
      </c>
      <c r="BG483" s="306">
        <f>IF(N483="zákl. přenesená",J483,0)</f>
        <v>0</v>
      </c>
      <c r="BH483" s="306">
        <f>IF(N483="sníž. přenesená",J483,0)</f>
        <v>0</v>
      </c>
      <c r="BI483" s="306">
        <f>IF(N483="nulová",J483,0)</f>
        <v>0</v>
      </c>
      <c r="BJ483" s="305" t="s">
        <v>77</v>
      </c>
      <c r="BK483" s="306">
        <f>ROUND(I483*H483,2)</f>
        <v>0</v>
      </c>
      <c r="BL483" s="305" t="s">
        <v>146</v>
      </c>
      <c r="BM483" s="305" t="s">
        <v>1827</v>
      </c>
    </row>
    <row r="484" spans="2:63" s="307" customFormat="1" ht="22.35" customHeight="1" hidden="1">
      <c r="B484" s="308"/>
      <c r="D484" s="309" t="s">
        <v>68</v>
      </c>
      <c r="E484" s="310" t="s">
        <v>1828</v>
      </c>
      <c r="F484" s="310" t="s">
        <v>1829</v>
      </c>
      <c r="J484" s="311">
        <f>BK484</f>
        <v>0</v>
      </c>
      <c r="L484" s="308"/>
      <c r="M484" s="312"/>
      <c r="N484" s="313"/>
      <c r="O484" s="313"/>
      <c r="P484" s="314">
        <f>P485</f>
        <v>0</v>
      </c>
      <c r="Q484" s="313"/>
      <c r="R484" s="314">
        <f>R485</f>
        <v>0</v>
      </c>
      <c r="S484" s="313"/>
      <c r="T484" s="315">
        <f>T485</f>
        <v>0</v>
      </c>
      <c r="AR484" s="309" t="s">
        <v>77</v>
      </c>
      <c r="AT484" s="316" t="s">
        <v>68</v>
      </c>
      <c r="AU484" s="316" t="s">
        <v>79</v>
      </c>
      <c r="AY484" s="309" t="s">
        <v>139</v>
      </c>
      <c r="BK484" s="317">
        <f>BK485</f>
        <v>0</v>
      </c>
    </row>
    <row r="485" spans="2:65" s="292" customFormat="1" ht="16.5" customHeight="1" hidden="1">
      <c r="B485" s="293"/>
      <c r="C485" s="318" t="s">
        <v>1391</v>
      </c>
      <c r="D485" s="318" t="s">
        <v>191</v>
      </c>
      <c r="E485" s="319" t="s">
        <v>1781</v>
      </c>
      <c r="F485" s="320" t="s">
        <v>1782</v>
      </c>
      <c r="G485" s="321" t="s">
        <v>375</v>
      </c>
      <c r="H485" s="322">
        <v>0</v>
      </c>
      <c r="I485" s="323"/>
      <c r="J485" s="323">
        <f>ROUND(I485*H485,2)</f>
        <v>0</v>
      </c>
      <c r="K485" s="320" t="s">
        <v>5</v>
      </c>
      <c r="L485" s="324"/>
      <c r="M485" s="325" t="s">
        <v>5</v>
      </c>
      <c r="N485" s="326" t="s">
        <v>40</v>
      </c>
      <c r="O485" s="303">
        <v>0</v>
      </c>
      <c r="P485" s="303">
        <f>O485*H485</f>
        <v>0</v>
      </c>
      <c r="Q485" s="303">
        <v>0</v>
      </c>
      <c r="R485" s="303">
        <f>Q485*H485</f>
        <v>0</v>
      </c>
      <c r="S485" s="303">
        <v>0</v>
      </c>
      <c r="T485" s="304">
        <f>S485*H485</f>
        <v>0</v>
      </c>
      <c r="AR485" s="305" t="s">
        <v>179</v>
      </c>
      <c r="AT485" s="305" t="s">
        <v>191</v>
      </c>
      <c r="AU485" s="305" t="s">
        <v>154</v>
      </c>
      <c r="AY485" s="305" t="s">
        <v>139</v>
      </c>
      <c r="BE485" s="306">
        <f>IF(N485="základní",J485,0)</f>
        <v>0</v>
      </c>
      <c r="BF485" s="306">
        <f>IF(N485="snížená",J485,0)</f>
        <v>0</v>
      </c>
      <c r="BG485" s="306">
        <f>IF(N485="zákl. přenesená",J485,0)</f>
        <v>0</v>
      </c>
      <c r="BH485" s="306">
        <f>IF(N485="sníž. přenesená",J485,0)</f>
        <v>0</v>
      </c>
      <c r="BI485" s="306">
        <f>IF(N485="nulová",J485,0)</f>
        <v>0</v>
      </c>
      <c r="BJ485" s="305" t="s">
        <v>77</v>
      </c>
      <c r="BK485" s="306">
        <f>ROUND(I485*H485,2)</f>
        <v>0</v>
      </c>
      <c r="BL485" s="305" t="s">
        <v>146</v>
      </c>
      <c r="BM485" s="305" t="s">
        <v>1830</v>
      </c>
    </row>
    <row r="486" spans="2:63" s="307" customFormat="1" ht="22.35" customHeight="1" hidden="1">
      <c r="B486" s="308"/>
      <c r="D486" s="309" t="s">
        <v>68</v>
      </c>
      <c r="E486" s="310" t="s">
        <v>1831</v>
      </c>
      <c r="F486" s="310" t="s">
        <v>1832</v>
      </c>
      <c r="J486" s="311">
        <f>BK486</f>
        <v>0</v>
      </c>
      <c r="L486" s="308"/>
      <c r="M486" s="312"/>
      <c r="N486" s="313"/>
      <c r="O486" s="313"/>
      <c r="P486" s="314">
        <f>P487</f>
        <v>0</v>
      </c>
      <c r="Q486" s="313"/>
      <c r="R486" s="314">
        <f>R487</f>
        <v>0</v>
      </c>
      <c r="S486" s="313"/>
      <c r="T486" s="315">
        <f>T487</f>
        <v>0</v>
      </c>
      <c r="AR486" s="309" t="s">
        <v>77</v>
      </c>
      <c r="AT486" s="316" t="s">
        <v>68</v>
      </c>
      <c r="AU486" s="316" t="s">
        <v>79</v>
      </c>
      <c r="AY486" s="309" t="s">
        <v>139</v>
      </c>
      <c r="BK486" s="317">
        <f>BK487</f>
        <v>0</v>
      </c>
    </row>
    <row r="487" spans="2:65" s="292" customFormat="1" ht="25.5" customHeight="1" hidden="1">
      <c r="B487" s="293"/>
      <c r="C487" s="294" t="s">
        <v>1833</v>
      </c>
      <c r="D487" s="294" t="s">
        <v>141</v>
      </c>
      <c r="E487" s="295" t="s">
        <v>1786</v>
      </c>
      <c r="F487" s="296" t="s">
        <v>1787</v>
      </c>
      <c r="G487" s="297" t="s">
        <v>182</v>
      </c>
      <c r="H487" s="298">
        <v>0</v>
      </c>
      <c r="I487" s="299"/>
      <c r="J487" s="299">
        <f>ROUND(I487*H487,2)</f>
        <v>0</v>
      </c>
      <c r="K487" s="296" t="s">
        <v>5</v>
      </c>
      <c r="L487" s="300"/>
      <c r="M487" s="301" t="s">
        <v>5</v>
      </c>
      <c r="N487" s="302" t="s">
        <v>40</v>
      </c>
      <c r="O487" s="303">
        <v>0</v>
      </c>
      <c r="P487" s="303">
        <f>O487*H487</f>
        <v>0</v>
      </c>
      <c r="Q487" s="303">
        <v>0</v>
      </c>
      <c r="R487" s="303">
        <f>Q487*H487</f>
        <v>0</v>
      </c>
      <c r="S487" s="303">
        <v>0</v>
      </c>
      <c r="T487" s="304">
        <f>S487*H487</f>
        <v>0</v>
      </c>
      <c r="AR487" s="305" t="s">
        <v>146</v>
      </c>
      <c r="AT487" s="305" t="s">
        <v>141</v>
      </c>
      <c r="AU487" s="305" t="s">
        <v>154</v>
      </c>
      <c r="AY487" s="305" t="s">
        <v>139</v>
      </c>
      <c r="BE487" s="306">
        <f>IF(N487="základní",J487,0)</f>
        <v>0</v>
      </c>
      <c r="BF487" s="306">
        <f>IF(N487="snížená",J487,0)</f>
        <v>0</v>
      </c>
      <c r="BG487" s="306">
        <f>IF(N487="zákl. přenesená",J487,0)</f>
        <v>0</v>
      </c>
      <c r="BH487" s="306">
        <f>IF(N487="sníž. přenesená",J487,0)</f>
        <v>0</v>
      </c>
      <c r="BI487" s="306">
        <f>IF(N487="nulová",J487,0)</f>
        <v>0</v>
      </c>
      <c r="BJ487" s="305" t="s">
        <v>77</v>
      </c>
      <c r="BK487" s="306">
        <f>ROUND(I487*H487,2)</f>
        <v>0</v>
      </c>
      <c r="BL487" s="305" t="s">
        <v>146</v>
      </c>
      <c r="BM487" s="305" t="s">
        <v>1834</v>
      </c>
    </row>
    <row r="488" spans="2:63" s="307" customFormat="1" ht="22.35" customHeight="1" hidden="1">
      <c r="B488" s="308"/>
      <c r="D488" s="309" t="s">
        <v>68</v>
      </c>
      <c r="E488" s="310" t="s">
        <v>1835</v>
      </c>
      <c r="F488" s="310" t="s">
        <v>1836</v>
      </c>
      <c r="J488" s="311">
        <f>BK488</f>
        <v>0</v>
      </c>
      <c r="L488" s="308"/>
      <c r="M488" s="312"/>
      <c r="N488" s="313"/>
      <c r="O488" s="313"/>
      <c r="P488" s="314">
        <f>SUM(P489:P490)</f>
        <v>0</v>
      </c>
      <c r="Q488" s="313"/>
      <c r="R488" s="314">
        <f>SUM(R489:R490)</f>
        <v>0</v>
      </c>
      <c r="S488" s="313"/>
      <c r="T488" s="315">
        <f>SUM(T489:T490)</f>
        <v>0</v>
      </c>
      <c r="AR488" s="309" t="s">
        <v>77</v>
      </c>
      <c r="AT488" s="316" t="s">
        <v>68</v>
      </c>
      <c r="AU488" s="316" t="s">
        <v>79</v>
      </c>
      <c r="AY488" s="309" t="s">
        <v>139</v>
      </c>
      <c r="BK488" s="317">
        <f>SUM(BK489:BK490)</f>
        <v>0</v>
      </c>
    </row>
    <row r="489" spans="2:65" s="292" customFormat="1" ht="25.5" customHeight="1" hidden="1">
      <c r="B489" s="293"/>
      <c r="C489" s="294" t="s">
        <v>1394</v>
      </c>
      <c r="D489" s="294" t="s">
        <v>141</v>
      </c>
      <c r="E489" s="295" t="s">
        <v>1792</v>
      </c>
      <c r="F489" s="296" t="s">
        <v>1793</v>
      </c>
      <c r="G489" s="297" t="s">
        <v>375</v>
      </c>
      <c r="H489" s="298">
        <v>0</v>
      </c>
      <c r="I489" s="299"/>
      <c r="J489" s="299">
        <f>ROUND(I489*H489,2)</f>
        <v>0</v>
      </c>
      <c r="K489" s="296" t="s">
        <v>5</v>
      </c>
      <c r="L489" s="300"/>
      <c r="M489" s="301" t="s">
        <v>5</v>
      </c>
      <c r="N489" s="302" t="s">
        <v>40</v>
      </c>
      <c r="O489" s="303">
        <v>0</v>
      </c>
      <c r="P489" s="303">
        <f>O489*H489</f>
        <v>0</v>
      </c>
      <c r="Q489" s="303">
        <v>0</v>
      </c>
      <c r="R489" s="303">
        <f>Q489*H489</f>
        <v>0</v>
      </c>
      <c r="S489" s="303">
        <v>0</v>
      </c>
      <c r="T489" s="304">
        <f>S489*H489</f>
        <v>0</v>
      </c>
      <c r="AR489" s="305" t="s">
        <v>146</v>
      </c>
      <c r="AT489" s="305" t="s">
        <v>141</v>
      </c>
      <c r="AU489" s="305" t="s">
        <v>154</v>
      </c>
      <c r="AY489" s="305" t="s">
        <v>139</v>
      </c>
      <c r="BE489" s="306">
        <f>IF(N489="základní",J489,0)</f>
        <v>0</v>
      </c>
      <c r="BF489" s="306">
        <f>IF(N489="snížená",J489,0)</f>
        <v>0</v>
      </c>
      <c r="BG489" s="306">
        <f>IF(N489="zákl. přenesená",J489,0)</f>
        <v>0</v>
      </c>
      <c r="BH489" s="306">
        <f>IF(N489="sníž. přenesená",J489,0)</f>
        <v>0</v>
      </c>
      <c r="BI489" s="306">
        <f>IF(N489="nulová",J489,0)</f>
        <v>0</v>
      </c>
      <c r="BJ489" s="305" t="s">
        <v>77</v>
      </c>
      <c r="BK489" s="306">
        <f>ROUND(I489*H489,2)</f>
        <v>0</v>
      </c>
      <c r="BL489" s="305" t="s">
        <v>146</v>
      </c>
      <c r="BM489" s="305" t="s">
        <v>1837</v>
      </c>
    </row>
    <row r="490" spans="2:65" s="292" customFormat="1" ht="25.5" customHeight="1" hidden="1">
      <c r="B490" s="293"/>
      <c r="C490" s="294" t="s">
        <v>1838</v>
      </c>
      <c r="D490" s="294" t="s">
        <v>141</v>
      </c>
      <c r="E490" s="295" t="s">
        <v>1795</v>
      </c>
      <c r="F490" s="296" t="s">
        <v>1796</v>
      </c>
      <c r="G490" s="297" t="s">
        <v>182</v>
      </c>
      <c r="H490" s="298">
        <v>0</v>
      </c>
      <c r="I490" s="299"/>
      <c r="J490" s="299">
        <f>ROUND(I490*H490,2)</f>
        <v>0</v>
      </c>
      <c r="K490" s="296" t="s">
        <v>5</v>
      </c>
      <c r="L490" s="300"/>
      <c r="M490" s="301" t="s">
        <v>5</v>
      </c>
      <c r="N490" s="302" t="s">
        <v>40</v>
      </c>
      <c r="O490" s="303">
        <v>0</v>
      </c>
      <c r="P490" s="303">
        <f>O490*H490</f>
        <v>0</v>
      </c>
      <c r="Q490" s="303">
        <v>0</v>
      </c>
      <c r="R490" s="303">
        <f>Q490*H490</f>
        <v>0</v>
      </c>
      <c r="S490" s="303">
        <v>0</v>
      </c>
      <c r="T490" s="304">
        <f>S490*H490</f>
        <v>0</v>
      </c>
      <c r="AR490" s="305" t="s">
        <v>146</v>
      </c>
      <c r="AT490" s="305" t="s">
        <v>141</v>
      </c>
      <c r="AU490" s="305" t="s">
        <v>154</v>
      </c>
      <c r="AY490" s="305" t="s">
        <v>139</v>
      </c>
      <c r="BE490" s="306">
        <f>IF(N490="základní",J490,0)</f>
        <v>0</v>
      </c>
      <c r="BF490" s="306">
        <f>IF(N490="snížená",J490,0)</f>
        <v>0</v>
      </c>
      <c r="BG490" s="306">
        <f>IF(N490="zákl. přenesená",J490,0)</f>
        <v>0</v>
      </c>
      <c r="BH490" s="306">
        <f>IF(N490="sníž. přenesená",J490,0)</f>
        <v>0</v>
      </c>
      <c r="BI490" s="306">
        <f>IF(N490="nulová",J490,0)</f>
        <v>0</v>
      </c>
      <c r="BJ490" s="305" t="s">
        <v>77</v>
      </c>
      <c r="BK490" s="306">
        <f>ROUND(I490*H490,2)</f>
        <v>0</v>
      </c>
      <c r="BL490" s="305" t="s">
        <v>146</v>
      </c>
      <c r="BM490" s="305" t="s">
        <v>1839</v>
      </c>
    </row>
    <row r="491" spans="2:63" s="307" customFormat="1" ht="22.35" customHeight="1" hidden="1">
      <c r="B491" s="308"/>
      <c r="D491" s="309" t="s">
        <v>68</v>
      </c>
      <c r="E491" s="310" t="s">
        <v>1840</v>
      </c>
      <c r="F491" s="310" t="s">
        <v>1841</v>
      </c>
      <c r="J491" s="311">
        <f>BK491</f>
        <v>0</v>
      </c>
      <c r="L491" s="308"/>
      <c r="M491" s="312"/>
      <c r="N491" s="313"/>
      <c r="O491" s="313"/>
      <c r="P491" s="314">
        <f>P492</f>
        <v>0</v>
      </c>
      <c r="Q491" s="313"/>
      <c r="R491" s="314">
        <f>R492</f>
        <v>0</v>
      </c>
      <c r="S491" s="313"/>
      <c r="T491" s="315">
        <f>T492</f>
        <v>0</v>
      </c>
      <c r="AR491" s="309" t="s">
        <v>77</v>
      </c>
      <c r="AT491" s="316" t="s">
        <v>68</v>
      </c>
      <c r="AU491" s="316" t="s">
        <v>79</v>
      </c>
      <c r="AY491" s="309" t="s">
        <v>139</v>
      </c>
      <c r="BK491" s="317">
        <f>BK492</f>
        <v>0</v>
      </c>
    </row>
    <row r="492" spans="2:65" s="292" customFormat="1" ht="16.5" customHeight="1" hidden="1">
      <c r="B492" s="293"/>
      <c r="C492" s="318" t="s">
        <v>1398</v>
      </c>
      <c r="D492" s="318" t="s">
        <v>191</v>
      </c>
      <c r="E492" s="319" t="s">
        <v>1801</v>
      </c>
      <c r="F492" s="320" t="s">
        <v>1802</v>
      </c>
      <c r="G492" s="321" t="s">
        <v>375</v>
      </c>
      <c r="H492" s="322">
        <v>0</v>
      </c>
      <c r="I492" s="323"/>
      <c r="J492" s="323">
        <f>ROUND(I492*H492,2)</f>
        <v>0</v>
      </c>
      <c r="K492" s="320" t="s">
        <v>5</v>
      </c>
      <c r="L492" s="324"/>
      <c r="M492" s="325" t="s">
        <v>5</v>
      </c>
      <c r="N492" s="326" t="s">
        <v>40</v>
      </c>
      <c r="O492" s="303">
        <v>0</v>
      </c>
      <c r="P492" s="303">
        <f>O492*H492</f>
        <v>0</v>
      </c>
      <c r="Q492" s="303">
        <v>0</v>
      </c>
      <c r="R492" s="303">
        <f>Q492*H492</f>
        <v>0</v>
      </c>
      <c r="S492" s="303">
        <v>0</v>
      </c>
      <c r="T492" s="304">
        <f>S492*H492</f>
        <v>0</v>
      </c>
      <c r="AR492" s="305" t="s">
        <v>179</v>
      </c>
      <c r="AT492" s="305" t="s">
        <v>191</v>
      </c>
      <c r="AU492" s="305" t="s">
        <v>154</v>
      </c>
      <c r="AY492" s="305" t="s">
        <v>139</v>
      </c>
      <c r="BE492" s="306">
        <f>IF(N492="základní",J492,0)</f>
        <v>0</v>
      </c>
      <c r="BF492" s="306">
        <f>IF(N492="snížená",J492,0)</f>
        <v>0</v>
      </c>
      <c r="BG492" s="306">
        <f>IF(N492="zákl. přenesená",J492,0)</f>
        <v>0</v>
      </c>
      <c r="BH492" s="306">
        <f>IF(N492="sníž. přenesená",J492,0)</f>
        <v>0</v>
      </c>
      <c r="BI492" s="306">
        <f>IF(N492="nulová",J492,0)</f>
        <v>0</v>
      </c>
      <c r="BJ492" s="305" t="s">
        <v>77</v>
      </c>
      <c r="BK492" s="306">
        <f>ROUND(I492*H492,2)</f>
        <v>0</v>
      </c>
      <c r="BL492" s="305" t="s">
        <v>146</v>
      </c>
      <c r="BM492" s="305" t="s">
        <v>1842</v>
      </c>
    </row>
    <row r="493" spans="2:63" s="10" customFormat="1" ht="22.35" customHeight="1">
      <c r="B493" s="139"/>
      <c r="D493" s="140" t="s">
        <v>68</v>
      </c>
      <c r="E493" s="149" t="s">
        <v>1843</v>
      </c>
      <c r="F493" s="149" t="s">
        <v>1844</v>
      </c>
      <c r="J493" s="150">
        <f>BK493</f>
        <v>0</v>
      </c>
      <c r="L493" s="139"/>
      <c r="M493" s="143"/>
      <c r="N493" s="144"/>
      <c r="O493" s="144"/>
      <c r="P493" s="145">
        <f>SUM(P494:P499)</f>
        <v>0</v>
      </c>
      <c r="Q493" s="144"/>
      <c r="R493" s="145">
        <f>SUM(R494:R499)</f>
        <v>0</v>
      </c>
      <c r="S493" s="144"/>
      <c r="T493" s="146">
        <f>SUM(T494:T499)</f>
        <v>0</v>
      </c>
      <c r="AR493" s="140" t="s">
        <v>77</v>
      </c>
      <c r="AT493" s="147" t="s">
        <v>68</v>
      </c>
      <c r="AU493" s="147" t="s">
        <v>79</v>
      </c>
      <c r="AY493" s="140" t="s">
        <v>139</v>
      </c>
      <c r="BK493" s="148">
        <f>SUM(BK494:BK499)</f>
        <v>0</v>
      </c>
    </row>
    <row r="494" spans="2:65" s="1" customFormat="1" ht="25.5" customHeight="1">
      <c r="B494" s="151"/>
      <c r="C494" s="152" t="s">
        <v>1845</v>
      </c>
      <c r="D494" s="152" t="s">
        <v>141</v>
      </c>
      <c r="E494" s="153" t="s">
        <v>1429</v>
      </c>
      <c r="F494" s="154" t="s">
        <v>1430</v>
      </c>
      <c r="G494" s="155" t="s">
        <v>1009</v>
      </c>
      <c r="H494" s="156">
        <v>10</v>
      </c>
      <c r="I494" s="157"/>
      <c r="J494" s="157">
        <f aca="true" t="shared" si="229" ref="J494:J499">ROUND(I494*H494,2)</f>
        <v>0</v>
      </c>
      <c r="K494" s="154" t="s">
        <v>5</v>
      </c>
      <c r="L494" s="37"/>
      <c r="M494" s="158" t="s">
        <v>5</v>
      </c>
      <c r="N494" s="159" t="s">
        <v>40</v>
      </c>
      <c r="O494" s="160">
        <v>0</v>
      </c>
      <c r="P494" s="160">
        <f aca="true" t="shared" si="230" ref="P494:P499">O494*H494</f>
        <v>0</v>
      </c>
      <c r="Q494" s="160">
        <v>0</v>
      </c>
      <c r="R494" s="160">
        <f aca="true" t="shared" si="231" ref="R494:R499">Q494*H494</f>
        <v>0</v>
      </c>
      <c r="S494" s="160">
        <v>0</v>
      </c>
      <c r="T494" s="161">
        <f aca="true" t="shared" si="232" ref="T494:T499">S494*H494</f>
        <v>0</v>
      </c>
      <c r="AR494" s="23" t="s">
        <v>146</v>
      </c>
      <c r="AT494" s="23" t="s">
        <v>141</v>
      </c>
      <c r="AU494" s="23" t="s">
        <v>154</v>
      </c>
      <c r="AY494" s="23" t="s">
        <v>139</v>
      </c>
      <c r="BE494" s="162">
        <f aca="true" t="shared" si="233" ref="BE494:BE499">IF(N494="základní",J494,0)</f>
        <v>0</v>
      </c>
      <c r="BF494" s="162">
        <f aca="true" t="shared" si="234" ref="BF494:BF499">IF(N494="snížená",J494,0)</f>
        <v>0</v>
      </c>
      <c r="BG494" s="162">
        <f aca="true" t="shared" si="235" ref="BG494:BG499">IF(N494="zákl. přenesená",J494,0)</f>
        <v>0</v>
      </c>
      <c r="BH494" s="162">
        <f aca="true" t="shared" si="236" ref="BH494:BH499">IF(N494="sníž. přenesená",J494,0)</f>
        <v>0</v>
      </c>
      <c r="BI494" s="162">
        <f aca="true" t="shared" si="237" ref="BI494:BI499">IF(N494="nulová",J494,0)</f>
        <v>0</v>
      </c>
      <c r="BJ494" s="23" t="s">
        <v>77</v>
      </c>
      <c r="BK494" s="162">
        <f aca="true" t="shared" si="238" ref="BK494:BK499">ROUND(I494*H494,2)</f>
        <v>0</v>
      </c>
      <c r="BL494" s="23" t="s">
        <v>146</v>
      </c>
      <c r="BM494" s="23" t="s">
        <v>1846</v>
      </c>
    </row>
    <row r="495" spans="2:65" s="1" customFormat="1" ht="16.5" customHeight="1">
      <c r="B495" s="151"/>
      <c r="C495" s="152" t="s">
        <v>1401</v>
      </c>
      <c r="D495" s="152" t="s">
        <v>141</v>
      </c>
      <c r="E495" s="153" t="s">
        <v>1847</v>
      </c>
      <c r="F495" s="154" t="s">
        <v>1848</v>
      </c>
      <c r="G495" s="155" t="s">
        <v>144</v>
      </c>
      <c r="H495" s="156">
        <v>0.08</v>
      </c>
      <c r="I495" s="157"/>
      <c r="J495" s="157">
        <f t="shared" si="229"/>
        <v>0</v>
      </c>
      <c r="K495" s="154" t="s">
        <v>5</v>
      </c>
      <c r="L495" s="37"/>
      <c r="M495" s="158" t="s">
        <v>5</v>
      </c>
      <c r="N495" s="159" t="s">
        <v>40</v>
      </c>
      <c r="O495" s="160">
        <v>0</v>
      </c>
      <c r="P495" s="160">
        <f t="shared" si="230"/>
        <v>0</v>
      </c>
      <c r="Q495" s="160">
        <v>0</v>
      </c>
      <c r="R495" s="160">
        <f t="shared" si="231"/>
        <v>0</v>
      </c>
      <c r="S495" s="160">
        <v>0</v>
      </c>
      <c r="T495" s="161">
        <f t="shared" si="232"/>
        <v>0</v>
      </c>
      <c r="AR495" s="23" t="s">
        <v>146</v>
      </c>
      <c r="AT495" s="23" t="s">
        <v>141</v>
      </c>
      <c r="AU495" s="23" t="s">
        <v>154</v>
      </c>
      <c r="AY495" s="23" t="s">
        <v>139</v>
      </c>
      <c r="BE495" s="162">
        <f t="shared" si="233"/>
        <v>0</v>
      </c>
      <c r="BF495" s="162">
        <f t="shared" si="234"/>
        <v>0</v>
      </c>
      <c r="BG495" s="162">
        <f t="shared" si="235"/>
        <v>0</v>
      </c>
      <c r="BH495" s="162">
        <f t="shared" si="236"/>
        <v>0</v>
      </c>
      <c r="BI495" s="162">
        <f t="shared" si="237"/>
        <v>0</v>
      </c>
      <c r="BJ495" s="23" t="s">
        <v>77</v>
      </c>
      <c r="BK495" s="162">
        <f t="shared" si="238"/>
        <v>0</v>
      </c>
      <c r="BL495" s="23" t="s">
        <v>146</v>
      </c>
      <c r="BM495" s="23" t="s">
        <v>1849</v>
      </c>
    </row>
    <row r="496" spans="2:65" s="1" customFormat="1" ht="25.5" customHeight="1">
      <c r="B496" s="151"/>
      <c r="C496" s="152" t="s">
        <v>1850</v>
      </c>
      <c r="D496" s="152" t="s">
        <v>141</v>
      </c>
      <c r="E496" s="153" t="s">
        <v>1851</v>
      </c>
      <c r="F496" s="154" t="s">
        <v>1852</v>
      </c>
      <c r="G496" s="155" t="s">
        <v>1009</v>
      </c>
      <c r="H496" s="156">
        <v>10</v>
      </c>
      <c r="I496" s="157"/>
      <c r="J496" s="157">
        <f t="shared" si="229"/>
        <v>0</v>
      </c>
      <c r="K496" s="154" t="s">
        <v>5</v>
      </c>
      <c r="L496" s="37"/>
      <c r="M496" s="158" t="s">
        <v>5</v>
      </c>
      <c r="N496" s="159" t="s">
        <v>40</v>
      </c>
      <c r="O496" s="160">
        <v>0</v>
      </c>
      <c r="P496" s="160">
        <f t="shared" si="230"/>
        <v>0</v>
      </c>
      <c r="Q496" s="160">
        <v>0</v>
      </c>
      <c r="R496" s="160">
        <f t="shared" si="231"/>
        <v>0</v>
      </c>
      <c r="S496" s="160">
        <v>0</v>
      </c>
      <c r="T496" s="161">
        <f t="shared" si="232"/>
        <v>0</v>
      </c>
      <c r="AR496" s="23" t="s">
        <v>146</v>
      </c>
      <c r="AT496" s="23" t="s">
        <v>141</v>
      </c>
      <c r="AU496" s="23" t="s">
        <v>154</v>
      </c>
      <c r="AY496" s="23" t="s">
        <v>139</v>
      </c>
      <c r="BE496" s="162">
        <f t="shared" si="233"/>
        <v>0</v>
      </c>
      <c r="BF496" s="162">
        <f t="shared" si="234"/>
        <v>0</v>
      </c>
      <c r="BG496" s="162">
        <f t="shared" si="235"/>
        <v>0</v>
      </c>
      <c r="BH496" s="162">
        <f t="shared" si="236"/>
        <v>0</v>
      </c>
      <c r="BI496" s="162">
        <f t="shared" si="237"/>
        <v>0</v>
      </c>
      <c r="BJ496" s="23" t="s">
        <v>77</v>
      </c>
      <c r="BK496" s="162">
        <f t="shared" si="238"/>
        <v>0</v>
      </c>
      <c r="BL496" s="23" t="s">
        <v>146</v>
      </c>
      <c r="BM496" s="23" t="s">
        <v>1853</v>
      </c>
    </row>
    <row r="497" spans="2:65" s="1" customFormat="1" ht="25.5" customHeight="1">
      <c r="B497" s="151"/>
      <c r="C497" s="152" t="s">
        <v>1405</v>
      </c>
      <c r="D497" s="152" t="s">
        <v>141</v>
      </c>
      <c r="E497" s="153" t="s">
        <v>1854</v>
      </c>
      <c r="F497" s="154" t="s">
        <v>1855</v>
      </c>
      <c r="G497" s="155" t="s">
        <v>375</v>
      </c>
      <c r="H497" s="156">
        <v>0.0002</v>
      </c>
      <c r="I497" s="157"/>
      <c r="J497" s="157">
        <f t="shared" si="229"/>
        <v>0</v>
      </c>
      <c r="K497" s="154" t="s">
        <v>5</v>
      </c>
      <c r="L497" s="37"/>
      <c r="M497" s="158" t="s">
        <v>5</v>
      </c>
      <c r="N497" s="159" t="s">
        <v>40</v>
      </c>
      <c r="O497" s="160">
        <v>0</v>
      </c>
      <c r="P497" s="160">
        <f t="shared" si="230"/>
        <v>0</v>
      </c>
      <c r="Q497" s="160">
        <v>0</v>
      </c>
      <c r="R497" s="160">
        <f t="shared" si="231"/>
        <v>0</v>
      </c>
      <c r="S497" s="160">
        <v>0</v>
      </c>
      <c r="T497" s="161">
        <f t="shared" si="232"/>
        <v>0</v>
      </c>
      <c r="AR497" s="23" t="s">
        <v>146</v>
      </c>
      <c r="AT497" s="23" t="s">
        <v>141</v>
      </c>
      <c r="AU497" s="23" t="s">
        <v>154</v>
      </c>
      <c r="AY497" s="23" t="s">
        <v>139</v>
      </c>
      <c r="BE497" s="162">
        <f t="shared" si="233"/>
        <v>0</v>
      </c>
      <c r="BF497" s="162">
        <f t="shared" si="234"/>
        <v>0</v>
      </c>
      <c r="BG497" s="162">
        <f t="shared" si="235"/>
        <v>0</v>
      </c>
      <c r="BH497" s="162">
        <f t="shared" si="236"/>
        <v>0</v>
      </c>
      <c r="BI497" s="162">
        <f t="shared" si="237"/>
        <v>0</v>
      </c>
      <c r="BJ497" s="23" t="s">
        <v>77</v>
      </c>
      <c r="BK497" s="162">
        <f t="shared" si="238"/>
        <v>0</v>
      </c>
      <c r="BL497" s="23" t="s">
        <v>146</v>
      </c>
      <c r="BM497" s="23" t="s">
        <v>1856</v>
      </c>
    </row>
    <row r="498" spans="2:65" s="1" customFormat="1" ht="16.5" customHeight="1">
      <c r="B498" s="151"/>
      <c r="C498" s="152" t="s">
        <v>1857</v>
      </c>
      <c r="D498" s="152" t="s">
        <v>141</v>
      </c>
      <c r="E498" s="153" t="s">
        <v>1858</v>
      </c>
      <c r="F498" s="154" t="s">
        <v>1859</v>
      </c>
      <c r="G498" s="155" t="s">
        <v>144</v>
      </c>
      <c r="H498" s="156">
        <v>0.3</v>
      </c>
      <c r="I498" s="157"/>
      <c r="J498" s="157">
        <f t="shared" si="229"/>
        <v>0</v>
      </c>
      <c r="K498" s="154" t="s">
        <v>5</v>
      </c>
      <c r="L498" s="37"/>
      <c r="M498" s="158" t="s">
        <v>5</v>
      </c>
      <c r="N498" s="159" t="s">
        <v>40</v>
      </c>
      <c r="O498" s="160">
        <v>0</v>
      </c>
      <c r="P498" s="160">
        <f t="shared" si="230"/>
        <v>0</v>
      </c>
      <c r="Q498" s="160">
        <v>0</v>
      </c>
      <c r="R498" s="160">
        <f t="shared" si="231"/>
        <v>0</v>
      </c>
      <c r="S498" s="160">
        <v>0</v>
      </c>
      <c r="T498" s="161">
        <f t="shared" si="232"/>
        <v>0</v>
      </c>
      <c r="AR498" s="23" t="s">
        <v>146</v>
      </c>
      <c r="AT498" s="23" t="s">
        <v>141</v>
      </c>
      <c r="AU498" s="23" t="s">
        <v>154</v>
      </c>
      <c r="AY498" s="23" t="s">
        <v>139</v>
      </c>
      <c r="BE498" s="162">
        <f t="shared" si="233"/>
        <v>0</v>
      </c>
      <c r="BF498" s="162">
        <f t="shared" si="234"/>
        <v>0</v>
      </c>
      <c r="BG498" s="162">
        <f t="shared" si="235"/>
        <v>0</v>
      </c>
      <c r="BH498" s="162">
        <f t="shared" si="236"/>
        <v>0</v>
      </c>
      <c r="BI498" s="162">
        <f t="shared" si="237"/>
        <v>0</v>
      </c>
      <c r="BJ498" s="23" t="s">
        <v>77</v>
      </c>
      <c r="BK498" s="162">
        <f t="shared" si="238"/>
        <v>0</v>
      </c>
      <c r="BL498" s="23" t="s">
        <v>146</v>
      </c>
      <c r="BM498" s="23" t="s">
        <v>1860</v>
      </c>
    </row>
    <row r="499" spans="2:65" s="1" customFormat="1" ht="25.5" customHeight="1">
      <c r="B499" s="151"/>
      <c r="C499" s="152" t="s">
        <v>1406</v>
      </c>
      <c r="D499" s="152" t="s">
        <v>141</v>
      </c>
      <c r="E499" s="153" t="s">
        <v>1861</v>
      </c>
      <c r="F499" s="154" t="s">
        <v>1862</v>
      </c>
      <c r="G499" s="155" t="s">
        <v>144</v>
      </c>
      <c r="H499" s="156">
        <v>0.3</v>
      </c>
      <c r="I499" s="157"/>
      <c r="J499" s="157">
        <f t="shared" si="229"/>
        <v>0</v>
      </c>
      <c r="K499" s="154" t="s">
        <v>5</v>
      </c>
      <c r="L499" s="37"/>
      <c r="M499" s="158" t="s">
        <v>5</v>
      </c>
      <c r="N499" s="159" t="s">
        <v>40</v>
      </c>
      <c r="O499" s="160">
        <v>0</v>
      </c>
      <c r="P499" s="160">
        <f t="shared" si="230"/>
        <v>0</v>
      </c>
      <c r="Q499" s="160">
        <v>0</v>
      </c>
      <c r="R499" s="160">
        <f t="shared" si="231"/>
        <v>0</v>
      </c>
      <c r="S499" s="160">
        <v>0</v>
      </c>
      <c r="T499" s="161">
        <f t="shared" si="232"/>
        <v>0</v>
      </c>
      <c r="AR499" s="23" t="s">
        <v>146</v>
      </c>
      <c r="AT499" s="23" t="s">
        <v>141</v>
      </c>
      <c r="AU499" s="23" t="s">
        <v>154</v>
      </c>
      <c r="AY499" s="23" t="s">
        <v>139</v>
      </c>
      <c r="BE499" s="162">
        <f t="shared" si="233"/>
        <v>0</v>
      </c>
      <c r="BF499" s="162">
        <f t="shared" si="234"/>
        <v>0</v>
      </c>
      <c r="BG499" s="162">
        <f t="shared" si="235"/>
        <v>0</v>
      </c>
      <c r="BH499" s="162">
        <f t="shared" si="236"/>
        <v>0</v>
      </c>
      <c r="BI499" s="162">
        <f t="shared" si="237"/>
        <v>0</v>
      </c>
      <c r="BJ499" s="23" t="s">
        <v>77</v>
      </c>
      <c r="BK499" s="162">
        <f t="shared" si="238"/>
        <v>0</v>
      </c>
      <c r="BL499" s="23" t="s">
        <v>146</v>
      </c>
      <c r="BM499" s="23" t="s">
        <v>1863</v>
      </c>
    </row>
    <row r="500" spans="2:63" s="10" customFormat="1" ht="22.35" customHeight="1">
      <c r="B500" s="139"/>
      <c r="D500" s="140" t="s">
        <v>68</v>
      </c>
      <c r="E500" s="149" t="s">
        <v>1864</v>
      </c>
      <c r="F500" s="149" t="s">
        <v>1865</v>
      </c>
      <c r="J500" s="150">
        <f>BK500</f>
        <v>0</v>
      </c>
      <c r="L500" s="139"/>
      <c r="M500" s="143"/>
      <c r="N500" s="144"/>
      <c r="O500" s="144"/>
      <c r="P500" s="145">
        <f>SUM(P501:P502)</f>
        <v>0</v>
      </c>
      <c r="Q500" s="144"/>
      <c r="R500" s="145">
        <f>SUM(R501:R502)</f>
        <v>0</v>
      </c>
      <c r="S500" s="144"/>
      <c r="T500" s="146">
        <f>SUM(T501:T502)</f>
        <v>0</v>
      </c>
      <c r="AR500" s="140" t="s">
        <v>77</v>
      </c>
      <c r="AT500" s="147" t="s">
        <v>68</v>
      </c>
      <c r="AU500" s="147" t="s">
        <v>79</v>
      </c>
      <c r="AY500" s="140" t="s">
        <v>139</v>
      </c>
      <c r="BK500" s="148">
        <f>SUM(BK501:BK502)</f>
        <v>0</v>
      </c>
    </row>
    <row r="501" spans="2:65" s="1" customFormat="1" ht="16.5" customHeight="1">
      <c r="B501" s="151"/>
      <c r="C501" s="171" t="s">
        <v>1866</v>
      </c>
      <c r="D501" s="171" t="s">
        <v>191</v>
      </c>
      <c r="E501" s="172" t="s">
        <v>1867</v>
      </c>
      <c r="F501" s="173" t="s">
        <v>1868</v>
      </c>
      <c r="G501" s="174" t="s">
        <v>144</v>
      </c>
      <c r="H501" s="175">
        <v>0.5</v>
      </c>
      <c r="I501" s="176"/>
      <c r="J501" s="176">
        <f>ROUND(I501*H501,2)</f>
        <v>0</v>
      </c>
      <c r="K501" s="173" t="s">
        <v>5</v>
      </c>
      <c r="L501" s="177"/>
      <c r="M501" s="178" t="s">
        <v>5</v>
      </c>
      <c r="N501" s="179" t="s">
        <v>40</v>
      </c>
      <c r="O501" s="160">
        <v>0</v>
      </c>
      <c r="P501" s="160">
        <f>O501*H501</f>
        <v>0</v>
      </c>
      <c r="Q501" s="160">
        <v>0</v>
      </c>
      <c r="R501" s="160">
        <f>Q501*H501</f>
        <v>0</v>
      </c>
      <c r="S501" s="160">
        <v>0</v>
      </c>
      <c r="T501" s="161">
        <f>S501*H501</f>
        <v>0</v>
      </c>
      <c r="AR501" s="23" t="s">
        <v>179</v>
      </c>
      <c r="AT501" s="23" t="s">
        <v>191</v>
      </c>
      <c r="AU501" s="23" t="s">
        <v>154</v>
      </c>
      <c r="AY501" s="23" t="s">
        <v>139</v>
      </c>
      <c r="BE501" s="162">
        <f>IF(N501="základní",J501,0)</f>
        <v>0</v>
      </c>
      <c r="BF501" s="162">
        <f>IF(N501="snížená",J501,0)</f>
        <v>0</v>
      </c>
      <c r="BG501" s="162">
        <f>IF(N501="zákl. přenesená",J501,0)</f>
        <v>0</v>
      </c>
      <c r="BH501" s="162">
        <f>IF(N501="sníž. přenesená",J501,0)</f>
        <v>0</v>
      </c>
      <c r="BI501" s="162">
        <f>IF(N501="nulová",J501,0)</f>
        <v>0</v>
      </c>
      <c r="BJ501" s="23" t="s">
        <v>77</v>
      </c>
      <c r="BK501" s="162">
        <f>ROUND(I501*H501,2)</f>
        <v>0</v>
      </c>
      <c r="BL501" s="23" t="s">
        <v>146</v>
      </c>
      <c r="BM501" s="23" t="s">
        <v>1869</v>
      </c>
    </row>
    <row r="502" spans="2:65" s="1" customFormat="1" ht="16.5" customHeight="1">
      <c r="B502" s="151"/>
      <c r="C502" s="171" t="s">
        <v>1410</v>
      </c>
      <c r="D502" s="171" t="s">
        <v>191</v>
      </c>
      <c r="E502" s="172" t="s">
        <v>1364</v>
      </c>
      <c r="F502" s="173" t="s">
        <v>1365</v>
      </c>
      <c r="G502" s="174" t="s">
        <v>1009</v>
      </c>
      <c r="H502" s="175">
        <v>20</v>
      </c>
      <c r="I502" s="176"/>
      <c r="J502" s="176">
        <f>ROUND(I502*H502,2)</f>
        <v>0</v>
      </c>
      <c r="K502" s="173" t="s">
        <v>5</v>
      </c>
      <c r="L502" s="177"/>
      <c r="M502" s="178" t="s">
        <v>5</v>
      </c>
      <c r="N502" s="179" t="s">
        <v>40</v>
      </c>
      <c r="O502" s="160">
        <v>0</v>
      </c>
      <c r="P502" s="160">
        <f>O502*H502</f>
        <v>0</v>
      </c>
      <c r="Q502" s="160">
        <v>0</v>
      </c>
      <c r="R502" s="160">
        <f>Q502*H502</f>
        <v>0</v>
      </c>
      <c r="S502" s="160">
        <v>0</v>
      </c>
      <c r="T502" s="161">
        <f>S502*H502</f>
        <v>0</v>
      </c>
      <c r="AR502" s="23" t="s">
        <v>179</v>
      </c>
      <c r="AT502" s="23" t="s">
        <v>191</v>
      </c>
      <c r="AU502" s="23" t="s">
        <v>154</v>
      </c>
      <c r="AY502" s="23" t="s">
        <v>139</v>
      </c>
      <c r="BE502" s="162">
        <f>IF(N502="základní",J502,0)</f>
        <v>0</v>
      </c>
      <c r="BF502" s="162">
        <f>IF(N502="snížená",J502,0)</f>
        <v>0</v>
      </c>
      <c r="BG502" s="162">
        <f>IF(N502="zákl. přenesená",J502,0)</f>
        <v>0</v>
      </c>
      <c r="BH502" s="162">
        <f>IF(N502="sníž. přenesená",J502,0)</f>
        <v>0</v>
      </c>
      <c r="BI502" s="162">
        <f>IF(N502="nulová",J502,0)</f>
        <v>0</v>
      </c>
      <c r="BJ502" s="23" t="s">
        <v>77</v>
      </c>
      <c r="BK502" s="162">
        <f>ROUND(I502*H502,2)</f>
        <v>0</v>
      </c>
      <c r="BL502" s="23" t="s">
        <v>146</v>
      </c>
      <c r="BM502" s="23" t="s">
        <v>1870</v>
      </c>
    </row>
    <row r="503" spans="2:63" s="10" customFormat="1" ht="22.35" customHeight="1">
      <c r="B503" s="139"/>
      <c r="D503" s="140" t="s">
        <v>68</v>
      </c>
      <c r="E503" s="149" t="s">
        <v>1871</v>
      </c>
      <c r="F503" s="149" t="s">
        <v>1872</v>
      </c>
      <c r="J503" s="150">
        <f>BK503</f>
        <v>0</v>
      </c>
      <c r="L503" s="139"/>
      <c r="M503" s="143"/>
      <c r="N503" s="144"/>
      <c r="O503" s="144"/>
      <c r="P503" s="145">
        <f>SUM(P504:P505)</f>
        <v>0</v>
      </c>
      <c r="Q503" s="144"/>
      <c r="R503" s="145">
        <f>SUM(R504:R505)</f>
        <v>0</v>
      </c>
      <c r="S503" s="144"/>
      <c r="T503" s="146">
        <f>SUM(T504:T505)</f>
        <v>0</v>
      </c>
      <c r="AR503" s="140" t="s">
        <v>77</v>
      </c>
      <c r="AT503" s="147" t="s">
        <v>68</v>
      </c>
      <c r="AU503" s="147" t="s">
        <v>79</v>
      </c>
      <c r="AY503" s="140" t="s">
        <v>139</v>
      </c>
      <c r="BK503" s="148">
        <f>SUM(BK504:BK505)</f>
        <v>0</v>
      </c>
    </row>
    <row r="504" spans="2:65" s="1" customFormat="1" ht="16.5" customHeight="1">
      <c r="B504" s="151"/>
      <c r="C504" s="171" t="s">
        <v>1413</v>
      </c>
      <c r="D504" s="171" t="s">
        <v>191</v>
      </c>
      <c r="E504" s="172" t="s">
        <v>1873</v>
      </c>
      <c r="F504" s="173" t="s">
        <v>1874</v>
      </c>
      <c r="G504" s="174" t="s">
        <v>1009</v>
      </c>
      <c r="H504" s="175">
        <v>6</v>
      </c>
      <c r="I504" s="176"/>
      <c r="J504" s="176">
        <f>ROUND(I504*H504,2)</f>
        <v>0</v>
      </c>
      <c r="K504" s="173" t="s">
        <v>5</v>
      </c>
      <c r="L504" s="177"/>
      <c r="M504" s="178" t="s">
        <v>5</v>
      </c>
      <c r="N504" s="179" t="s">
        <v>40</v>
      </c>
      <c r="O504" s="160">
        <v>0</v>
      </c>
      <c r="P504" s="160">
        <f>O504*H504</f>
        <v>0</v>
      </c>
      <c r="Q504" s="160">
        <v>0</v>
      </c>
      <c r="R504" s="160">
        <f>Q504*H504</f>
        <v>0</v>
      </c>
      <c r="S504" s="160">
        <v>0</v>
      </c>
      <c r="T504" s="161">
        <f>S504*H504</f>
        <v>0</v>
      </c>
      <c r="AR504" s="23" t="s">
        <v>179</v>
      </c>
      <c r="AT504" s="23" t="s">
        <v>191</v>
      </c>
      <c r="AU504" s="23" t="s">
        <v>154</v>
      </c>
      <c r="AY504" s="23" t="s">
        <v>139</v>
      </c>
      <c r="BE504" s="162">
        <f>IF(N504="základní",J504,0)</f>
        <v>0</v>
      </c>
      <c r="BF504" s="162">
        <f>IF(N504="snížená",J504,0)</f>
        <v>0</v>
      </c>
      <c r="BG504" s="162">
        <f>IF(N504="zákl. přenesená",J504,0)</f>
        <v>0</v>
      </c>
      <c r="BH504" s="162">
        <f>IF(N504="sníž. přenesená",J504,0)</f>
        <v>0</v>
      </c>
      <c r="BI504" s="162">
        <f>IF(N504="nulová",J504,0)</f>
        <v>0</v>
      </c>
      <c r="BJ504" s="23" t="s">
        <v>77</v>
      </c>
      <c r="BK504" s="162">
        <f>ROUND(I504*H504,2)</f>
        <v>0</v>
      </c>
      <c r="BL504" s="23" t="s">
        <v>146</v>
      </c>
      <c r="BM504" s="23" t="s">
        <v>1875</v>
      </c>
    </row>
    <row r="505" spans="2:65" s="1" customFormat="1" ht="16.5" customHeight="1">
      <c r="B505" s="151"/>
      <c r="C505" s="171" t="s">
        <v>1417</v>
      </c>
      <c r="D505" s="171" t="s">
        <v>191</v>
      </c>
      <c r="E505" s="172" t="s">
        <v>1876</v>
      </c>
      <c r="F505" s="173" t="s">
        <v>1877</v>
      </c>
      <c r="G505" s="174" t="s">
        <v>1009</v>
      </c>
      <c r="H505" s="175">
        <v>4</v>
      </c>
      <c r="I505" s="176"/>
      <c r="J505" s="176">
        <f>ROUND(I505*H505,2)</f>
        <v>0</v>
      </c>
      <c r="K505" s="173" t="s">
        <v>5</v>
      </c>
      <c r="L505" s="177"/>
      <c r="M505" s="178" t="s">
        <v>5</v>
      </c>
      <c r="N505" s="179" t="s">
        <v>40</v>
      </c>
      <c r="O505" s="160">
        <v>0</v>
      </c>
      <c r="P505" s="160">
        <f>O505*H505</f>
        <v>0</v>
      </c>
      <c r="Q505" s="160">
        <v>0</v>
      </c>
      <c r="R505" s="160">
        <f>Q505*H505</f>
        <v>0</v>
      </c>
      <c r="S505" s="160">
        <v>0</v>
      </c>
      <c r="T505" s="161">
        <f>S505*H505</f>
        <v>0</v>
      </c>
      <c r="AR505" s="23" t="s">
        <v>179</v>
      </c>
      <c r="AT505" s="23" t="s">
        <v>191</v>
      </c>
      <c r="AU505" s="23" t="s">
        <v>154</v>
      </c>
      <c r="AY505" s="23" t="s">
        <v>139</v>
      </c>
      <c r="BE505" s="162">
        <f>IF(N505="základní",J505,0)</f>
        <v>0</v>
      </c>
      <c r="BF505" s="162">
        <f>IF(N505="snížená",J505,0)</f>
        <v>0</v>
      </c>
      <c r="BG505" s="162">
        <f>IF(N505="zákl. přenesená",J505,0)</f>
        <v>0</v>
      </c>
      <c r="BH505" s="162">
        <f>IF(N505="sníž. přenesená",J505,0)</f>
        <v>0</v>
      </c>
      <c r="BI505" s="162">
        <f>IF(N505="nulová",J505,0)</f>
        <v>0</v>
      </c>
      <c r="BJ505" s="23" t="s">
        <v>77</v>
      </c>
      <c r="BK505" s="162">
        <f>ROUND(I505*H505,2)</f>
        <v>0</v>
      </c>
      <c r="BL505" s="23" t="s">
        <v>146</v>
      </c>
      <c r="BM505" s="23" t="s">
        <v>1878</v>
      </c>
    </row>
    <row r="506" spans="2:63" s="10" customFormat="1" ht="22.35" customHeight="1">
      <c r="B506" s="139"/>
      <c r="D506" s="140" t="s">
        <v>68</v>
      </c>
      <c r="E506" s="149" t="s">
        <v>1879</v>
      </c>
      <c r="F506" s="149" t="s">
        <v>1880</v>
      </c>
      <c r="J506" s="150">
        <f>BK506</f>
        <v>0</v>
      </c>
      <c r="L506" s="139"/>
      <c r="M506" s="143"/>
      <c r="N506" s="144"/>
      <c r="O506" s="144"/>
      <c r="P506" s="145">
        <f>SUM(P507:P510)</f>
        <v>0</v>
      </c>
      <c r="Q506" s="144"/>
      <c r="R506" s="145">
        <f>SUM(R507:R510)</f>
        <v>0</v>
      </c>
      <c r="S506" s="144"/>
      <c r="T506" s="146">
        <f>SUM(T507:T510)</f>
        <v>0</v>
      </c>
      <c r="AR506" s="140" t="s">
        <v>77</v>
      </c>
      <c r="AT506" s="147" t="s">
        <v>68</v>
      </c>
      <c r="AU506" s="147" t="s">
        <v>79</v>
      </c>
      <c r="AY506" s="140" t="s">
        <v>139</v>
      </c>
      <c r="BK506" s="148">
        <f>SUM(BK507:BK510)</f>
        <v>0</v>
      </c>
    </row>
    <row r="507" spans="2:65" s="1" customFormat="1" ht="16.5" customHeight="1">
      <c r="B507" s="151"/>
      <c r="C507" s="152" t="s">
        <v>1881</v>
      </c>
      <c r="D507" s="152" t="s">
        <v>141</v>
      </c>
      <c r="E507" s="153" t="s">
        <v>1882</v>
      </c>
      <c r="F507" s="154" t="s">
        <v>1883</v>
      </c>
      <c r="G507" s="155" t="s">
        <v>271</v>
      </c>
      <c r="H507" s="156">
        <v>4</v>
      </c>
      <c r="I507" s="157"/>
      <c r="J507" s="157">
        <f>ROUND(I507*H507,2)</f>
        <v>0</v>
      </c>
      <c r="K507" s="154" t="s">
        <v>5</v>
      </c>
      <c r="L507" s="37"/>
      <c r="M507" s="158" t="s">
        <v>5</v>
      </c>
      <c r="N507" s="159" t="s">
        <v>40</v>
      </c>
      <c r="O507" s="160">
        <v>0</v>
      </c>
      <c r="P507" s="160">
        <f>O507*H507</f>
        <v>0</v>
      </c>
      <c r="Q507" s="160">
        <v>0</v>
      </c>
      <c r="R507" s="160">
        <f>Q507*H507</f>
        <v>0</v>
      </c>
      <c r="S507" s="160">
        <v>0</v>
      </c>
      <c r="T507" s="161">
        <f>S507*H507</f>
        <v>0</v>
      </c>
      <c r="AR507" s="23" t="s">
        <v>146</v>
      </c>
      <c r="AT507" s="23" t="s">
        <v>141</v>
      </c>
      <c r="AU507" s="23" t="s">
        <v>154</v>
      </c>
      <c r="AY507" s="23" t="s">
        <v>139</v>
      </c>
      <c r="BE507" s="162">
        <f>IF(N507="základní",J507,0)</f>
        <v>0</v>
      </c>
      <c r="BF507" s="162">
        <f>IF(N507="snížená",J507,0)</f>
        <v>0</v>
      </c>
      <c r="BG507" s="162">
        <f>IF(N507="zákl. přenesená",J507,0)</f>
        <v>0</v>
      </c>
      <c r="BH507" s="162">
        <f>IF(N507="sníž. přenesená",J507,0)</f>
        <v>0</v>
      </c>
      <c r="BI507" s="162">
        <f>IF(N507="nulová",J507,0)</f>
        <v>0</v>
      </c>
      <c r="BJ507" s="23" t="s">
        <v>77</v>
      </c>
      <c r="BK507" s="162">
        <f>ROUND(I507*H507,2)</f>
        <v>0</v>
      </c>
      <c r="BL507" s="23" t="s">
        <v>146</v>
      </c>
      <c r="BM507" s="23" t="s">
        <v>1884</v>
      </c>
    </row>
    <row r="508" spans="2:65" s="1" customFormat="1" ht="16.5" customHeight="1">
      <c r="B508" s="151"/>
      <c r="C508" s="152" t="s">
        <v>1418</v>
      </c>
      <c r="D508" s="152" t="s">
        <v>141</v>
      </c>
      <c r="E508" s="153" t="s">
        <v>1551</v>
      </c>
      <c r="F508" s="154" t="s">
        <v>1552</v>
      </c>
      <c r="G508" s="155" t="s">
        <v>182</v>
      </c>
      <c r="H508" s="156">
        <v>15.600000000000001</v>
      </c>
      <c r="I508" s="157"/>
      <c r="J508" s="157">
        <f>ROUND(I508*H508,2)</f>
        <v>0</v>
      </c>
      <c r="K508" s="154" t="s">
        <v>5</v>
      </c>
      <c r="L508" s="37"/>
      <c r="M508" s="158" t="s">
        <v>5</v>
      </c>
      <c r="N508" s="159" t="s">
        <v>40</v>
      </c>
      <c r="O508" s="160">
        <v>0</v>
      </c>
      <c r="P508" s="160">
        <f>O508*H508</f>
        <v>0</v>
      </c>
      <c r="Q508" s="160">
        <v>0</v>
      </c>
      <c r="R508" s="160">
        <f>Q508*H508</f>
        <v>0</v>
      </c>
      <c r="S508" s="160">
        <v>0</v>
      </c>
      <c r="T508" s="161">
        <f>S508*H508</f>
        <v>0</v>
      </c>
      <c r="AR508" s="23" t="s">
        <v>146</v>
      </c>
      <c r="AT508" s="23" t="s">
        <v>141</v>
      </c>
      <c r="AU508" s="23" t="s">
        <v>154</v>
      </c>
      <c r="AY508" s="23" t="s">
        <v>139</v>
      </c>
      <c r="BE508" s="162">
        <f>IF(N508="základní",J508,0)</f>
        <v>0</v>
      </c>
      <c r="BF508" s="162">
        <f>IF(N508="snížená",J508,0)</f>
        <v>0</v>
      </c>
      <c r="BG508" s="162">
        <f>IF(N508="zákl. přenesená",J508,0)</f>
        <v>0</v>
      </c>
      <c r="BH508" s="162">
        <f>IF(N508="sníž. přenesená",J508,0)</f>
        <v>0</v>
      </c>
      <c r="BI508" s="162">
        <f>IF(N508="nulová",J508,0)</f>
        <v>0</v>
      </c>
      <c r="BJ508" s="23" t="s">
        <v>77</v>
      </c>
      <c r="BK508" s="162">
        <f>ROUND(I508*H508,2)</f>
        <v>0</v>
      </c>
      <c r="BL508" s="23" t="s">
        <v>146</v>
      </c>
      <c r="BM508" s="23" t="s">
        <v>1885</v>
      </c>
    </row>
    <row r="509" spans="2:65" s="1" customFormat="1" ht="16.5" customHeight="1">
      <c r="B509" s="151"/>
      <c r="C509" s="152" t="s">
        <v>1886</v>
      </c>
      <c r="D509" s="152" t="s">
        <v>141</v>
      </c>
      <c r="E509" s="153" t="s">
        <v>1887</v>
      </c>
      <c r="F509" s="154" t="s">
        <v>1888</v>
      </c>
      <c r="G509" s="155" t="s">
        <v>144</v>
      </c>
      <c r="H509" s="156">
        <v>1.5</v>
      </c>
      <c r="I509" s="157"/>
      <c r="J509" s="157">
        <f>ROUND(I509*H509,2)</f>
        <v>0</v>
      </c>
      <c r="K509" s="154" t="s">
        <v>5</v>
      </c>
      <c r="L509" s="37"/>
      <c r="M509" s="158" t="s">
        <v>5</v>
      </c>
      <c r="N509" s="159" t="s">
        <v>40</v>
      </c>
      <c r="O509" s="160">
        <v>0</v>
      </c>
      <c r="P509" s="160">
        <f>O509*H509</f>
        <v>0</v>
      </c>
      <c r="Q509" s="160">
        <v>0</v>
      </c>
      <c r="R509" s="160">
        <f>Q509*H509</f>
        <v>0</v>
      </c>
      <c r="S509" s="160">
        <v>0</v>
      </c>
      <c r="T509" s="161">
        <f>S509*H509</f>
        <v>0</v>
      </c>
      <c r="AR509" s="23" t="s">
        <v>146</v>
      </c>
      <c r="AT509" s="23" t="s">
        <v>141</v>
      </c>
      <c r="AU509" s="23" t="s">
        <v>154</v>
      </c>
      <c r="AY509" s="23" t="s">
        <v>139</v>
      </c>
      <c r="BE509" s="162">
        <f>IF(N509="základní",J509,0)</f>
        <v>0</v>
      </c>
      <c r="BF509" s="162">
        <f>IF(N509="snížená",J509,0)</f>
        <v>0</v>
      </c>
      <c r="BG509" s="162">
        <f>IF(N509="zákl. přenesená",J509,0)</f>
        <v>0</v>
      </c>
      <c r="BH509" s="162">
        <f>IF(N509="sníž. přenesená",J509,0)</f>
        <v>0</v>
      </c>
      <c r="BI509" s="162">
        <f>IF(N509="nulová",J509,0)</f>
        <v>0</v>
      </c>
      <c r="BJ509" s="23" t="s">
        <v>77</v>
      </c>
      <c r="BK509" s="162">
        <f>ROUND(I509*H509,2)</f>
        <v>0</v>
      </c>
      <c r="BL509" s="23" t="s">
        <v>146</v>
      </c>
      <c r="BM509" s="23" t="s">
        <v>1889</v>
      </c>
    </row>
    <row r="510" spans="2:65" s="1" customFormat="1" ht="25.5" customHeight="1">
      <c r="B510" s="151"/>
      <c r="C510" s="152" t="s">
        <v>1420</v>
      </c>
      <c r="D510" s="152" t="s">
        <v>141</v>
      </c>
      <c r="E510" s="153" t="s">
        <v>1890</v>
      </c>
      <c r="F510" s="154" t="s">
        <v>1891</v>
      </c>
      <c r="G510" s="155" t="s">
        <v>144</v>
      </c>
      <c r="H510" s="156">
        <v>1.5</v>
      </c>
      <c r="I510" s="157"/>
      <c r="J510" s="157">
        <f>ROUND(I510*H510,2)</f>
        <v>0</v>
      </c>
      <c r="K510" s="154" t="s">
        <v>5</v>
      </c>
      <c r="L510" s="37"/>
      <c r="M510" s="158" t="s">
        <v>5</v>
      </c>
      <c r="N510" s="159" t="s">
        <v>40</v>
      </c>
      <c r="O510" s="160">
        <v>0</v>
      </c>
      <c r="P510" s="160">
        <f>O510*H510</f>
        <v>0</v>
      </c>
      <c r="Q510" s="160">
        <v>0</v>
      </c>
      <c r="R510" s="160">
        <f>Q510*H510</f>
        <v>0</v>
      </c>
      <c r="S510" s="160">
        <v>0</v>
      </c>
      <c r="T510" s="161">
        <f>S510*H510</f>
        <v>0</v>
      </c>
      <c r="AR510" s="23" t="s">
        <v>146</v>
      </c>
      <c r="AT510" s="23" t="s">
        <v>141</v>
      </c>
      <c r="AU510" s="23" t="s">
        <v>154</v>
      </c>
      <c r="AY510" s="23" t="s">
        <v>139</v>
      </c>
      <c r="BE510" s="162">
        <f>IF(N510="základní",J510,0)</f>
        <v>0</v>
      </c>
      <c r="BF510" s="162">
        <f>IF(N510="snížená",J510,0)</f>
        <v>0</v>
      </c>
      <c r="BG510" s="162">
        <f>IF(N510="zákl. přenesená",J510,0)</f>
        <v>0</v>
      </c>
      <c r="BH510" s="162">
        <f>IF(N510="sníž. přenesená",J510,0)</f>
        <v>0</v>
      </c>
      <c r="BI510" s="162">
        <f>IF(N510="nulová",J510,0)</f>
        <v>0</v>
      </c>
      <c r="BJ510" s="23" t="s">
        <v>77</v>
      </c>
      <c r="BK510" s="162">
        <f>ROUND(I510*H510,2)</f>
        <v>0</v>
      </c>
      <c r="BL510" s="23" t="s">
        <v>146</v>
      </c>
      <c r="BM510" s="23" t="s">
        <v>1892</v>
      </c>
    </row>
    <row r="511" spans="2:63" s="10" customFormat="1" ht="22.35" customHeight="1">
      <c r="B511" s="139"/>
      <c r="D511" s="140" t="s">
        <v>68</v>
      </c>
      <c r="E511" s="149" t="s">
        <v>1893</v>
      </c>
      <c r="F511" s="149" t="s">
        <v>1894</v>
      </c>
      <c r="J511" s="150">
        <f>BK511</f>
        <v>0</v>
      </c>
      <c r="L511" s="139"/>
      <c r="M511" s="143"/>
      <c r="N511" s="144"/>
      <c r="O511" s="144"/>
      <c r="P511" s="145">
        <f>P512</f>
        <v>0</v>
      </c>
      <c r="Q511" s="144"/>
      <c r="R511" s="145">
        <f>R512</f>
        <v>0</v>
      </c>
      <c r="S511" s="144"/>
      <c r="T511" s="146">
        <f>T512</f>
        <v>0</v>
      </c>
      <c r="AR511" s="140" t="s">
        <v>77</v>
      </c>
      <c r="AT511" s="147" t="s">
        <v>68</v>
      </c>
      <c r="AU511" s="147" t="s">
        <v>79</v>
      </c>
      <c r="AY511" s="140" t="s">
        <v>139</v>
      </c>
      <c r="BK511" s="148">
        <f>BK512</f>
        <v>0</v>
      </c>
    </row>
    <row r="512" spans="2:65" s="1" customFormat="1" ht="16.5" customHeight="1">
      <c r="B512" s="151"/>
      <c r="C512" s="152" t="s">
        <v>1895</v>
      </c>
      <c r="D512" s="152" t="s">
        <v>141</v>
      </c>
      <c r="E512" s="153" t="s">
        <v>1896</v>
      </c>
      <c r="F512" s="154" t="s">
        <v>1897</v>
      </c>
      <c r="G512" s="155" t="s">
        <v>271</v>
      </c>
      <c r="H512" s="156">
        <v>8</v>
      </c>
      <c r="I512" s="157"/>
      <c r="J512" s="157">
        <f>ROUND(I512*H512,2)</f>
        <v>0</v>
      </c>
      <c r="K512" s="154" t="s">
        <v>5</v>
      </c>
      <c r="L512" s="37"/>
      <c r="M512" s="158" t="s">
        <v>5</v>
      </c>
      <c r="N512" s="159" t="s">
        <v>40</v>
      </c>
      <c r="O512" s="160">
        <v>0</v>
      </c>
      <c r="P512" s="160">
        <f>O512*H512</f>
        <v>0</v>
      </c>
      <c r="Q512" s="160">
        <v>0</v>
      </c>
      <c r="R512" s="160">
        <f>Q512*H512</f>
        <v>0</v>
      </c>
      <c r="S512" s="160">
        <v>0</v>
      </c>
      <c r="T512" s="161">
        <f>S512*H512</f>
        <v>0</v>
      </c>
      <c r="AR512" s="23" t="s">
        <v>146</v>
      </c>
      <c r="AT512" s="23" t="s">
        <v>141</v>
      </c>
      <c r="AU512" s="23" t="s">
        <v>154</v>
      </c>
      <c r="AY512" s="23" t="s">
        <v>139</v>
      </c>
      <c r="BE512" s="162">
        <f>IF(N512="základní",J512,0)</f>
        <v>0</v>
      </c>
      <c r="BF512" s="162">
        <f>IF(N512="snížená",J512,0)</f>
        <v>0</v>
      </c>
      <c r="BG512" s="162">
        <f>IF(N512="zákl. přenesená",J512,0)</f>
        <v>0</v>
      </c>
      <c r="BH512" s="162">
        <f>IF(N512="sníž. přenesená",J512,0)</f>
        <v>0</v>
      </c>
      <c r="BI512" s="162">
        <f>IF(N512="nulová",J512,0)</f>
        <v>0</v>
      </c>
      <c r="BJ512" s="23" t="s">
        <v>77</v>
      </c>
      <c r="BK512" s="162">
        <f>ROUND(I512*H512,2)</f>
        <v>0</v>
      </c>
      <c r="BL512" s="23" t="s">
        <v>146</v>
      </c>
      <c r="BM512" s="23" t="s">
        <v>1898</v>
      </c>
    </row>
    <row r="513" spans="2:63" s="10" customFormat="1" ht="29.85" customHeight="1">
      <c r="B513" s="139"/>
      <c r="D513" s="140" t="s">
        <v>68</v>
      </c>
      <c r="E513" s="149" t="s">
        <v>592</v>
      </c>
      <c r="F513" s="149" t="s">
        <v>593</v>
      </c>
      <c r="J513" s="150">
        <f>BK513</f>
        <v>0</v>
      </c>
      <c r="L513" s="139"/>
      <c r="M513" s="143"/>
      <c r="N513" s="144"/>
      <c r="O513" s="144"/>
      <c r="P513" s="145">
        <f>P514</f>
        <v>8.754399999999999</v>
      </c>
      <c r="Q513" s="144"/>
      <c r="R513" s="145">
        <f>R514</f>
        <v>0</v>
      </c>
      <c r="S513" s="144"/>
      <c r="T513" s="146">
        <f>T514</f>
        <v>0</v>
      </c>
      <c r="AR513" s="140" t="s">
        <v>77</v>
      </c>
      <c r="AT513" s="147" t="s">
        <v>68</v>
      </c>
      <c r="AU513" s="147" t="s">
        <v>77</v>
      </c>
      <c r="AY513" s="140" t="s">
        <v>139</v>
      </c>
      <c r="BK513" s="148">
        <f>BK514</f>
        <v>0</v>
      </c>
    </row>
    <row r="514" spans="2:65" s="1" customFormat="1" ht="16.5" customHeight="1">
      <c r="B514" s="151"/>
      <c r="C514" s="152" t="s">
        <v>1899</v>
      </c>
      <c r="D514" s="152" t="s">
        <v>141</v>
      </c>
      <c r="E514" s="153" t="s">
        <v>1900</v>
      </c>
      <c r="F514" s="154" t="s">
        <v>1901</v>
      </c>
      <c r="G514" s="155" t="s">
        <v>175</v>
      </c>
      <c r="H514" s="156">
        <v>2.48</v>
      </c>
      <c r="I514" s="157"/>
      <c r="J514" s="157">
        <f>ROUND(I514*H514,2)</f>
        <v>0</v>
      </c>
      <c r="K514" s="154" t="s">
        <v>145</v>
      </c>
      <c r="L514" s="37"/>
      <c r="M514" s="158" t="s">
        <v>5</v>
      </c>
      <c r="N514" s="187" t="s">
        <v>40</v>
      </c>
      <c r="O514" s="188">
        <v>3.53</v>
      </c>
      <c r="P514" s="188">
        <f>O514*H514</f>
        <v>8.754399999999999</v>
      </c>
      <c r="Q514" s="188">
        <v>0</v>
      </c>
      <c r="R514" s="188">
        <f>Q514*H514</f>
        <v>0</v>
      </c>
      <c r="S514" s="188">
        <v>0</v>
      </c>
      <c r="T514" s="189">
        <f>S514*H514</f>
        <v>0</v>
      </c>
      <c r="AR514" s="23" t="s">
        <v>146</v>
      </c>
      <c r="AT514" s="23" t="s">
        <v>141</v>
      </c>
      <c r="AU514" s="23" t="s">
        <v>79</v>
      </c>
      <c r="AY514" s="23" t="s">
        <v>139</v>
      </c>
      <c r="BE514" s="162">
        <f>IF(N514="základní",J514,0)</f>
        <v>0</v>
      </c>
      <c r="BF514" s="162">
        <f>IF(N514="snížená",J514,0)</f>
        <v>0</v>
      </c>
      <c r="BG514" s="162">
        <f>IF(N514="zákl. přenesená",J514,0)</f>
        <v>0</v>
      </c>
      <c r="BH514" s="162">
        <f>IF(N514="sníž. přenesená",J514,0)</f>
        <v>0</v>
      </c>
      <c r="BI514" s="162">
        <f>IF(N514="nulová",J514,0)</f>
        <v>0</v>
      </c>
      <c r="BJ514" s="23" t="s">
        <v>77</v>
      </c>
      <c r="BK514" s="162">
        <f>ROUND(I514*H514,2)</f>
        <v>0</v>
      </c>
      <c r="BL514" s="23" t="s">
        <v>146</v>
      </c>
      <c r="BM514" s="23" t="s">
        <v>1902</v>
      </c>
    </row>
    <row r="515" spans="2:12" s="1" customFormat="1" ht="6.95" customHeight="1">
      <c r="B515" s="52"/>
      <c r="C515" s="53"/>
      <c r="D515" s="53"/>
      <c r="E515" s="53"/>
      <c r="F515" s="53"/>
      <c r="G515" s="53"/>
      <c r="H515" s="53"/>
      <c r="I515" s="53"/>
      <c r="J515" s="53"/>
      <c r="K515" s="53"/>
      <c r="L515" s="37"/>
    </row>
  </sheetData>
  <autoFilter ref="C129:K514"/>
  <mergeCells count="10">
    <mergeCell ref="J51:J52"/>
    <mergeCell ref="E120:H120"/>
    <mergeCell ref="E122:H12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2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6"/>
  <sheetViews>
    <sheetView showGridLines="0" tabSelected="1" workbookViewId="0" topLeftCell="C1">
      <pane ySplit="1" topLeftCell="A101" activePane="bottomLeft" state="frozen"/>
      <selection pane="bottomLeft" activeCell="I103" sqref="I10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95"/>
      <c r="B1" s="16"/>
      <c r="C1" s="16"/>
      <c r="D1" s="17" t="s">
        <v>1</v>
      </c>
      <c r="E1" s="16"/>
      <c r="F1" s="96" t="s">
        <v>98</v>
      </c>
      <c r="G1" s="364" t="s">
        <v>99</v>
      </c>
      <c r="H1" s="364"/>
      <c r="I1" s="16"/>
      <c r="J1" s="96" t="s">
        <v>100</v>
      </c>
      <c r="K1" s="17" t="s">
        <v>101</v>
      </c>
      <c r="L1" s="96" t="s">
        <v>102</v>
      </c>
      <c r="M1" s="96"/>
      <c r="N1" s="96"/>
      <c r="O1" s="96"/>
      <c r="P1" s="96"/>
      <c r="Q1" s="96"/>
      <c r="R1" s="96"/>
      <c r="S1" s="96"/>
      <c r="T1" s="96"/>
      <c r="U1" s="97"/>
      <c r="V1" s="97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56" t="s">
        <v>8</v>
      </c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3" t="s">
        <v>94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79</v>
      </c>
    </row>
    <row r="4" spans="2:46" ht="36.95" customHeight="1">
      <c r="B4" s="27"/>
      <c r="C4" s="28"/>
      <c r="D4" s="29" t="s">
        <v>103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5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16.5" customHeight="1">
      <c r="B7" s="27"/>
      <c r="C7" s="28"/>
      <c r="D7" s="28"/>
      <c r="E7" s="365" t="str">
        <f>'Rekapitulace stavby'!K6</f>
        <v>Revitalizace prostoru autobusové zastávky Nádraží Hlubočepy</v>
      </c>
      <c r="F7" s="366"/>
      <c r="G7" s="366"/>
      <c r="H7" s="366"/>
      <c r="I7" s="28"/>
      <c r="J7" s="28"/>
      <c r="K7" s="30"/>
    </row>
    <row r="8" spans="2:11" s="1" customFormat="1" ht="15">
      <c r="B8" s="37"/>
      <c r="C8" s="38"/>
      <c r="D8" s="35" t="s">
        <v>104</v>
      </c>
      <c r="E8" s="38"/>
      <c r="F8" s="38"/>
      <c r="G8" s="38"/>
      <c r="H8" s="38"/>
      <c r="I8" s="38"/>
      <c r="J8" s="38"/>
      <c r="K8" s="41"/>
    </row>
    <row r="9" spans="2:11" s="1" customFormat="1" ht="36.95" customHeight="1">
      <c r="B9" s="37"/>
      <c r="C9" s="38"/>
      <c r="D9" s="38"/>
      <c r="E9" s="367" t="s">
        <v>1903</v>
      </c>
      <c r="F9" s="368"/>
      <c r="G9" s="368"/>
      <c r="H9" s="368"/>
      <c r="I9" s="38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2:11" s="1" customFormat="1" ht="14.45" customHeight="1">
      <c r="B11" s="37"/>
      <c r="C11" s="38"/>
      <c r="D11" s="35" t="s">
        <v>19</v>
      </c>
      <c r="E11" s="38"/>
      <c r="F11" s="33" t="s">
        <v>5</v>
      </c>
      <c r="G11" s="38"/>
      <c r="H11" s="38"/>
      <c r="I11" s="35" t="s">
        <v>20</v>
      </c>
      <c r="J11" s="33" t="s">
        <v>5</v>
      </c>
      <c r="K11" s="41"/>
    </row>
    <row r="12" spans="2:11" s="1" customFormat="1" ht="14.45" customHeight="1">
      <c r="B12" s="37"/>
      <c r="C12" s="38"/>
      <c r="D12" s="35" t="s">
        <v>21</v>
      </c>
      <c r="E12" s="38"/>
      <c r="F12" s="33" t="s">
        <v>22</v>
      </c>
      <c r="G12" s="38"/>
      <c r="H12" s="38"/>
      <c r="I12" s="35" t="s">
        <v>23</v>
      </c>
      <c r="J12" s="98" t="str">
        <f>'Rekapitulace stavby'!AN8</f>
        <v>16. 5. 2018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2:11" s="1" customFormat="1" ht="14.45" customHeight="1">
      <c r="B14" s="37"/>
      <c r="C14" s="38"/>
      <c r="D14" s="35" t="s">
        <v>25</v>
      </c>
      <c r="E14" s="38"/>
      <c r="F14" s="38"/>
      <c r="G14" s="38"/>
      <c r="H14" s="38"/>
      <c r="I14" s="35" t="s">
        <v>26</v>
      </c>
      <c r="J14" s="33" t="s">
        <v>5</v>
      </c>
      <c r="K14" s="41"/>
    </row>
    <row r="15" spans="2:11" s="1" customFormat="1" ht="18" customHeight="1">
      <c r="B15" s="37"/>
      <c r="C15" s="38"/>
      <c r="D15" s="38"/>
      <c r="E15" s="33" t="s">
        <v>27</v>
      </c>
      <c r="F15" s="38"/>
      <c r="G15" s="38"/>
      <c r="H15" s="38"/>
      <c r="I15" s="35" t="s">
        <v>28</v>
      </c>
      <c r="J15" s="33" t="s">
        <v>5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5" customHeight="1">
      <c r="B17" s="37"/>
      <c r="C17" s="38"/>
      <c r="D17" s="35" t="s">
        <v>29</v>
      </c>
      <c r="E17" s="38"/>
      <c r="F17" s="38"/>
      <c r="G17" s="38"/>
      <c r="H17" s="38"/>
      <c r="I17" s="35" t="s">
        <v>26</v>
      </c>
      <c r="J17" s="33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28</v>
      </c>
      <c r="J18" s="33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5" customHeight="1">
      <c r="B20" s="37"/>
      <c r="C20" s="38"/>
      <c r="D20" s="35" t="s">
        <v>31</v>
      </c>
      <c r="E20" s="38"/>
      <c r="F20" s="38"/>
      <c r="G20" s="38"/>
      <c r="H20" s="38"/>
      <c r="I20" s="35" t="s">
        <v>26</v>
      </c>
      <c r="J20" s="33" t="s">
        <v>5</v>
      </c>
      <c r="K20" s="41"/>
    </row>
    <row r="21" spans="2:11" s="1" customFormat="1" ht="18" customHeight="1">
      <c r="B21" s="37"/>
      <c r="C21" s="38"/>
      <c r="D21" s="38"/>
      <c r="E21" s="33" t="s">
        <v>32</v>
      </c>
      <c r="F21" s="38"/>
      <c r="G21" s="38"/>
      <c r="H21" s="38"/>
      <c r="I21" s="35" t="s">
        <v>28</v>
      </c>
      <c r="J21" s="33" t="s">
        <v>5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5" customHeight="1">
      <c r="B23" s="37"/>
      <c r="C23" s="38"/>
      <c r="D23" s="35" t="s">
        <v>33</v>
      </c>
      <c r="E23" s="38"/>
      <c r="F23" s="38"/>
      <c r="G23" s="38"/>
      <c r="H23" s="38"/>
      <c r="I23" s="38"/>
      <c r="J23" s="38"/>
      <c r="K23" s="41"/>
    </row>
    <row r="24" spans="2:11" s="6" customFormat="1" ht="16.5" customHeight="1">
      <c r="B24" s="99"/>
      <c r="C24" s="100"/>
      <c r="D24" s="100"/>
      <c r="E24" s="330" t="s">
        <v>5</v>
      </c>
      <c r="F24" s="330"/>
      <c r="G24" s="330"/>
      <c r="H24" s="330"/>
      <c r="I24" s="100"/>
      <c r="J24" s="100"/>
      <c r="K24" s="101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64"/>
      <c r="J26" s="64"/>
      <c r="K26" s="102"/>
    </row>
    <row r="27" spans="2:11" s="1" customFormat="1" ht="25.35" customHeight="1">
      <c r="B27" s="37"/>
      <c r="C27" s="38"/>
      <c r="D27" s="103" t="s">
        <v>35</v>
      </c>
      <c r="E27" s="38"/>
      <c r="F27" s="38"/>
      <c r="G27" s="38"/>
      <c r="H27" s="38"/>
      <c r="I27" s="38"/>
      <c r="J27" s="104">
        <f>ROUND(J81,2)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64"/>
      <c r="J28" s="64"/>
      <c r="K28" s="102"/>
    </row>
    <row r="29" spans="2:11" s="1" customFormat="1" ht="14.45" customHeight="1">
      <c r="B29" s="37"/>
      <c r="C29" s="38"/>
      <c r="D29" s="38"/>
      <c r="E29" s="38"/>
      <c r="F29" s="42" t="s">
        <v>37</v>
      </c>
      <c r="G29" s="38"/>
      <c r="H29" s="38"/>
      <c r="I29" s="42" t="s">
        <v>36</v>
      </c>
      <c r="J29" s="42" t="s">
        <v>38</v>
      </c>
      <c r="K29" s="41"/>
    </row>
    <row r="30" spans="2:11" s="1" customFormat="1" ht="14.45" customHeight="1">
      <c r="B30" s="37"/>
      <c r="C30" s="38"/>
      <c r="D30" s="45" t="s">
        <v>39</v>
      </c>
      <c r="E30" s="45" t="s">
        <v>40</v>
      </c>
      <c r="F30" s="105">
        <f>ROUND(SUM(BE81:BE125),2)</f>
        <v>0</v>
      </c>
      <c r="G30" s="38"/>
      <c r="H30" s="38"/>
      <c r="I30" s="106">
        <v>0.21</v>
      </c>
      <c r="J30" s="105">
        <f>ROUND(ROUND((SUM(BE81:BE125)),2)*I30,2)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41</v>
      </c>
      <c r="F31" s="105">
        <f>ROUND(SUM(BF81:BF125),2)</f>
        <v>0</v>
      </c>
      <c r="G31" s="38"/>
      <c r="H31" s="38"/>
      <c r="I31" s="106">
        <v>0.15</v>
      </c>
      <c r="J31" s="105">
        <f>ROUND(ROUND((SUM(BF81:BF125)),2)*I31,2)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42</v>
      </c>
      <c r="F32" s="105">
        <f>ROUND(SUM(BG81:BG125),2)</f>
        <v>0</v>
      </c>
      <c r="G32" s="38"/>
      <c r="H32" s="38"/>
      <c r="I32" s="106">
        <v>0.21</v>
      </c>
      <c r="J32" s="105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43</v>
      </c>
      <c r="F33" s="105">
        <f>ROUND(SUM(BH81:BH125),2)</f>
        <v>0</v>
      </c>
      <c r="G33" s="38"/>
      <c r="H33" s="38"/>
      <c r="I33" s="106">
        <v>0.15</v>
      </c>
      <c r="J33" s="105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44</v>
      </c>
      <c r="F34" s="105">
        <f>ROUND(SUM(BI81:BI125),2)</f>
        <v>0</v>
      </c>
      <c r="G34" s="38"/>
      <c r="H34" s="38"/>
      <c r="I34" s="106">
        <v>0</v>
      </c>
      <c r="J34" s="105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107"/>
      <c r="D36" s="108" t="s">
        <v>45</v>
      </c>
      <c r="E36" s="67"/>
      <c r="F36" s="67"/>
      <c r="G36" s="109" t="s">
        <v>46</v>
      </c>
      <c r="H36" s="110" t="s">
        <v>47</v>
      </c>
      <c r="I36" s="67"/>
      <c r="J36" s="111">
        <f>SUM(J27:J34)</f>
        <v>0</v>
      </c>
      <c r="K36" s="11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113"/>
    </row>
    <row r="42" spans="2:11" s="1" customFormat="1" ht="36.95" customHeight="1">
      <c r="B42" s="37"/>
      <c r="C42" s="29" t="s">
        <v>106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5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365" t="str">
        <f>E7</f>
        <v>Revitalizace prostoru autobusové zastávky Nádraží Hlubočepy</v>
      </c>
      <c r="F45" s="366"/>
      <c r="G45" s="366"/>
      <c r="H45" s="366"/>
      <c r="I45" s="38"/>
      <c r="J45" s="38"/>
      <c r="K45" s="41"/>
    </row>
    <row r="46" spans="2:11" s="1" customFormat="1" ht="14.45" customHeight="1">
      <c r="B46" s="37"/>
      <c r="C46" s="35" t="s">
        <v>104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367" t="str">
        <f>E9</f>
        <v>MB - Mobiliář</v>
      </c>
      <c r="F47" s="368"/>
      <c r="G47" s="368"/>
      <c r="H47" s="368"/>
      <c r="I47" s="38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11" s="1" customFormat="1" ht="18" customHeight="1">
      <c r="B49" s="37"/>
      <c r="C49" s="35" t="s">
        <v>21</v>
      </c>
      <c r="D49" s="38"/>
      <c r="E49" s="38"/>
      <c r="F49" s="33" t="str">
        <f>F12</f>
        <v>p.č.160/1 k.ú.Hlubočepy 728837</v>
      </c>
      <c r="G49" s="38"/>
      <c r="H49" s="38"/>
      <c r="I49" s="35" t="s">
        <v>23</v>
      </c>
      <c r="J49" s="98" t="str">
        <f>IF(J12="","",J12)</f>
        <v>16. 5. 2018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11" s="1" customFormat="1" ht="15">
      <c r="B51" s="37"/>
      <c r="C51" s="35" t="s">
        <v>25</v>
      </c>
      <c r="D51" s="38"/>
      <c r="E51" s="38"/>
      <c r="F51" s="33" t="str">
        <f>E15</f>
        <v>Městská část Praha 5</v>
      </c>
      <c r="G51" s="38"/>
      <c r="H51" s="38"/>
      <c r="I51" s="35" t="s">
        <v>31</v>
      </c>
      <c r="J51" s="330" t="str">
        <f>E21</f>
        <v>ing.Radka Špičáková</v>
      </c>
      <c r="K51" s="41"/>
    </row>
    <row r="52" spans="2:11" s="1" customFormat="1" ht="14.45" customHeight="1">
      <c r="B52" s="37"/>
      <c r="C52" s="35" t="s">
        <v>29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360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11" s="1" customFormat="1" ht="29.25" customHeight="1">
      <c r="B54" s="37"/>
      <c r="C54" s="114" t="s">
        <v>107</v>
      </c>
      <c r="D54" s="107"/>
      <c r="E54" s="107"/>
      <c r="F54" s="107"/>
      <c r="G54" s="107"/>
      <c r="H54" s="107"/>
      <c r="I54" s="107"/>
      <c r="J54" s="115" t="s">
        <v>108</v>
      </c>
      <c r="K54" s="116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17" t="s">
        <v>109</v>
      </c>
      <c r="D56" s="38"/>
      <c r="E56" s="38"/>
      <c r="F56" s="38"/>
      <c r="G56" s="38"/>
      <c r="H56" s="38"/>
      <c r="I56" s="38"/>
      <c r="J56" s="104">
        <f>J81</f>
        <v>0</v>
      </c>
      <c r="K56" s="41"/>
      <c r="AU56" s="23" t="s">
        <v>110</v>
      </c>
    </row>
    <row r="57" spans="2:11" s="7" customFormat="1" ht="24.95" customHeight="1">
      <c r="B57" s="118"/>
      <c r="C57" s="119"/>
      <c r="D57" s="120" t="s">
        <v>111</v>
      </c>
      <c r="E57" s="121"/>
      <c r="F57" s="121"/>
      <c r="G57" s="121"/>
      <c r="H57" s="121"/>
      <c r="I57" s="121"/>
      <c r="J57" s="122">
        <f>J82</f>
        <v>0</v>
      </c>
      <c r="K57" s="123"/>
    </row>
    <row r="58" spans="2:11" s="8" customFormat="1" ht="19.9" customHeight="1">
      <c r="B58" s="124"/>
      <c r="C58" s="125"/>
      <c r="D58" s="126" t="s">
        <v>112</v>
      </c>
      <c r="E58" s="127"/>
      <c r="F58" s="127"/>
      <c r="G58" s="127"/>
      <c r="H58" s="127"/>
      <c r="I58" s="127"/>
      <c r="J58" s="128">
        <f>J83</f>
        <v>0</v>
      </c>
      <c r="K58" s="129"/>
    </row>
    <row r="59" spans="2:11" s="8" customFormat="1" ht="19.9" customHeight="1">
      <c r="B59" s="124"/>
      <c r="C59" s="125"/>
      <c r="D59" s="126" t="s">
        <v>113</v>
      </c>
      <c r="E59" s="127"/>
      <c r="F59" s="127"/>
      <c r="G59" s="127"/>
      <c r="H59" s="127"/>
      <c r="I59" s="127"/>
      <c r="J59" s="128">
        <f>J100</f>
        <v>0</v>
      </c>
      <c r="K59" s="129"/>
    </row>
    <row r="60" spans="2:11" s="8" customFormat="1" ht="19.9" customHeight="1">
      <c r="B60" s="124"/>
      <c r="C60" s="125"/>
      <c r="D60" s="126" t="s">
        <v>1904</v>
      </c>
      <c r="E60" s="127"/>
      <c r="F60" s="127"/>
      <c r="G60" s="127"/>
      <c r="H60" s="127"/>
      <c r="I60" s="127"/>
      <c r="J60" s="128">
        <f>J102</f>
        <v>0</v>
      </c>
      <c r="K60" s="129"/>
    </row>
    <row r="61" spans="2:11" s="8" customFormat="1" ht="19.9" customHeight="1">
      <c r="B61" s="124"/>
      <c r="C61" s="125"/>
      <c r="D61" s="126" t="s">
        <v>1003</v>
      </c>
      <c r="E61" s="127"/>
      <c r="F61" s="127"/>
      <c r="G61" s="127"/>
      <c r="H61" s="127"/>
      <c r="I61" s="127"/>
      <c r="J61" s="128">
        <f>J124</f>
        <v>0</v>
      </c>
      <c r="K61" s="129"/>
    </row>
    <row r="62" spans="2:11" s="1" customFormat="1" ht="21.75" customHeight="1">
      <c r="B62" s="37"/>
      <c r="C62" s="38"/>
      <c r="D62" s="38"/>
      <c r="E62" s="38"/>
      <c r="F62" s="38"/>
      <c r="G62" s="38"/>
      <c r="H62" s="38"/>
      <c r="I62" s="38"/>
      <c r="J62" s="38"/>
      <c r="K62" s="41"/>
    </row>
    <row r="63" spans="2:11" s="1" customFormat="1" ht="6.95" customHeight="1">
      <c r="B63" s="52"/>
      <c r="C63" s="53"/>
      <c r="D63" s="53"/>
      <c r="E63" s="53"/>
      <c r="F63" s="53"/>
      <c r="G63" s="53"/>
      <c r="H63" s="53"/>
      <c r="I63" s="53"/>
      <c r="J63" s="53"/>
      <c r="K63" s="54"/>
    </row>
    <row r="67" spans="2:12" s="1" customFormat="1" ht="6.95" customHeight="1"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37"/>
    </row>
    <row r="68" spans="2:12" s="1" customFormat="1" ht="36.95" customHeight="1">
      <c r="B68" s="37"/>
      <c r="C68" s="57" t="s">
        <v>123</v>
      </c>
      <c r="L68" s="37"/>
    </row>
    <row r="69" spans="2:12" s="1" customFormat="1" ht="6.95" customHeight="1">
      <c r="B69" s="37"/>
      <c r="L69" s="37"/>
    </row>
    <row r="70" spans="2:12" s="1" customFormat="1" ht="14.45" customHeight="1">
      <c r="B70" s="37"/>
      <c r="C70" s="59" t="s">
        <v>17</v>
      </c>
      <c r="L70" s="37"/>
    </row>
    <row r="71" spans="2:12" s="1" customFormat="1" ht="16.5" customHeight="1">
      <c r="B71" s="37"/>
      <c r="E71" s="361" t="str">
        <f>E7</f>
        <v>Revitalizace prostoru autobusové zastávky Nádraží Hlubočepy</v>
      </c>
      <c r="F71" s="362"/>
      <c r="G71" s="362"/>
      <c r="H71" s="362"/>
      <c r="L71" s="37"/>
    </row>
    <row r="72" spans="2:12" s="1" customFormat="1" ht="14.45" customHeight="1">
      <c r="B72" s="37"/>
      <c r="C72" s="59" t="s">
        <v>104</v>
      </c>
      <c r="L72" s="37"/>
    </row>
    <row r="73" spans="2:12" s="1" customFormat="1" ht="17.25" customHeight="1">
      <c r="B73" s="37"/>
      <c r="E73" s="341" t="str">
        <f>E9</f>
        <v>MB - Mobiliář</v>
      </c>
      <c r="F73" s="363"/>
      <c r="G73" s="363"/>
      <c r="H73" s="363"/>
      <c r="L73" s="37"/>
    </row>
    <row r="74" spans="2:12" s="1" customFormat="1" ht="6.95" customHeight="1">
      <c r="B74" s="37"/>
      <c r="L74" s="37"/>
    </row>
    <row r="75" spans="2:12" s="1" customFormat="1" ht="18" customHeight="1">
      <c r="B75" s="37"/>
      <c r="C75" s="59" t="s">
        <v>21</v>
      </c>
      <c r="F75" s="130" t="str">
        <f>F12</f>
        <v>p.č.160/1 k.ú.Hlubočepy 728837</v>
      </c>
      <c r="I75" s="59" t="s">
        <v>23</v>
      </c>
      <c r="J75" s="63" t="str">
        <f>IF(J12="","",J12)</f>
        <v>16. 5. 2018</v>
      </c>
      <c r="L75" s="37"/>
    </row>
    <row r="76" spans="2:12" s="1" customFormat="1" ht="6.95" customHeight="1">
      <c r="B76" s="37"/>
      <c r="L76" s="37"/>
    </row>
    <row r="77" spans="2:12" s="1" customFormat="1" ht="15">
      <c r="B77" s="37"/>
      <c r="C77" s="59" t="s">
        <v>25</v>
      </c>
      <c r="F77" s="130" t="str">
        <f>E15</f>
        <v>Městská část Praha 5</v>
      </c>
      <c r="I77" s="59" t="s">
        <v>31</v>
      </c>
      <c r="J77" s="130" t="str">
        <f>E21</f>
        <v>ing.Radka Špičáková</v>
      </c>
      <c r="L77" s="37"/>
    </row>
    <row r="78" spans="2:12" s="1" customFormat="1" ht="14.45" customHeight="1">
      <c r="B78" s="37"/>
      <c r="C78" s="59" t="s">
        <v>29</v>
      </c>
      <c r="F78" s="130" t="str">
        <f>IF(E18="","",E18)</f>
        <v xml:space="preserve"> </v>
      </c>
      <c r="L78" s="37"/>
    </row>
    <row r="79" spans="2:12" s="1" customFormat="1" ht="10.35" customHeight="1">
      <c r="B79" s="37"/>
      <c r="L79" s="37"/>
    </row>
    <row r="80" spans="2:20" s="9" customFormat="1" ht="29.25" customHeight="1">
      <c r="B80" s="131"/>
      <c r="C80" s="132" t="s">
        <v>124</v>
      </c>
      <c r="D80" s="133" t="s">
        <v>54</v>
      </c>
      <c r="E80" s="133" t="s">
        <v>50</v>
      </c>
      <c r="F80" s="133" t="s">
        <v>125</v>
      </c>
      <c r="G80" s="133" t="s">
        <v>126</v>
      </c>
      <c r="H80" s="133" t="s">
        <v>127</v>
      </c>
      <c r="I80" s="133" t="s">
        <v>128</v>
      </c>
      <c r="J80" s="133" t="s">
        <v>108</v>
      </c>
      <c r="K80" s="134" t="s">
        <v>129</v>
      </c>
      <c r="L80" s="131"/>
      <c r="M80" s="69" t="s">
        <v>130</v>
      </c>
      <c r="N80" s="70" t="s">
        <v>39</v>
      </c>
      <c r="O80" s="70" t="s">
        <v>131</v>
      </c>
      <c r="P80" s="70" t="s">
        <v>132</v>
      </c>
      <c r="Q80" s="70" t="s">
        <v>133</v>
      </c>
      <c r="R80" s="70" t="s">
        <v>134</v>
      </c>
      <c r="S80" s="70" t="s">
        <v>135</v>
      </c>
      <c r="T80" s="71" t="s">
        <v>136</v>
      </c>
    </row>
    <row r="81" spans="2:63" s="1" customFormat="1" ht="29.25" customHeight="1">
      <c r="B81" s="37"/>
      <c r="C81" s="73" t="s">
        <v>109</v>
      </c>
      <c r="J81" s="135">
        <f>BK81</f>
        <v>0</v>
      </c>
      <c r="L81" s="37"/>
      <c r="M81" s="72"/>
      <c r="N81" s="64"/>
      <c r="O81" s="64"/>
      <c r="P81" s="136">
        <f>P82</f>
        <v>75.17766</v>
      </c>
      <c r="Q81" s="64"/>
      <c r="R81" s="136">
        <f>R82</f>
        <v>11.643002399999999</v>
      </c>
      <c r="S81" s="64"/>
      <c r="T81" s="137">
        <f>T82</f>
        <v>0</v>
      </c>
      <c r="AT81" s="23" t="s">
        <v>68</v>
      </c>
      <c r="AU81" s="23" t="s">
        <v>110</v>
      </c>
      <c r="BK81" s="138">
        <f>BK82</f>
        <v>0</v>
      </c>
    </row>
    <row r="82" spans="2:63" s="10" customFormat="1" ht="37.35" customHeight="1">
      <c r="B82" s="139"/>
      <c r="D82" s="140" t="s">
        <v>68</v>
      </c>
      <c r="E82" s="141" t="s">
        <v>137</v>
      </c>
      <c r="F82" s="141" t="s">
        <v>138</v>
      </c>
      <c r="J82" s="142">
        <f>BK82</f>
        <v>0</v>
      </c>
      <c r="L82" s="139"/>
      <c r="M82" s="143"/>
      <c r="N82" s="144"/>
      <c r="O82" s="144"/>
      <c r="P82" s="145">
        <f>P83+P100+P102+P124</f>
        <v>75.17766</v>
      </c>
      <c r="Q82" s="144"/>
      <c r="R82" s="145">
        <f>R83+R100+R102+R124</f>
        <v>11.643002399999999</v>
      </c>
      <c r="S82" s="144"/>
      <c r="T82" s="146">
        <f>T83+T100+T102+T124</f>
        <v>0</v>
      </c>
      <c r="AR82" s="140" t="s">
        <v>77</v>
      </c>
      <c r="AT82" s="147" t="s">
        <v>68</v>
      </c>
      <c r="AU82" s="147" t="s">
        <v>69</v>
      </c>
      <c r="AY82" s="140" t="s">
        <v>139</v>
      </c>
      <c r="BK82" s="148">
        <f>BK83+BK100+BK102+BK124</f>
        <v>0</v>
      </c>
    </row>
    <row r="83" spans="2:63" s="10" customFormat="1" ht="19.9" customHeight="1">
      <c r="B83" s="139"/>
      <c r="D83" s="140" t="s">
        <v>68</v>
      </c>
      <c r="E83" s="149" t="s">
        <v>77</v>
      </c>
      <c r="F83" s="149" t="s">
        <v>140</v>
      </c>
      <c r="J83" s="150">
        <f>BK83</f>
        <v>0</v>
      </c>
      <c r="L83" s="139"/>
      <c r="M83" s="143"/>
      <c r="N83" s="144"/>
      <c r="O83" s="144"/>
      <c r="P83" s="145">
        <f>SUM(P84:P99)</f>
        <v>15.621419999999999</v>
      </c>
      <c r="Q83" s="144"/>
      <c r="R83" s="145">
        <f>SUM(R84:R99)</f>
        <v>0</v>
      </c>
      <c r="S83" s="144"/>
      <c r="T83" s="146">
        <f>SUM(T84:T99)</f>
        <v>0</v>
      </c>
      <c r="AR83" s="140" t="s">
        <v>77</v>
      </c>
      <c r="AT83" s="147" t="s">
        <v>68</v>
      </c>
      <c r="AU83" s="147" t="s">
        <v>77</v>
      </c>
      <c r="AY83" s="140" t="s">
        <v>139</v>
      </c>
      <c r="BK83" s="148">
        <f>SUM(BK84:BK99)</f>
        <v>0</v>
      </c>
    </row>
    <row r="84" spans="2:65" s="1" customFormat="1" ht="16.5" customHeight="1">
      <c r="B84" s="151"/>
      <c r="C84" s="152" t="s">
        <v>77</v>
      </c>
      <c r="D84" s="152" t="s">
        <v>141</v>
      </c>
      <c r="E84" s="153" t="s">
        <v>142</v>
      </c>
      <c r="F84" s="154" t="s">
        <v>143</v>
      </c>
      <c r="G84" s="155" t="s">
        <v>144</v>
      </c>
      <c r="H84" s="156">
        <v>3.86</v>
      </c>
      <c r="I84" s="157"/>
      <c r="J84" s="157">
        <f>ROUND(I84*H84,2)</f>
        <v>0</v>
      </c>
      <c r="K84" s="154" t="s">
        <v>145</v>
      </c>
      <c r="L84" s="37"/>
      <c r="M84" s="158" t="s">
        <v>5</v>
      </c>
      <c r="N84" s="159" t="s">
        <v>40</v>
      </c>
      <c r="O84" s="160">
        <v>2.948</v>
      </c>
      <c r="P84" s="160">
        <f>O84*H84</f>
        <v>11.37928</v>
      </c>
      <c r="Q84" s="160">
        <v>0</v>
      </c>
      <c r="R84" s="160">
        <f>Q84*H84</f>
        <v>0</v>
      </c>
      <c r="S84" s="160">
        <v>0</v>
      </c>
      <c r="T84" s="161">
        <f>S84*H84</f>
        <v>0</v>
      </c>
      <c r="AR84" s="23" t="s">
        <v>146</v>
      </c>
      <c r="AT84" s="23" t="s">
        <v>141</v>
      </c>
      <c r="AU84" s="23" t="s">
        <v>79</v>
      </c>
      <c r="AY84" s="23" t="s">
        <v>139</v>
      </c>
      <c r="BE84" s="162">
        <f>IF(N84="základní",J84,0)</f>
        <v>0</v>
      </c>
      <c r="BF84" s="162">
        <f>IF(N84="snížená",J84,0)</f>
        <v>0</v>
      </c>
      <c r="BG84" s="162">
        <f>IF(N84="zákl. přenesená",J84,0)</f>
        <v>0</v>
      </c>
      <c r="BH84" s="162">
        <f>IF(N84="sníž. přenesená",J84,0)</f>
        <v>0</v>
      </c>
      <c r="BI84" s="162">
        <f>IF(N84="nulová",J84,0)</f>
        <v>0</v>
      </c>
      <c r="BJ84" s="23" t="s">
        <v>77</v>
      </c>
      <c r="BK84" s="162">
        <f>ROUND(I84*H84,2)</f>
        <v>0</v>
      </c>
      <c r="BL84" s="23" t="s">
        <v>146</v>
      </c>
      <c r="BM84" s="23" t="s">
        <v>1905</v>
      </c>
    </row>
    <row r="85" spans="2:51" s="11" customFormat="1" ht="13.5">
      <c r="B85" s="163"/>
      <c r="D85" s="164" t="s">
        <v>148</v>
      </c>
      <c r="E85" s="165" t="s">
        <v>5</v>
      </c>
      <c r="F85" s="166" t="s">
        <v>1906</v>
      </c>
      <c r="H85" s="167">
        <v>1.296</v>
      </c>
      <c r="L85" s="163"/>
      <c r="M85" s="168"/>
      <c r="N85" s="169"/>
      <c r="O85" s="169"/>
      <c r="P85" s="169"/>
      <c r="Q85" s="169"/>
      <c r="R85" s="169"/>
      <c r="S85" s="169"/>
      <c r="T85" s="170"/>
      <c r="AT85" s="165" t="s">
        <v>148</v>
      </c>
      <c r="AU85" s="165" t="s">
        <v>79</v>
      </c>
      <c r="AV85" s="11" t="s">
        <v>79</v>
      </c>
      <c r="AW85" s="11" t="s">
        <v>34</v>
      </c>
      <c r="AX85" s="11" t="s">
        <v>69</v>
      </c>
      <c r="AY85" s="165" t="s">
        <v>139</v>
      </c>
    </row>
    <row r="86" spans="2:51" s="11" customFormat="1" ht="13.5">
      <c r="B86" s="163"/>
      <c r="D86" s="164" t="s">
        <v>148</v>
      </c>
      <c r="E86" s="165" t="s">
        <v>5</v>
      </c>
      <c r="F86" s="166" t="s">
        <v>1907</v>
      </c>
      <c r="H86" s="167">
        <v>0.576</v>
      </c>
      <c r="L86" s="163"/>
      <c r="M86" s="168"/>
      <c r="N86" s="169"/>
      <c r="O86" s="169"/>
      <c r="P86" s="169"/>
      <c r="Q86" s="169"/>
      <c r="R86" s="169"/>
      <c r="S86" s="169"/>
      <c r="T86" s="170"/>
      <c r="AT86" s="165" t="s">
        <v>148</v>
      </c>
      <c r="AU86" s="165" t="s">
        <v>79</v>
      </c>
      <c r="AV86" s="11" t="s">
        <v>79</v>
      </c>
      <c r="AW86" s="11" t="s">
        <v>34</v>
      </c>
      <c r="AX86" s="11" t="s">
        <v>69</v>
      </c>
      <c r="AY86" s="165" t="s">
        <v>139</v>
      </c>
    </row>
    <row r="87" spans="2:51" s="11" customFormat="1" ht="13.5">
      <c r="B87" s="163"/>
      <c r="D87" s="164" t="s">
        <v>148</v>
      </c>
      <c r="E87" s="165" t="s">
        <v>5</v>
      </c>
      <c r="F87" s="166" t="s">
        <v>1908</v>
      </c>
      <c r="H87" s="167">
        <v>0.216</v>
      </c>
      <c r="L87" s="163"/>
      <c r="M87" s="168"/>
      <c r="N87" s="169"/>
      <c r="O87" s="169"/>
      <c r="P87" s="169"/>
      <c r="Q87" s="169"/>
      <c r="R87" s="169"/>
      <c r="S87" s="169"/>
      <c r="T87" s="170"/>
      <c r="AT87" s="165" t="s">
        <v>148</v>
      </c>
      <c r="AU87" s="165" t="s">
        <v>79</v>
      </c>
      <c r="AV87" s="11" t="s">
        <v>79</v>
      </c>
      <c r="AW87" s="11" t="s">
        <v>34</v>
      </c>
      <c r="AX87" s="11" t="s">
        <v>69</v>
      </c>
      <c r="AY87" s="165" t="s">
        <v>139</v>
      </c>
    </row>
    <row r="88" spans="2:51" s="11" customFormat="1" ht="13.5">
      <c r="B88" s="163"/>
      <c r="D88" s="164" t="s">
        <v>148</v>
      </c>
      <c r="E88" s="165" t="s">
        <v>5</v>
      </c>
      <c r="F88" s="166" t="s">
        <v>1909</v>
      </c>
      <c r="H88" s="167">
        <v>0.648</v>
      </c>
      <c r="L88" s="163"/>
      <c r="M88" s="168"/>
      <c r="N88" s="169"/>
      <c r="O88" s="169"/>
      <c r="P88" s="169"/>
      <c r="Q88" s="169"/>
      <c r="R88" s="169"/>
      <c r="S88" s="169"/>
      <c r="T88" s="170"/>
      <c r="AT88" s="165" t="s">
        <v>148</v>
      </c>
      <c r="AU88" s="165" t="s">
        <v>79</v>
      </c>
      <c r="AV88" s="11" t="s">
        <v>79</v>
      </c>
      <c r="AW88" s="11" t="s">
        <v>34</v>
      </c>
      <c r="AX88" s="11" t="s">
        <v>69</v>
      </c>
      <c r="AY88" s="165" t="s">
        <v>139</v>
      </c>
    </row>
    <row r="89" spans="2:51" s="11" customFormat="1" ht="13.5">
      <c r="B89" s="163"/>
      <c r="D89" s="164" t="s">
        <v>148</v>
      </c>
      <c r="E89" s="165" t="s">
        <v>5</v>
      </c>
      <c r="F89" s="166" t="s">
        <v>1910</v>
      </c>
      <c r="H89" s="167">
        <v>1.12</v>
      </c>
      <c r="L89" s="163"/>
      <c r="M89" s="168"/>
      <c r="N89" s="169"/>
      <c r="O89" s="169"/>
      <c r="P89" s="169"/>
      <c r="Q89" s="169"/>
      <c r="R89" s="169"/>
      <c r="S89" s="169"/>
      <c r="T89" s="170"/>
      <c r="AT89" s="165" t="s">
        <v>148</v>
      </c>
      <c r="AU89" s="165" t="s">
        <v>79</v>
      </c>
      <c r="AV89" s="11" t="s">
        <v>79</v>
      </c>
      <c r="AW89" s="11" t="s">
        <v>34</v>
      </c>
      <c r="AX89" s="11" t="s">
        <v>69</v>
      </c>
      <c r="AY89" s="165" t="s">
        <v>139</v>
      </c>
    </row>
    <row r="90" spans="2:51" s="12" customFormat="1" ht="13.5">
      <c r="B90" s="180"/>
      <c r="D90" s="164" t="s">
        <v>148</v>
      </c>
      <c r="E90" s="181" t="s">
        <v>5</v>
      </c>
      <c r="F90" s="182" t="s">
        <v>233</v>
      </c>
      <c r="H90" s="183">
        <v>3.856</v>
      </c>
      <c r="L90" s="180"/>
      <c r="M90" s="184"/>
      <c r="N90" s="185"/>
      <c r="O90" s="185"/>
      <c r="P90" s="185"/>
      <c r="Q90" s="185"/>
      <c r="R90" s="185"/>
      <c r="S90" s="185"/>
      <c r="T90" s="186"/>
      <c r="AT90" s="181" t="s">
        <v>148</v>
      </c>
      <c r="AU90" s="181" t="s">
        <v>79</v>
      </c>
      <c r="AV90" s="12" t="s">
        <v>146</v>
      </c>
      <c r="AW90" s="12" t="s">
        <v>34</v>
      </c>
      <c r="AX90" s="12" t="s">
        <v>77</v>
      </c>
      <c r="AY90" s="181" t="s">
        <v>139</v>
      </c>
    </row>
    <row r="91" spans="2:65" s="1" customFormat="1" ht="25.5" customHeight="1">
      <c r="B91" s="151"/>
      <c r="C91" s="152" t="s">
        <v>79</v>
      </c>
      <c r="D91" s="152" t="s">
        <v>141</v>
      </c>
      <c r="E91" s="153" t="s">
        <v>150</v>
      </c>
      <c r="F91" s="154" t="s">
        <v>151</v>
      </c>
      <c r="G91" s="155" t="s">
        <v>144</v>
      </c>
      <c r="H91" s="156">
        <v>1.93</v>
      </c>
      <c r="I91" s="157"/>
      <c r="J91" s="157">
        <f>ROUND(I91*H91,2)</f>
        <v>0</v>
      </c>
      <c r="K91" s="154" t="s">
        <v>145</v>
      </c>
      <c r="L91" s="37"/>
      <c r="M91" s="158" t="s">
        <v>5</v>
      </c>
      <c r="N91" s="159" t="s">
        <v>40</v>
      </c>
      <c r="O91" s="160">
        <v>0.59</v>
      </c>
      <c r="P91" s="160">
        <f>O91*H91</f>
        <v>1.1386999999999998</v>
      </c>
      <c r="Q91" s="160">
        <v>0</v>
      </c>
      <c r="R91" s="160">
        <f>Q91*H91</f>
        <v>0</v>
      </c>
      <c r="S91" s="160">
        <v>0</v>
      </c>
      <c r="T91" s="161">
        <f>S91*H91</f>
        <v>0</v>
      </c>
      <c r="AR91" s="23" t="s">
        <v>146</v>
      </c>
      <c r="AT91" s="23" t="s">
        <v>141</v>
      </c>
      <c r="AU91" s="23" t="s">
        <v>79</v>
      </c>
      <c r="AY91" s="23" t="s">
        <v>139</v>
      </c>
      <c r="BE91" s="162">
        <f>IF(N91="základní",J91,0)</f>
        <v>0</v>
      </c>
      <c r="BF91" s="162">
        <f>IF(N91="snížená",J91,0)</f>
        <v>0</v>
      </c>
      <c r="BG91" s="162">
        <f>IF(N91="zákl. přenesená",J91,0)</f>
        <v>0</v>
      </c>
      <c r="BH91" s="162">
        <f>IF(N91="sníž. přenesená",J91,0)</f>
        <v>0</v>
      </c>
      <c r="BI91" s="162">
        <f>IF(N91="nulová",J91,0)</f>
        <v>0</v>
      </c>
      <c r="BJ91" s="23" t="s">
        <v>77</v>
      </c>
      <c r="BK91" s="162">
        <f>ROUND(I91*H91,2)</f>
        <v>0</v>
      </c>
      <c r="BL91" s="23" t="s">
        <v>146</v>
      </c>
      <c r="BM91" s="23" t="s">
        <v>1911</v>
      </c>
    </row>
    <row r="92" spans="2:51" s="11" customFormat="1" ht="13.5">
      <c r="B92" s="163"/>
      <c r="D92" s="164" t="s">
        <v>148</v>
      </c>
      <c r="E92" s="165" t="s">
        <v>5</v>
      </c>
      <c r="F92" s="166" t="s">
        <v>1912</v>
      </c>
      <c r="H92" s="167">
        <v>1.93</v>
      </c>
      <c r="L92" s="163"/>
      <c r="M92" s="168"/>
      <c r="N92" s="169"/>
      <c r="O92" s="169"/>
      <c r="P92" s="169"/>
      <c r="Q92" s="169"/>
      <c r="R92" s="169"/>
      <c r="S92" s="169"/>
      <c r="T92" s="170"/>
      <c r="AT92" s="165" t="s">
        <v>148</v>
      </c>
      <c r="AU92" s="165" t="s">
        <v>79</v>
      </c>
      <c r="AV92" s="11" t="s">
        <v>79</v>
      </c>
      <c r="AW92" s="11" t="s">
        <v>34</v>
      </c>
      <c r="AX92" s="11" t="s">
        <v>77</v>
      </c>
      <c r="AY92" s="165" t="s">
        <v>139</v>
      </c>
    </row>
    <row r="93" spans="2:65" s="1" customFormat="1" ht="16.5" customHeight="1">
      <c r="B93" s="151"/>
      <c r="C93" s="152" t="s">
        <v>154</v>
      </c>
      <c r="D93" s="152" t="s">
        <v>141</v>
      </c>
      <c r="E93" s="153" t="s">
        <v>160</v>
      </c>
      <c r="F93" s="154" t="s">
        <v>161</v>
      </c>
      <c r="G93" s="155" t="s">
        <v>144</v>
      </c>
      <c r="H93" s="156">
        <v>3.86</v>
      </c>
      <c r="I93" s="157"/>
      <c r="J93" s="157">
        <f>ROUND(I93*H93,2)</f>
        <v>0</v>
      </c>
      <c r="K93" s="154" t="s">
        <v>5</v>
      </c>
      <c r="L93" s="37"/>
      <c r="M93" s="158" t="s">
        <v>5</v>
      </c>
      <c r="N93" s="159" t="s">
        <v>40</v>
      </c>
      <c r="O93" s="160">
        <v>0.083</v>
      </c>
      <c r="P93" s="160">
        <f>O93*H93</f>
        <v>0.32038</v>
      </c>
      <c r="Q93" s="160">
        <v>0</v>
      </c>
      <c r="R93" s="160">
        <f>Q93*H93</f>
        <v>0</v>
      </c>
      <c r="S93" s="160">
        <v>0</v>
      </c>
      <c r="T93" s="161">
        <f>S93*H93</f>
        <v>0</v>
      </c>
      <c r="AR93" s="23" t="s">
        <v>146</v>
      </c>
      <c r="AT93" s="23" t="s">
        <v>141</v>
      </c>
      <c r="AU93" s="23" t="s">
        <v>79</v>
      </c>
      <c r="AY93" s="23" t="s">
        <v>139</v>
      </c>
      <c r="BE93" s="162">
        <f>IF(N93="základní",J93,0)</f>
        <v>0</v>
      </c>
      <c r="BF93" s="162">
        <f>IF(N93="snížená",J93,0)</f>
        <v>0</v>
      </c>
      <c r="BG93" s="162">
        <f>IF(N93="zákl. přenesená",J93,0)</f>
        <v>0</v>
      </c>
      <c r="BH93" s="162">
        <f>IF(N93="sníž. přenesená",J93,0)</f>
        <v>0</v>
      </c>
      <c r="BI93" s="162">
        <f>IF(N93="nulová",J93,0)</f>
        <v>0</v>
      </c>
      <c r="BJ93" s="23" t="s">
        <v>77</v>
      </c>
      <c r="BK93" s="162">
        <f>ROUND(I93*H93,2)</f>
        <v>0</v>
      </c>
      <c r="BL93" s="23" t="s">
        <v>146</v>
      </c>
      <c r="BM93" s="23" t="s">
        <v>1913</v>
      </c>
    </row>
    <row r="94" spans="2:65" s="1" customFormat="1" ht="25.5" customHeight="1">
      <c r="B94" s="151"/>
      <c r="C94" s="152" t="s">
        <v>146</v>
      </c>
      <c r="D94" s="152" t="s">
        <v>141</v>
      </c>
      <c r="E94" s="153" t="s">
        <v>164</v>
      </c>
      <c r="F94" s="154" t="s">
        <v>165</v>
      </c>
      <c r="G94" s="155" t="s">
        <v>144</v>
      </c>
      <c r="H94" s="156">
        <v>57.9</v>
      </c>
      <c r="I94" s="157"/>
      <c r="J94" s="157">
        <f>ROUND(I94*H94,2)</f>
        <v>0</v>
      </c>
      <c r="K94" s="154" t="s">
        <v>145</v>
      </c>
      <c r="L94" s="37"/>
      <c r="M94" s="158" t="s">
        <v>5</v>
      </c>
      <c r="N94" s="159" t="s">
        <v>40</v>
      </c>
      <c r="O94" s="160">
        <v>0.004</v>
      </c>
      <c r="P94" s="160">
        <f>O94*H94</f>
        <v>0.2316</v>
      </c>
      <c r="Q94" s="160">
        <v>0</v>
      </c>
      <c r="R94" s="160">
        <f>Q94*H94</f>
        <v>0</v>
      </c>
      <c r="S94" s="160">
        <v>0</v>
      </c>
      <c r="T94" s="161">
        <f>S94*H94</f>
        <v>0</v>
      </c>
      <c r="AR94" s="23" t="s">
        <v>146</v>
      </c>
      <c r="AT94" s="23" t="s">
        <v>141</v>
      </c>
      <c r="AU94" s="23" t="s">
        <v>79</v>
      </c>
      <c r="AY94" s="23" t="s">
        <v>139</v>
      </c>
      <c r="BE94" s="162">
        <f>IF(N94="základní",J94,0)</f>
        <v>0</v>
      </c>
      <c r="BF94" s="162">
        <f>IF(N94="snížená",J94,0)</f>
        <v>0</v>
      </c>
      <c r="BG94" s="162">
        <f>IF(N94="zákl. přenesená",J94,0)</f>
        <v>0</v>
      </c>
      <c r="BH94" s="162">
        <f>IF(N94="sníž. přenesená",J94,0)</f>
        <v>0</v>
      </c>
      <c r="BI94" s="162">
        <f>IF(N94="nulová",J94,0)</f>
        <v>0</v>
      </c>
      <c r="BJ94" s="23" t="s">
        <v>77</v>
      </c>
      <c r="BK94" s="162">
        <f>ROUND(I94*H94,2)</f>
        <v>0</v>
      </c>
      <c r="BL94" s="23" t="s">
        <v>146</v>
      </c>
      <c r="BM94" s="23" t="s">
        <v>1914</v>
      </c>
    </row>
    <row r="95" spans="2:51" s="11" customFormat="1" ht="13.5">
      <c r="B95" s="163"/>
      <c r="D95" s="164" t="s">
        <v>148</v>
      </c>
      <c r="E95" s="165" t="s">
        <v>5</v>
      </c>
      <c r="F95" s="166" t="s">
        <v>1915</v>
      </c>
      <c r="H95" s="167">
        <v>57.9</v>
      </c>
      <c r="L95" s="163"/>
      <c r="M95" s="168"/>
      <c r="N95" s="169"/>
      <c r="O95" s="169"/>
      <c r="P95" s="169"/>
      <c r="Q95" s="169"/>
      <c r="R95" s="169"/>
      <c r="S95" s="169"/>
      <c r="T95" s="170"/>
      <c r="AT95" s="165" t="s">
        <v>148</v>
      </c>
      <c r="AU95" s="165" t="s">
        <v>79</v>
      </c>
      <c r="AV95" s="11" t="s">
        <v>79</v>
      </c>
      <c r="AW95" s="11" t="s">
        <v>34</v>
      </c>
      <c r="AX95" s="11" t="s">
        <v>77</v>
      </c>
      <c r="AY95" s="165" t="s">
        <v>139</v>
      </c>
    </row>
    <row r="96" spans="2:65" s="1" customFormat="1" ht="16.5" customHeight="1">
      <c r="B96" s="151"/>
      <c r="C96" s="152" t="s">
        <v>163</v>
      </c>
      <c r="D96" s="152" t="s">
        <v>141</v>
      </c>
      <c r="E96" s="153" t="s">
        <v>155</v>
      </c>
      <c r="F96" s="154" t="s">
        <v>156</v>
      </c>
      <c r="G96" s="155" t="s">
        <v>144</v>
      </c>
      <c r="H96" s="156">
        <v>3.86</v>
      </c>
      <c r="I96" s="157"/>
      <c r="J96" s="157">
        <f>ROUND(I96*H96,2)</f>
        <v>0</v>
      </c>
      <c r="K96" s="154" t="s">
        <v>5</v>
      </c>
      <c r="L96" s="37"/>
      <c r="M96" s="158" t="s">
        <v>5</v>
      </c>
      <c r="N96" s="159" t="s">
        <v>40</v>
      </c>
      <c r="O96" s="160">
        <v>0.652</v>
      </c>
      <c r="P96" s="160">
        <f>O96*H96</f>
        <v>2.51672</v>
      </c>
      <c r="Q96" s="160">
        <v>0</v>
      </c>
      <c r="R96" s="160">
        <f>Q96*H96</f>
        <v>0</v>
      </c>
      <c r="S96" s="160">
        <v>0</v>
      </c>
      <c r="T96" s="161">
        <f>S96*H96</f>
        <v>0</v>
      </c>
      <c r="AR96" s="23" t="s">
        <v>146</v>
      </c>
      <c r="AT96" s="23" t="s">
        <v>141</v>
      </c>
      <c r="AU96" s="23" t="s">
        <v>79</v>
      </c>
      <c r="AY96" s="23" t="s">
        <v>139</v>
      </c>
      <c r="BE96" s="162">
        <f>IF(N96="základní",J96,0)</f>
        <v>0</v>
      </c>
      <c r="BF96" s="162">
        <f>IF(N96="snížená",J96,0)</f>
        <v>0</v>
      </c>
      <c r="BG96" s="162">
        <f>IF(N96="zákl. přenesená",J96,0)</f>
        <v>0</v>
      </c>
      <c r="BH96" s="162">
        <f>IF(N96="sníž. přenesená",J96,0)</f>
        <v>0</v>
      </c>
      <c r="BI96" s="162">
        <f>IF(N96="nulová",J96,0)</f>
        <v>0</v>
      </c>
      <c r="BJ96" s="23" t="s">
        <v>77</v>
      </c>
      <c r="BK96" s="162">
        <f>ROUND(I96*H96,2)</f>
        <v>0</v>
      </c>
      <c r="BL96" s="23" t="s">
        <v>146</v>
      </c>
      <c r="BM96" s="23" t="s">
        <v>1916</v>
      </c>
    </row>
    <row r="97" spans="2:65" s="1" customFormat="1" ht="16.5" customHeight="1">
      <c r="B97" s="151"/>
      <c r="C97" s="152" t="s">
        <v>168</v>
      </c>
      <c r="D97" s="152" t="s">
        <v>141</v>
      </c>
      <c r="E97" s="153" t="s">
        <v>169</v>
      </c>
      <c r="F97" s="154" t="s">
        <v>170</v>
      </c>
      <c r="G97" s="155" t="s">
        <v>144</v>
      </c>
      <c r="H97" s="156">
        <v>3.86</v>
      </c>
      <c r="I97" s="157"/>
      <c r="J97" s="157">
        <f>ROUND(I97*H97,2)</f>
        <v>0</v>
      </c>
      <c r="K97" s="154" t="s">
        <v>5</v>
      </c>
      <c r="L97" s="37"/>
      <c r="M97" s="158" t="s">
        <v>5</v>
      </c>
      <c r="N97" s="159" t="s">
        <v>40</v>
      </c>
      <c r="O97" s="160">
        <v>0.009</v>
      </c>
      <c r="P97" s="160">
        <f>O97*H97</f>
        <v>0.03473999999999999</v>
      </c>
      <c r="Q97" s="160">
        <v>0</v>
      </c>
      <c r="R97" s="160">
        <f>Q97*H97</f>
        <v>0</v>
      </c>
      <c r="S97" s="160">
        <v>0</v>
      </c>
      <c r="T97" s="161">
        <f>S97*H97</f>
        <v>0</v>
      </c>
      <c r="AR97" s="23" t="s">
        <v>146</v>
      </c>
      <c r="AT97" s="23" t="s">
        <v>141</v>
      </c>
      <c r="AU97" s="23" t="s">
        <v>79</v>
      </c>
      <c r="AY97" s="23" t="s">
        <v>139</v>
      </c>
      <c r="BE97" s="162">
        <f>IF(N97="základní",J97,0)</f>
        <v>0</v>
      </c>
      <c r="BF97" s="162">
        <f>IF(N97="snížená",J97,0)</f>
        <v>0</v>
      </c>
      <c r="BG97" s="162">
        <f>IF(N97="zákl. přenesená",J97,0)</f>
        <v>0</v>
      </c>
      <c r="BH97" s="162">
        <f>IF(N97="sníž. přenesená",J97,0)</f>
        <v>0</v>
      </c>
      <c r="BI97" s="162">
        <f>IF(N97="nulová",J97,0)</f>
        <v>0</v>
      </c>
      <c r="BJ97" s="23" t="s">
        <v>77</v>
      </c>
      <c r="BK97" s="162">
        <f>ROUND(I97*H97,2)</f>
        <v>0</v>
      </c>
      <c r="BL97" s="23" t="s">
        <v>146</v>
      </c>
      <c r="BM97" s="23" t="s">
        <v>1917</v>
      </c>
    </row>
    <row r="98" spans="2:65" s="1" customFormat="1" ht="16.5" customHeight="1">
      <c r="B98" s="151"/>
      <c r="C98" s="152" t="s">
        <v>172</v>
      </c>
      <c r="D98" s="152" t="s">
        <v>141</v>
      </c>
      <c r="E98" s="153" t="s">
        <v>173</v>
      </c>
      <c r="F98" s="154" t="s">
        <v>174</v>
      </c>
      <c r="G98" s="155" t="s">
        <v>175</v>
      </c>
      <c r="H98" s="156">
        <v>8.49</v>
      </c>
      <c r="I98" s="157"/>
      <c r="J98" s="157">
        <f>ROUND(I98*H98,2)</f>
        <v>0</v>
      </c>
      <c r="K98" s="154" t="s">
        <v>5</v>
      </c>
      <c r="L98" s="37"/>
      <c r="M98" s="158" t="s">
        <v>5</v>
      </c>
      <c r="N98" s="159" t="s">
        <v>40</v>
      </c>
      <c r="O98" s="160">
        <v>0</v>
      </c>
      <c r="P98" s="160">
        <f>O98*H98</f>
        <v>0</v>
      </c>
      <c r="Q98" s="160">
        <v>0</v>
      </c>
      <c r="R98" s="160">
        <f>Q98*H98</f>
        <v>0</v>
      </c>
      <c r="S98" s="160">
        <v>0</v>
      </c>
      <c r="T98" s="161">
        <f>S98*H98</f>
        <v>0</v>
      </c>
      <c r="AR98" s="23" t="s">
        <v>146</v>
      </c>
      <c r="AT98" s="23" t="s">
        <v>141</v>
      </c>
      <c r="AU98" s="23" t="s">
        <v>79</v>
      </c>
      <c r="AY98" s="23" t="s">
        <v>139</v>
      </c>
      <c r="BE98" s="162">
        <f>IF(N98="základní",J98,0)</f>
        <v>0</v>
      </c>
      <c r="BF98" s="162">
        <f>IF(N98="snížená",J98,0)</f>
        <v>0</v>
      </c>
      <c r="BG98" s="162">
        <f>IF(N98="zákl. přenesená",J98,0)</f>
        <v>0</v>
      </c>
      <c r="BH98" s="162">
        <f>IF(N98="sníž. přenesená",J98,0)</f>
        <v>0</v>
      </c>
      <c r="BI98" s="162">
        <f>IF(N98="nulová",J98,0)</f>
        <v>0</v>
      </c>
      <c r="BJ98" s="23" t="s">
        <v>77</v>
      </c>
      <c r="BK98" s="162">
        <f>ROUND(I98*H98,2)</f>
        <v>0</v>
      </c>
      <c r="BL98" s="23" t="s">
        <v>146</v>
      </c>
      <c r="BM98" s="23" t="s">
        <v>1918</v>
      </c>
    </row>
    <row r="99" spans="2:51" s="11" customFormat="1" ht="13.5">
      <c r="B99" s="163"/>
      <c r="D99" s="164" t="s">
        <v>148</v>
      </c>
      <c r="E99" s="165" t="s">
        <v>5</v>
      </c>
      <c r="F99" s="166" t="s">
        <v>1919</v>
      </c>
      <c r="H99" s="167">
        <v>8.492</v>
      </c>
      <c r="L99" s="163"/>
      <c r="M99" s="168"/>
      <c r="N99" s="169"/>
      <c r="O99" s="169"/>
      <c r="P99" s="169"/>
      <c r="Q99" s="169"/>
      <c r="R99" s="169"/>
      <c r="S99" s="169"/>
      <c r="T99" s="170"/>
      <c r="AT99" s="165" t="s">
        <v>148</v>
      </c>
      <c r="AU99" s="165" t="s">
        <v>79</v>
      </c>
      <c r="AV99" s="11" t="s">
        <v>79</v>
      </c>
      <c r="AW99" s="11" t="s">
        <v>34</v>
      </c>
      <c r="AX99" s="11" t="s">
        <v>69</v>
      </c>
      <c r="AY99" s="165" t="s">
        <v>139</v>
      </c>
    </row>
    <row r="100" spans="2:63" s="10" customFormat="1" ht="29.85" customHeight="1">
      <c r="B100" s="139"/>
      <c r="D100" s="140" t="s">
        <v>68</v>
      </c>
      <c r="E100" s="149" t="s">
        <v>79</v>
      </c>
      <c r="F100" s="149" t="s">
        <v>178</v>
      </c>
      <c r="J100" s="150">
        <f>BK100</f>
        <v>0</v>
      </c>
      <c r="L100" s="139"/>
      <c r="M100" s="143"/>
      <c r="N100" s="144"/>
      <c r="O100" s="144"/>
      <c r="P100" s="145">
        <f>P101</f>
        <v>2.25424</v>
      </c>
      <c r="Q100" s="144"/>
      <c r="R100" s="145">
        <f>R101</f>
        <v>8.7094724</v>
      </c>
      <c r="S100" s="144"/>
      <c r="T100" s="146">
        <f>T101</f>
        <v>0</v>
      </c>
      <c r="AR100" s="140" t="s">
        <v>77</v>
      </c>
      <c r="AT100" s="147" t="s">
        <v>68</v>
      </c>
      <c r="AU100" s="147" t="s">
        <v>77</v>
      </c>
      <c r="AY100" s="140" t="s">
        <v>139</v>
      </c>
      <c r="BK100" s="148">
        <f>BK101</f>
        <v>0</v>
      </c>
    </row>
    <row r="101" spans="2:65" s="1" customFormat="1" ht="16.5" customHeight="1">
      <c r="B101" s="151"/>
      <c r="C101" s="152" t="s">
        <v>179</v>
      </c>
      <c r="D101" s="152" t="s">
        <v>141</v>
      </c>
      <c r="E101" s="153" t="s">
        <v>1920</v>
      </c>
      <c r="F101" s="154" t="s">
        <v>1921</v>
      </c>
      <c r="G101" s="155" t="s">
        <v>144</v>
      </c>
      <c r="H101" s="156">
        <v>3.86</v>
      </c>
      <c r="I101" s="157"/>
      <c r="J101" s="157">
        <f>ROUND(I101*H101,2)</f>
        <v>0</v>
      </c>
      <c r="K101" s="154" t="s">
        <v>145</v>
      </c>
      <c r="L101" s="37"/>
      <c r="M101" s="158" t="s">
        <v>5</v>
      </c>
      <c r="N101" s="159" t="s">
        <v>40</v>
      </c>
      <c r="O101" s="160">
        <v>0.584</v>
      </c>
      <c r="P101" s="160">
        <f>O101*H101</f>
        <v>2.25424</v>
      </c>
      <c r="Q101" s="160">
        <v>2.25634</v>
      </c>
      <c r="R101" s="160">
        <f>Q101*H101</f>
        <v>8.7094724</v>
      </c>
      <c r="S101" s="160">
        <v>0</v>
      </c>
      <c r="T101" s="161">
        <f>S101*H101</f>
        <v>0</v>
      </c>
      <c r="AR101" s="23" t="s">
        <v>146</v>
      </c>
      <c r="AT101" s="23" t="s">
        <v>141</v>
      </c>
      <c r="AU101" s="23" t="s">
        <v>79</v>
      </c>
      <c r="AY101" s="23" t="s">
        <v>139</v>
      </c>
      <c r="BE101" s="162">
        <f>IF(N101="základní",J101,0)</f>
        <v>0</v>
      </c>
      <c r="BF101" s="162">
        <f>IF(N101="snížená",J101,0)</f>
        <v>0</v>
      </c>
      <c r="BG101" s="162">
        <f>IF(N101="zákl. přenesená",J101,0)</f>
        <v>0</v>
      </c>
      <c r="BH101" s="162">
        <f>IF(N101="sníž. přenesená",J101,0)</f>
        <v>0</v>
      </c>
      <c r="BI101" s="162">
        <f>IF(N101="nulová",J101,0)</f>
        <v>0</v>
      </c>
      <c r="BJ101" s="23" t="s">
        <v>77</v>
      </c>
      <c r="BK101" s="162">
        <f>ROUND(I101*H101,2)</f>
        <v>0</v>
      </c>
      <c r="BL101" s="23" t="s">
        <v>146</v>
      </c>
      <c r="BM101" s="23" t="s">
        <v>1922</v>
      </c>
    </row>
    <row r="102" spans="2:63" s="10" customFormat="1" ht="29.85" customHeight="1">
      <c r="B102" s="139"/>
      <c r="D102" s="140" t="s">
        <v>68</v>
      </c>
      <c r="E102" s="149" t="s">
        <v>185</v>
      </c>
      <c r="F102" s="149" t="s">
        <v>1923</v>
      </c>
      <c r="J102" s="150">
        <f>BK102</f>
        <v>0</v>
      </c>
      <c r="L102" s="139"/>
      <c r="M102" s="143"/>
      <c r="N102" s="144"/>
      <c r="O102" s="144"/>
      <c r="P102" s="145">
        <f>SUM(P103:P123)</f>
        <v>46.006</v>
      </c>
      <c r="Q102" s="144"/>
      <c r="R102" s="145">
        <f>SUM(R103:R123)</f>
        <v>2.9335299999999997</v>
      </c>
      <c r="S102" s="144"/>
      <c r="T102" s="146">
        <f>SUM(T103:T123)</f>
        <v>0</v>
      </c>
      <c r="AR102" s="140" t="s">
        <v>77</v>
      </c>
      <c r="AT102" s="147" t="s">
        <v>68</v>
      </c>
      <c r="AU102" s="147" t="s">
        <v>77</v>
      </c>
      <c r="AY102" s="140" t="s">
        <v>139</v>
      </c>
      <c r="BK102" s="148">
        <f>SUM(BK103:BK123)</f>
        <v>0</v>
      </c>
    </row>
    <row r="103" spans="2:65" s="1" customFormat="1" ht="25.5" customHeight="1">
      <c r="B103" s="151"/>
      <c r="C103" s="377" t="s">
        <v>185</v>
      </c>
      <c r="D103" s="380" t="s">
        <v>141</v>
      </c>
      <c r="E103" s="381" t="s">
        <v>2274</v>
      </c>
      <c r="F103" s="382" t="s">
        <v>2275</v>
      </c>
      <c r="G103" s="383" t="s">
        <v>194</v>
      </c>
      <c r="H103" s="384">
        <v>2</v>
      </c>
      <c r="I103" s="385"/>
      <c r="J103" s="157">
        <f>H103*I103</f>
        <v>0</v>
      </c>
      <c r="K103" s="154"/>
      <c r="L103" s="37"/>
      <c r="M103" s="158" t="s">
        <v>5</v>
      </c>
      <c r="N103" s="159" t="s">
        <v>40</v>
      </c>
      <c r="O103" s="160">
        <v>2</v>
      </c>
      <c r="P103" s="160">
        <f aca="true" t="shared" si="0" ref="P103:P118">O103*H103</f>
        <v>4</v>
      </c>
      <c r="Q103" s="160">
        <v>0.09716</v>
      </c>
      <c r="R103" s="160">
        <f aca="true" t="shared" si="1" ref="R103:R118">Q103*H103</f>
        <v>0.19432</v>
      </c>
      <c r="S103" s="160">
        <v>0</v>
      </c>
      <c r="T103" s="161">
        <f aca="true" t="shared" si="2" ref="T103:T118">S103*H103</f>
        <v>0</v>
      </c>
      <c r="AR103" s="23" t="s">
        <v>146</v>
      </c>
      <c r="AT103" s="23" t="s">
        <v>141</v>
      </c>
      <c r="AU103" s="23" t="s">
        <v>79</v>
      </c>
      <c r="AY103" s="23" t="s">
        <v>139</v>
      </c>
      <c r="BE103" s="162">
        <f aca="true" t="shared" si="3" ref="BE103:BE118">IF(N103="základní",J103,0)</f>
        <v>0</v>
      </c>
      <c r="BF103" s="162">
        <f aca="true" t="shared" si="4" ref="BF103:BF118">IF(N103="snížená",J103,0)</f>
        <v>0</v>
      </c>
      <c r="BG103" s="162">
        <f aca="true" t="shared" si="5" ref="BG103:BG118">IF(N103="zákl. přenesená",J103,0)</f>
        <v>0</v>
      </c>
      <c r="BH103" s="162">
        <f aca="true" t="shared" si="6" ref="BH103:BH118">IF(N103="sníž. přenesená",J103,0)</f>
        <v>0</v>
      </c>
      <c r="BI103" s="162">
        <f aca="true" t="shared" si="7" ref="BI103:BI118">IF(N103="nulová",J103,0)</f>
        <v>0</v>
      </c>
      <c r="BJ103" s="23" t="s">
        <v>77</v>
      </c>
      <c r="BK103" s="162">
        <f aca="true" t="shared" si="8" ref="BK103:BK118">ROUND(I103*H103,2)</f>
        <v>0</v>
      </c>
      <c r="BL103" s="23" t="s">
        <v>146</v>
      </c>
      <c r="BM103" s="23" t="s">
        <v>1924</v>
      </c>
    </row>
    <row r="104" spans="2:65" s="1" customFormat="1" ht="25.5" customHeight="1">
      <c r="B104" s="151"/>
      <c r="C104" s="378" t="s">
        <v>190</v>
      </c>
      <c r="D104" s="386" t="s">
        <v>191</v>
      </c>
      <c r="E104" s="387" t="s">
        <v>2276</v>
      </c>
      <c r="F104" s="388" t="s">
        <v>2277</v>
      </c>
      <c r="G104" s="389" t="s">
        <v>194</v>
      </c>
      <c r="H104" s="390">
        <v>2</v>
      </c>
      <c r="I104" s="391"/>
      <c r="J104" s="176">
        <f>H104*I104</f>
        <v>0</v>
      </c>
      <c r="K104" s="173"/>
      <c r="L104" s="177"/>
      <c r="M104" s="178" t="s">
        <v>5</v>
      </c>
      <c r="N104" s="179" t="s">
        <v>40</v>
      </c>
      <c r="O104" s="160">
        <v>0</v>
      </c>
      <c r="P104" s="160">
        <f t="shared" si="0"/>
        <v>0</v>
      </c>
      <c r="Q104" s="160">
        <v>0.052</v>
      </c>
      <c r="R104" s="160">
        <f t="shared" si="1"/>
        <v>0.104</v>
      </c>
      <c r="S104" s="160">
        <v>0</v>
      </c>
      <c r="T104" s="161">
        <f t="shared" si="2"/>
        <v>0</v>
      </c>
      <c r="AR104" s="23" t="s">
        <v>179</v>
      </c>
      <c r="AT104" s="23" t="s">
        <v>191</v>
      </c>
      <c r="AU104" s="23" t="s">
        <v>79</v>
      </c>
      <c r="AY104" s="23" t="s">
        <v>139</v>
      </c>
      <c r="BE104" s="162">
        <f t="shared" si="3"/>
        <v>0</v>
      </c>
      <c r="BF104" s="162">
        <f t="shared" si="4"/>
        <v>0</v>
      </c>
      <c r="BG104" s="162">
        <f t="shared" si="5"/>
        <v>0</v>
      </c>
      <c r="BH104" s="162">
        <f t="shared" si="6"/>
        <v>0</v>
      </c>
      <c r="BI104" s="162">
        <f t="shared" si="7"/>
        <v>0</v>
      </c>
      <c r="BJ104" s="23" t="s">
        <v>77</v>
      </c>
      <c r="BK104" s="162">
        <f t="shared" si="8"/>
        <v>0</v>
      </c>
      <c r="BL104" s="23" t="s">
        <v>146</v>
      </c>
      <c r="BM104" s="23" t="s">
        <v>1925</v>
      </c>
    </row>
    <row r="105" spans="2:65" s="1" customFormat="1" ht="16.5" customHeight="1">
      <c r="B105" s="151"/>
      <c r="C105" s="379">
        <v>11</v>
      </c>
      <c r="D105" s="152" t="s">
        <v>141</v>
      </c>
      <c r="E105" s="153" t="s">
        <v>1926</v>
      </c>
      <c r="F105" s="392" t="s">
        <v>2278</v>
      </c>
      <c r="G105" s="155" t="s">
        <v>194</v>
      </c>
      <c r="H105" s="156">
        <v>1</v>
      </c>
      <c r="I105" s="157"/>
      <c r="J105" s="157">
        <f aca="true" t="shared" si="9" ref="J105:J118">ROUND(I105*H105,2)</f>
        <v>0</v>
      </c>
      <c r="K105" s="154" t="s">
        <v>145</v>
      </c>
      <c r="L105" s="37"/>
      <c r="M105" s="158" t="s">
        <v>5</v>
      </c>
      <c r="N105" s="159" t="s">
        <v>40</v>
      </c>
      <c r="O105" s="160">
        <v>0.25</v>
      </c>
      <c r="P105" s="160">
        <f t="shared" si="0"/>
        <v>0.25</v>
      </c>
      <c r="Q105" s="160">
        <v>1E-05</v>
      </c>
      <c r="R105" s="160">
        <f t="shared" si="1"/>
        <v>1E-05</v>
      </c>
      <c r="S105" s="160">
        <v>0</v>
      </c>
      <c r="T105" s="161">
        <f t="shared" si="2"/>
        <v>0</v>
      </c>
      <c r="AR105" s="23" t="s">
        <v>146</v>
      </c>
      <c r="AT105" s="23" t="s">
        <v>141</v>
      </c>
      <c r="AU105" s="23" t="s">
        <v>79</v>
      </c>
      <c r="AY105" s="23" t="s">
        <v>139</v>
      </c>
      <c r="BE105" s="162">
        <f t="shared" si="3"/>
        <v>0</v>
      </c>
      <c r="BF105" s="162">
        <f t="shared" si="4"/>
        <v>0</v>
      </c>
      <c r="BG105" s="162">
        <f t="shared" si="5"/>
        <v>0</v>
      </c>
      <c r="BH105" s="162">
        <f t="shared" si="6"/>
        <v>0</v>
      </c>
      <c r="BI105" s="162">
        <f t="shared" si="7"/>
        <v>0</v>
      </c>
      <c r="BJ105" s="23" t="s">
        <v>77</v>
      </c>
      <c r="BK105" s="162">
        <f t="shared" si="8"/>
        <v>0</v>
      </c>
      <c r="BL105" s="23" t="s">
        <v>146</v>
      </c>
      <c r="BM105" s="23" t="s">
        <v>1927</v>
      </c>
    </row>
    <row r="106" spans="2:65" s="1" customFormat="1" ht="16.5" customHeight="1">
      <c r="B106" s="151"/>
      <c r="C106" s="394">
        <v>12</v>
      </c>
      <c r="D106" s="171" t="s">
        <v>191</v>
      </c>
      <c r="E106" s="172" t="s">
        <v>1928</v>
      </c>
      <c r="F106" s="393" t="s">
        <v>2279</v>
      </c>
      <c r="G106" s="174" t="s">
        <v>194</v>
      </c>
      <c r="H106" s="175">
        <v>1</v>
      </c>
      <c r="I106" s="176"/>
      <c r="J106" s="176">
        <f t="shared" si="9"/>
        <v>0</v>
      </c>
      <c r="K106" s="173" t="s">
        <v>5</v>
      </c>
      <c r="L106" s="177"/>
      <c r="M106" s="178" t="s">
        <v>5</v>
      </c>
      <c r="N106" s="179" t="s">
        <v>40</v>
      </c>
      <c r="O106" s="160">
        <v>0</v>
      </c>
      <c r="P106" s="160">
        <f t="shared" si="0"/>
        <v>0</v>
      </c>
      <c r="Q106" s="160">
        <v>0.0145</v>
      </c>
      <c r="R106" s="160">
        <f t="shared" si="1"/>
        <v>0.0145</v>
      </c>
      <c r="S106" s="160">
        <v>0</v>
      </c>
      <c r="T106" s="161">
        <f t="shared" si="2"/>
        <v>0</v>
      </c>
      <c r="AR106" s="23" t="s">
        <v>179</v>
      </c>
      <c r="AT106" s="23" t="s">
        <v>191</v>
      </c>
      <c r="AU106" s="23" t="s">
        <v>79</v>
      </c>
      <c r="AY106" s="23" t="s">
        <v>139</v>
      </c>
      <c r="BE106" s="162">
        <f t="shared" si="3"/>
        <v>0</v>
      </c>
      <c r="BF106" s="162">
        <f t="shared" si="4"/>
        <v>0</v>
      </c>
      <c r="BG106" s="162">
        <f t="shared" si="5"/>
        <v>0</v>
      </c>
      <c r="BH106" s="162">
        <f t="shared" si="6"/>
        <v>0</v>
      </c>
      <c r="BI106" s="162">
        <f t="shared" si="7"/>
        <v>0</v>
      </c>
      <c r="BJ106" s="23" t="s">
        <v>77</v>
      </c>
      <c r="BK106" s="162">
        <f t="shared" si="8"/>
        <v>0</v>
      </c>
      <c r="BL106" s="23" t="s">
        <v>146</v>
      </c>
      <c r="BM106" s="23" t="s">
        <v>1929</v>
      </c>
    </row>
    <row r="107" spans="2:65" s="1" customFormat="1" ht="16.5" customHeight="1">
      <c r="B107" s="151"/>
      <c r="C107" s="152">
        <v>13</v>
      </c>
      <c r="D107" s="152" t="s">
        <v>141</v>
      </c>
      <c r="E107" s="153" t="s">
        <v>1930</v>
      </c>
      <c r="F107" s="154" t="s">
        <v>1931</v>
      </c>
      <c r="G107" s="155" t="s">
        <v>194</v>
      </c>
      <c r="H107" s="156">
        <v>3</v>
      </c>
      <c r="I107" s="157"/>
      <c r="J107" s="157">
        <f t="shared" si="9"/>
        <v>0</v>
      </c>
      <c r="K107" s="154" t="s">
        <v>145</v>
      </c>
      <c r="L107" s="37"/>
      <c r="M107" s="158" t="s">
        <v>5</v>
      </c>
      <c r="N107" s="159" t="s">
        <v>40</v>
      </c>
      <c r="O107" s="160">
        <v>0.65</v>
      </c>
      <c r="P107" s="160">
        <f t="shared" si="0"/>
        <v>1.9500000000000002</v>
      </c>
      <c r="Q107" s="160">
        <v>0.00112</v>
      </c>
      <c r="R107" s="160">
        <f t="shared" si="1"/>
        <v>0.0033599999999999997</v>
      </c>
      <c r="S107" s="160">
        <v>0</v>
      </c>
      <c r="T107" s="161">
        <f t="shared" si="2"/>
        <v>0</v>
      </c>
      <c r="AR107" s="23" t="s">
        <v>146</v>
      </c>
      <c r="AT107" s="23" t="s">
        <v>141</v>
      </c>
      <c r="AU107" s="23" t="s">
        <v>79</v>
      </c>
      <c r="AY107" s="23" t="s">
        <v>139</v>
      </c>
      <c r="BE107" s="162">
        <f t="shared" si="3"/>
        <v>0</v>
      </c>
      <c r="BF107" s="162">
        <f t="shared" si="4"/>
        <v>0</v>
      </c>
      <c r="BG107" s="162">
        <f t="shared" si="5"/>
        <v>0</v>
      </c>
      <c r="BH107" s="162">
        <f t="shared" si="6"/>
        <v>0</v>
      </c>
      <c r="BI107" s="162">
        <f t="shared" si="7"/>
        <v>0</v>
      </c>
      <c r="BJ107" s="23" t="s">
        <v>77</v>
      </c>
      <c r="BK107" s="162">
        <f t="shared" si="8"/>
        <v>0</v>
      </c>
      <c r="BL107" s="23" t="s">
        <v>146</v>
      </c>
      <c r="BM107" s="23" t="s">
        <v>1932</v>
      </c>
    </row>
    <row r="108" spans="2:65" s="1" customFormat="1" ht="16.5" customHeight="1">
      <c r="B108" s="151"/>
      <c r="C108" s="394">
        <v>14</v>
      </c>
      <c r="D108" s="171" t="s">
        <v>191</v>
      </c>
      <c r="E108" s="172" t="s">
        <v>1933</v>
      </c>
      <c r="F108" s="395" t="s">
        <v>2280</v>
      </c>
      <c r="G108" s="174" t="s">
        <v>194</v>
      </c>
      <c r="H108" s="175">
        <v>3</v>
      </c>
      <c r="I108" s="176"/>
      <c r="J108" s="176">
        <f t="shared" si="9"/>
        <v>0</v>
      </c>
      <c r="K108" s="173" t="s">
        <v>145</v>
      </c>
      <c r="L108" s="177"/>
      <c r="M108" s="178" t="s">
        <v>5</v>
      </c>
      <c r="N108" s="179" t="s">
        <v>40</v>
      </c>
      <c r="O108" s="160">
        <v>0</v>
      </c>
      <c r="P108" s="160">
        <f t="shared" si="0"/>
        <v>0</v>
      </c>
      <c r="Q108" s="160">
        <v>0.0145</v>
      </c>
      <c r="R108" s="160">
        <f t="shared" si="1"/>
        <v>0.043500000000000004</v>
      </c>
      <c r="S108" s="160">
        <v>0</v>
      </c>
      <c r="T108" s="161">
        <f t="shared" si="2"/>
        <v>0</v>
      </c>
      <c r="AR108" s="23" t="s">
        <v>179</v>
      </c>
      <c r="AT108" s="23" t="s">
        <v>191</v>
      </c>
      <c r="AU108" s="23" t="s">
        <v>79</v>
      </c>
      <c r="AY108" s="23" t="s">
        <v>139</v>
      </c>
      <c r="BE108" s="162">
        <f t="shared" si="3"/>
        <v>0</v>
      </c>
      <c r="BF108" s="162">
        <f t="shared" si="4"/>
        <v>0</v>
      </c>
      <c r="BG108" s="162">
        <f t="shared" si="5"/>
        <v>0</v>
      </c>
      <c r="BH108" s="162">
        <f t="shared" si="6"/>
        <v>0</v>
      </c>
      <c r="BI108" s="162">
        <f t="shared" si="7"/>
        <v>0</v>
      </c>
      <c r="BJ108" s="23" t="s">
        <v>77</v>
      </c>
      <c r="BK108" s="162">
        <f t="shared" si="8"/>
        <v>0</v>
      </c>
      <c r="BL108" s="23" t="s">
        <v>146</v>
      </c>
      <c r="BM108" s="23" t="s">
        <v>1934</v>
      </c>
    </row>
    <row r="109" spans="2:65" s="1" customFormat="1" ht="16.5" customHeight="1">
      <c r="B109" s="151"/>
      <c r="C109" s="152">
        <v>15</v>
      </c>
      <c r="D109" s="152" t="s">
        <v>141</v>
      </c>
      <c r="E109" s="153" t="s">
        <v>1935</v>
      </c>
      <c r="F109" s="154" t="s">
        <v>1936</v>
      </c>
      <c r="G109" s="155" t="s">
        <v>194</v>
      </c>
      <c r="H109" s="156">
        <v>4</v>
      </c>
      <c r="I109" s="157"/>
      <c r="J109" s="157">
        <f t="shared" si="9"/>
        <v>0</v>
      </c>
      <c r="K109" s="154" t="s">
        <v>145</v>
      </c>
      <c r="L109" s="37"/>
      <c r="M109" s="158" t="s">
        <v>5</v>
      </c>
      <c r="N109" s="159" t="s">
        <v>40</v>
      </c>
      <c r="O109" s="160">
        <v>0.85</v>
      </c>
      <c r="P109" s="160">
        <f t="shared" si="0"/>
        <v>3.4</v>
      </c>
      <c r="Q109" s="160">
        <v>0.00116</v>
      </c>
      <c r="R109" s="160">
        <f t="shared" si="1"/>
        <v>0.00464</v>
      </c>
      <c r="S109" s="160">
        <v>0</v>
      </c>
      <c r="T109" s="161">
        <f t="shared" si="2"/>
        <v>0</v>
      </c>
      <c r="AR109" s="23" t="s">
        <v>146</v>
      </c>
      <c r="AT109" s="23" t="s">
        <v>141</v>
      </c>
      <c r="AU109" s="23" t="s">
        <v>79</v>
      </c>
      <c r="AY109" s="23" t="s">
        <v>139</v>
      </c>
      <c r="BE109" s="162">
        <f t="shared" si="3"/>
        <v>0</v>
      </c>
      <c r="BF109" s="162">
        <f t="shared" si="4"/>
        <v>0</v>
      </c>
      <c r="BG109" s="162">
        <f t="shared" si="5"/>
        <v>0</v>
      </c>
      <c r="BH109" s="162">
        <f t="shared" si="6"/>
        <v>0</v>
      </c>
      <c r="BI109" s="162">
        <f t="shared" si="7"/>
        <v>0</v>
      </c>
      <c r="BJ109" s="23" t="s">
        <v>77</v>
      </c>
      <c r="BK109" s="162">
        <f t="shared" si="8"/>
        <v>0</v>
      </c>
      <c r="BL109" s="23" t="s">
        <v>146</v>
      </c>
      <c r="BM109" s="23" t="s">
        <v>1937</v>
      </c>
    </row>
    <row r="110" spans="2:65" s="1" customFormat="1" ht="25.5" customHeight="1">
      <c r="B110" s="151"/>
      <c r="C110" s="394">
        <v>16</v>
      </c>
      <c r="D110" s="171" t="s">
        <v>191</v>
      </c>
      <c r="E110" s="172" t="s">
        <v>1938</v>
      </c>
      <c r="F110" s="396" t="s">
        <v>2281</v>
      </c>
      <c r="G110" s="174" t="s">
        <v>194</v>
      </c>
      <c r="H110" s="175">
        <v>4</v>
      </c>
      <c r="I110" s="176"/>
      <c r="J110" s="176">
        <f t="shared" si="9"/>
        <v>0</v>
      </c>
      <c r="K110" s="173" t="s">
        <v>145</v>
      </c>
      <c r="L110" s="177"/>
      <c r="M110" s="178" t="s">
        <v>5</v>
      </c>
      <c r="N110" s="179" t="s">
        <v>40</v>
      </c>
      <c r="O110" s="160">
        <v>0</v>
      </c>
      <c r="P110" s="160">
        <f t="shared" si="0"/>
        <v>0</v>
      </c>
      <c r="Q110" s="160">
        <v>0.07</v>
      </c>
      <c r="R110" s="160">
        <f t="shared" si="1"/>
        <v>0.28</v>
      </c>
      <c r="S110" s="160">
        <v>0</v>
      </c>
      <c r="T110" s="161">
        <f t="shared" si="2"/>
        <v>0</v>
      </c>
      <c r="AR110" s="23" t="s">
        <v>179</v>
      </c>
      <c r="AT110" s="23" t="s">
        <v>191</v>
      </c>
      <c r="AU110" s="23" t="s">
        <v>79</v>
      </c>
      <c r="AY110" s="23" t="s">
        <v>139</v>
      </c>
      <c r="BE110" s="162">
        <f t="shared" si="3"/>
        <v>0</v>
      </c>
      <c r="BF110" s="162">
        <f t="shared" si="4"/>
        <v>0</v>
      </c>
      <c r="BG110" s="162">
        <f t="shared" si="5"/>
        <v>0</v>
      </c>
      <c r="BH110" s="162">
        <f t="shared" si="6"/>
        <v>0</v>
      </c>
      <c r="BI110" s="162">
        <f t="shared" si="7"/>
        <v>0</v>
      </c>
      <c r="BJ110" s="23" t="s">
        <v>77</v>
      </c>
      <c r="BK110" s="162">
        <f t="shared" si="8"/>
        <v>0</v>
      </c>
      <c r="BL110" s="23" t="s">
        <v>146</v>
      </c>
      <c r="BM110" s="23" t="s">
        <v>1939</v>
      </c>
    </row>
    <row r="111" spans="2:65" s="1" customFormat="1" ht="16.5" customHeight="1">
      <c r="B111" s="151"/>
      <c r="C111" s="152">
        <v>17</v>
      </c>
      <c r="D111" s="152" t="s">
        <v>141</v>
      </c>
      <c r="E111" s="153" t="s">
        <v>1940</v>
      </c>
      <c r="F111" s="154" t="s">
        <v>1941</v>
      </c>
      <c r="G111" s="155" t="s">
        <v>919</v>
      </c>
      <c r="H111" s="156">
        <v>1</v>
      </c>
      <c r="I111" s="157"/>
      <c r="J111" s="157">
        <f t="shared" si="9"/>
        <v>0</v>
      </c>
      <c r="K111" s="154" t="s">
        <v>5</v>
      </c>
      <c r="L111" s="37"/>
      <c r="M111" s="158" t="s">
        <v>5</v>
      </c>
      <c r="N111" s="159" t="s">
        <v>40</v>
      </c>
      <c r="O111" s="160">
        <v>0</v>
      </c>
      <c r="P111" s="160">
        <f t="shared" si="0"/>
        <v>0</v>
      </c>
      <c r="Q111" s="160">
        <v>0</v>
      </c>
      <c r="R111" s="160">
        <f t="shared" si="1"/>
        <v>0</v>
      </c>
      <c r="S111" s="160">
        <v>0</v>
      </c>
      <c r="T111" s="161">
        <f t="shared" si="2"/>
        <v>0</v>
      </c>
      <c r="AR111" s="23" t="s">
        <v>146</v>
      </c>
      <c r="AT111" s="23" t="s">
        <v>141</v>
      </c>
      <c r="AU111" s="23" t="s">
        <v>79</v>
      </c>
      <c r="AY111" s="23" t="s">
        <v>139</v>
      </c>
      <c r="BE111" s="162">
        <f t="shared" si="3"/>
        <v>0</v>
      </c>
      <c r="BF111" s="162">
        <f t="shared" si="4"/>
        <v>0</v>
      </c>
      <c r="BG111" s="162">
        <f t="shared" si="5"/>
        <v>0</v>
      </c>
      <c r="BH111" s="162">
        <f t="shared" si="6"/>
        <v>0</v>
      </c>
      <c r="BI111" s="162">
        <f t="shared" si="7"/>
        <v>0</v>
      </c>
      <c r="BJ111" s="23" t="s">
        <v>77</v>
      </c>
      <c r="BK111" s="162">
        <f t="shared" si="8"/>
        <v>0</v>
      </c>
      <c r="BL111" s="23" t="s">
        <v>146</v>
      </c>
      <c r="BM111" s="23" t="s">
        <v>1942</v>
      </c>
    </row>
    <row r="112" spans="2:65" s="1" customFormat="1" ht="16.5" customHeight="1">
      <c r="B112" s="151"/>
      <c r="C112" s="394">
        <v>18</v>
      </c>
      <c r="D112" s="171" t="s">
        <v>191</v>
      </c>
      <c r="E112" s="172" t="s">
        <v>1943</v>
      </c>
      <c r="F112" s="397" t="s">
        <v>2284</v>
      </c>
      <c r="G112" s="174" t="s">
        <v>919</v>
      </c>
      <c r="H112" s="175">
        <v>1</v>
      </c>
      <c r="I112" s="176"/>
      <c r="J112" s="176">
        <f t="shared" si="9"/>
        <v>0</v>
      </c>
      <c r="K112" s="173" t="s">
        <v>5</v>
      </c>
      <c r="L112" s="177"/>
      <c r="M112" s="178" t="s">
        <v>5</v>
      </c>
      <c r="N112" s="179" t="s">
        <v>40</v>
      </c>
      <c r="O112" s="160">
        <v>0</v>
      </c>
      <c r="P112" s="160">
        <f t="shared" si="0"/>
        <v>0</v>
      </c>
      <c r="Q112" s="160">
        <v>0</v>
      </c>
      <c r="R112" s="160">
        <f t="shared" si="1"/>
        <v>0</v>
      </c>
      <c r="S112" s="160">
        <v>0</v>
      </c>
      <c r="T112" s="161">
        <f t="shared" si="2"/>
        <v>0</v>
      </c>
      <c r="AR112" s="23" t="s">
        <v>179</v>
      </c>
      <c r="AT112" s="23" t="s">
        <v>191</v>
      </c>
      <c r="AU112" s="23" t="s">
        <v>79</v>
      </c>
      <c r="AY112" s="23" t="s">
        <v>139</v>
      </c>
      <c r="BE112" s="162">
        <f t="shared" si="3"/>
        <v>0</v>
      </c>
      <c r="BF112" s="162">
        <f t="shared" si="4"/>
        <v>0</v>
      </c>
      <c r="BG112" s="162">
        <f t="shared" si="5"/>
        <v>0</v>
      </c>
      <c r="BH112" s="162">
        <f t="shared" si="6"/>
        <v>0</v>
      </c>
      <c r="BI112" s="162">
        <f t="shared" si="7"/>
        <v>0</v>
      </c>
      <c r="BJ112" s="23" t="s">
        <v>77</v>
      </c>
      <c r="BK112" s="162">
        <f t="shared" si="8"/>
        <v>0</v>
      </c>
      <c r="BL112" s="23" t="s">
        <v>146</v>
      </c>
      <c r="BM112" s="23" t="s">
        <v>1944</v>
      </c>
    </row>
    <row r="113" spans="2:65" s="1" customFormat="1" ht="16.5" customHeight="1">
      <c r="B113" s="151"/>
      <c r="C113" s="152">
        <v>19</v>
      </c>
      <c r="D113" s="152" t="s">
        <v>141</v>
      </c>
      <c r="E113" s="153" t="s">
        <v>1945</v>
      </c>
      <c r="F113" s="154" t="s">
        <v>1946</v>
      </c>
      <c r="G113" s="155" t="s">
        <v>919</v>
      </c>
      <c r="H113" s="156">
        <v>1</v>
      </c>
      <c r="I113" s="157"/>
      <c r="J113" s="157">
        <f t="shared" si="9"/>
        <v>0</v>
      </c>
      <c r="K113" s="154" t="s">
        <v>5</v>
      </c>
      <c r="L113" s="37"/>
      <c r="M113" s="158" t="s">
        <v>5</v>
      </c>
      <c r="N113" s="159" t="s">
        <v>40</v>
      </c>
      <c r="O113" s="160">
        <v>0</v>
      </c>
      <c r="P113" s="160">
        <f t="shared" si="0"/>
        <v>0</v>
      </c>
      <c r="Q113" s="160">
        <v>0</v>
      </c>
      <c r="R113" s="160">
        <f t="shared" si="1"/>
        <v>0</v>
      </c>
      <c r="S113" s="160">
        <v>0</v>
      </c>
      <c r="T113" s="161">
        <f t="shared" si="2"/>
        <v>0</v>
      </c>
      <c r="AR113" s="23" t="s">
        <v>146</v>
      </c>
      <c r="AT113" s="23" t="s">
        <v>141</v>
      </c>
      <c r="AU113" s="23" t="s">
        <v>79</v>
      </c>
      <c r="AY113" s="23" t="s">
        <v>139</v>
      </c>
      <c r="BE113" s="162">
        <f t="shared" si="3"/>
        <v>0</v>
      </c>
      <c r="BF113" s="162">
        <f t="shared" si="4"/>
        <v>0</v>
      </c>
      <c r="BG113" s="162">
        <f t="shared" si="5"/>
        <v>0</v>
      </c>
      <c r="BH113" s="162">
        <f t="shared" si="6"/>
        <v>0</v>
      </c>
      <c r="BI113" s="162">
        <f t="shared" si="7"/>
        <v>0</v>
      </c>
      <c r="BJ113" s="23" t="s">
        <v>77</v>
      </c>
      <c r="BK113" s="162">
        <f t="shared" si="8"/>
        <v>0</v>
      </c>
      <c r="BL113" s="23" t="s">
        <v>146</v>
      </c>
      <c r="BM113" s="23" t="s">
        <v>1947</v>
      </c>
    </row>
    <row r="114" spans="2:65" s="1" customFormat="1" ht="16.5" customHeight="1">
      <c r="B114" s="151"/>
      <c r="C114" s="394">
        <v>20</v>
      </c>
      <c r="D114" s="171" t="s">
        <v>191</v>
      </c>
      <c r="E114" s="172" t="s">
        <v>1948</v>
      </c>
      <c r="F114" s="398" t="s">
        <v>2282</v>
      </c>
      <c r="G114" s="174" t="s">
        <v>919</v>
      </c>
      <c r="H114" s="175">
        <v>1</v>
      </c>
      <c r="I114" s="176"/>
      <c r="J114" s="176">
        <f t="shared" si="9"/>
        <v>0</v>
      </c>
      <c r="K114" s="173" t="s">
        <v>5</v>
      </c>
      <c r="L114" s="177"/>
      <c r="M114" s="178" t="s">
        <v>5</v>
      </c>
      <c r="N114" s="179" t="s">
        <v>40</v>
      </c>
      <c r="O114" s="160">
        <v>0</v>
      </c>
      <c r="P114" s="160">
        <f t="shared" si="0"/>
        <v>0</v>
      </c>
      <c r="Q114" s="160">
        <v>0</v>
      </c>
      <c r="R114" s="160">
        <f t="shared" si="1"/>
        <v>0</v>
      </c>
      <c r="S114" s="160">
        <v>0</v>
      </c>
      <c r="T114" s="161">
        <f t="shared" si="2"/>
        <v>0</v>
      </c>
      <c r="AR114" s="23" t="s">
        <v>179</v>
      </c>
      <c r="AT114" s="23" t="s">
        <v>191</v>
      </c>
      <c r="AU114" s="23" t="s">
        <v>79</v>
      </c>
      <c r="AY114" s="23" t="s">
        <v>139</v>
      </c>
      <c r="BE114" s="162">
        <f t="shared" si="3"/>
        <v>0</v>
      </c>
      <c r="BF114" s="162">
        <f t="shared" si="4"/>
        <v>0</v>
      </c>
      <c r="BG114" s="162">
        <f t="shared" si="5"/>
        <v>0</v>
      </c>
      <c r="BH114" s="162">
        <f t="shared" si="6"/>
        <v>0</v>
      </c>
      <c r="BI114" s="162">
        <f t="shared" si="7"/>
        <v>0</v>
      </c>
      <c r="BJ114" s="23" t="s">
        <v>77</v>
      </c>
      <c r="BK114" s="162">
        <f t="shared" si="8"/>
        <v>0</v>
      </c>
      <c r="BL114" s="23" t="s">
        <v>146</v>
      </c>
      <c r="BM114" s="23" t="s">
        <v>1949</v>
      </c>
    </row>
    <row r="115" spans="2:65" s="1" customFormat="1" ht="16.5" customHeight="1">
      <c r="B115" s="151"/>
      <c r="C115" s="152">
        <v>21</v>
      </c>
      <c r="D115" s="152" t="s">
        <v>141</v>
      </c>
      <c r="E115" s="153" t="s">
        <v>1950</v>
      </c>
      <c r="F115" s="154" t="s">
        <v>1951</v>
      </c>
      <c r="G115" s="155" t="s">
        <v>194</v>
      </c>
      <c r="H115" s="156">
        <v>3</v>
      </c>
      <c r="I115" s="157"/>
      <c r="J115" s="157">
        <f t="shared" si="9"/>
        <v>0</v>
      </c>
      <c r="K115" s="154" t="s">
        <v>145</v>
      </c>
      <c r="L115" s="37"/>
      <c r="M115" s="158" t="s">
        <v>5</v>
      </c>
      <c r="N115" s="159" t="s">
        <v>40</v>
      </c>
      <c r="O115" s="160">
        <v>0.76</v>
      </c>
      <c r="P115" s="160">
        <f t="shared" si="0"/>
        <v>2.2800000000000002</v>
      </c>
      <c r="Q115" s="160">
        <v>0.0012</v>
      </c>
      <c r="R115" s="160">
        <f t="shared" si="1"/>
        <v>0.0036</v>
      </c>
      <c r="S115" s="160">
        <v>0</v>
      </c>
      <c r="T115" s="161">
        <f t="shared" si="2"/>
        <v>0</v>
      </c>
      <c r="AR115" s="23" t="s">
        <v>146</v>
      </c>
      <c r="AT115" s="23" t="s">
        <v>141</v>
      </c>
      <c r="AU115" s="23" t="s">
        <v>79</v>
      </c>
      <c r="AY115" s="23" t="s">
        <v>139</v>
      </c>
      <c r="BE115" s="162">
        <f t="shared" si="3"/>
        <v>0</v>
      </c>
      <c r="BF115" s="162">
        <f t="shared" si="4"/>
        <v>0</v>
      </c>
      <c r="BG115" s="162">
        <f t="shared" si="5"/>
        <v>0</v>
      </c>
      <c r="BH115" s="162">
        <f t="shared" si="6"/>
        <v>0</v>
      </c>
      <c r="BI115" s="162">
        <f t="shared" si="7"/>
        <v>0</v>
      </c>
      <c r="BJ115" s="23" t="s">
        <v>77</v>
      </c>
      <c r="BK115" s="162">
        <f t="shared" si="8"/>
        <v>0</v>
      </c>
      <c r="BL115" s="23" t="s">
        <v>146</v>
      </c>
      <c r="BM115" s="23" t="s">
        <v>1952</v>
      </c>
    </row>
    <row r="116" spans="2:65" s="1" customFormat="1" ht="16.5" customHeight="1">
      <c r="B116" s="151"/>
      <c r="C116" s="394">
        <v>22</v>
      </c>
      <c r="D116" s="171" t="s">
        <v>191</v>
      </c>
      <c r="E116" s="172" t="s">
        <v>1953</v>
      </c>
      <c r="F116" s="399" t="s">
        <v>2283</v>
      </c>
      <c r="G116" s="174" t="s">
        <v>194</v>
      </c>
      <c r="H116" s="175">
        <v>3</v>
      </c>
      <c r="I116" s="176"/>
      <c r="J116" s="176">
        <f t="shared" si="9"/>
        <v>0</v>
      </c>
      <c r="K116" s="173" t="s">
        <v>145</v>
      </c>
      <c r="L116" s="177"/>
      <c r="M116" s="178" t="s">
        <v>5</v>
      </c>
      <c r="N116" s="179" t="s">
        <v>40</v>
      </c>
      <c r="O116" s="160">
        <v>0</v>
      </c>
      <c r="P116" s="160">
        <f t="shared" si="0"/>
        <v>0</v>
      </c>
      <c r="Q116" s="160">
        <v>0.02</v>
      </c>
      <c r="R116" s="160">
        <f t="shared" si="1"/>
        <v>0.06</v>
      </c>
      <c r="S116" s="160">
        <v>0</v>
      </c>
      <c r="T116" s="161">
        <f t="shared" si="2"/>
        <v>0</v>
      </c>
      <c r="AR116" s="23" t="s">
        <v>179</v>
      </c>
      <c r="AT116" s="23" t="s">
        <v>191</v>
      </c>
      <c r="AU116" s="23" t="s">
        <v>79</v>
      </c>
      <c r="AY116" s="23" t="s">
        <v>139</v>
      </c>
      <c r="BE116" s="162">
        <f t="shared" si="3"/>
        <v>0</v>
      </c>
      <c r="BF116" s="162">
        <f t="shared" si="4"/>
        <v>0</v>
      </c>
      <c r="BG116" s="162">
        <f t="shared" si="5"/>
        <v>0</v>
      </c>
      <c r="BH116" s="162">
        <f t="shared" si="6"/>
        <v>0</v>
      </c>
      <c r="BI116" s="162">
        <f t="shared" si="7"/>
        <v>0</v>
      </c>
      <c r="BJ116" s="23" t="s">
        <v>77</v>
      </c>
      <c r="BK116" s="162">
        <f t="shared" si="8"/>
        <v>0</v>
      </c>
      <c r="BL116" s="23" t="s">
        <v>146</v>
      </c>
      <c r="BM116" s="23" t="s">
        <v>1954</v>
      </c>
    </row>
    <row r="117" spans="2:65" s="1" customFormat="1" ht="25.5" customHeight="1">
      <c r="B117" s="151"/>
      <c r="C117" s="152">
        <v>23</v>
      </c>
      <c r="D117" s="152" t="s">
        <v>141</v>
      </c>
      <c r="E117" s="153" t="s">
        <v>1955</v>
      </c>
      <c r="F117" s="154" t="s">
        <v>1956</v>
      </c>
      <c r="G117" s="155" t="s">
        <v>194</v>
      </c>
      <c r="H117" s="156">
        <v>40</v>
      </c>
      <c r="I117" s="157"/>
      <c r="J117" s="157">
        <f t="shared" si="9"/>
        <v>0</v>
      </c>
      <c r="K117" s="154" t="s">
        <v>145</v>
      </c>
      <c r="L117" s="37"/>
      <c r="M117" s="158" t="s">
        <v>5</v>
      </c>
      <c r="N117" s="159" t="s">
        <v>40</v>
      </c>
      <c r="O117" s="160">
        <v>0.789</v>
      </c>
      <c r="P117" s="160">
        <f t="shared" si="0"/>
        <v>31.560000000000002</v>
      </c>
      <c r="Q117" s="160">
        <v>0.04702</v>
      </c>
      <c r="R117" s="160">
        <f t="shared" si="1"/>
        <v>1.8808</v>
      </c>
      <c r="S117" s="160">
        <v>0</v>
      </c>
      <c r="T117" s="161">
        <f t="shared" si="2"/>
        <v>0</v>
      </c>
      <c r="AR117" s="23" t="s">
        <v>146</v>
      </c>
      <c r="AT117" s="23" t="s">
        <v>141</v>
      </c>
      <c r="AU117" s="23" t="s">
        <v>79</v>
      </c>
      <c r="AY117" s="23" t="s">
        <v>139</v>
      </c>
      <c r="BE117" s="162">
        <f t="shared" si="3"/>
        <v>0</v>
      </c>
      <c r="BF117" s="162">
        <f t="shared" si="4"/>
        <v>0</v>
      </c>
      <c r="BG117" s="162">
        <f t="shared" si="5"/>
        <v>0</v>
      </c>
      <c r="BH117" s="162">
        <f t="shared" si="6"/>
        <v>0</v>
      </c>
      <c r="BI117" s="162">
        <f t="shared" si="7"/>
        <v>0</v>
      </c>
      <c r="BJ117" s="23" t="s">
        <v>77</v>
      </c>
      <c r="BK117" s="162">
        <f t="shared" si="8"/>
        <v>0</v>
      </c>
      <c r="BL117" s="23" t="s">
        <v>146</v>
      </c>
      <c r="BM117" s="23" t="s">
        <v>1957</v>
      </c>
    </row>
    <row r="118" spans="2:65" s="1" customFormat="1" ht="16.5" customHeight="1">
      <c r="B118" s="151"/>
      <c r="C118" s="171">
        <v>24</v>
      </c>
      <c r="D118" s="171" t="s">
        <v>191</v>
      </c>
      <c r="E118" s="172" t="s">
        <v>1958</v>
      </c>
      <c r="F118" s="173" t="s">
        <v>1959</v>
      </c>
      <c r="G118" s="174" t="s">
        <v>144</v>
      </c>
      <c r="H118" s="175">
        <v>0.68</v>
      </c>
      <c r="I118" s="176"/>
      <c r="J118" s="176">
        <f t="shared" si="9"/>
        <v>0</v>
      </c>
      <c r="K118" s="173" t="s">
        <v>145</v>
      </c>
      <c r="L118" s="177"/>
      <c r="M118" s="178" t="s">
        <v>5</v>
      </c>
      <c r="N118" s="179" t="s">
        <v>40</v>
      </c>
      <c r="O118" s="160">
        <v>0</v>
      </c>
      <c r="P118" s="160">
        <f t="shared" si="0"/>
        <v>0</v>
      </c>
      <c r="Q118" s="160">
        <v>0.5</v>
      </c>
      <c r="R118" s="160">
        <f t="shared" si="1"/>
        <v>0.34</v>
      </c>
      <c r="S118" s="160">
        <v>0</v>
      </c>
      <c r="T118" s="161">
        <f t="shared" si="2"/>
        <v>0</v>
      </c>
      <c r="AR118" s="23" t="s">
        <v>179</v>
      </c>
      <c r="AT118" s="23" t="s">
        <v>191</v>
      </c>
      <c r="AU118" s="23" t="s">
        <v>79</v>
      </c>
      <c r="AY118" s="23" t="s">
        <v>139</v>
      </c>
      <c r="BE118" s="162">
        <f t="shared" si="3"/>
        <v>0</v>
      </c>
      <c r="BF118" s="162">
        <f t="shared" si="4"/>
        <v>0</v>
      </c>
      <c r="BG118" s="162">
        <f t="shared" si="5"/>
        <v>0</v>
      </c>
      <c r="BH118" s="162">
        <f t="shared" si="6"/>
        <v>0</v>
      </c>
      <c r="BI118" s="162">
        <f t="shared" si="7"/>
        <v>0</v>
      </c>
      <c r="BJ118" s="23" t="s">
        <v>77</v>
      </c>
      <c r="BK118" s="162">
        <f t="shared" si="8"/>
        <v>0</v>
      </c>
      <c r="BL118" s="23" t="s">
        <v>146</v>
      </c>
      <c r="BM118" s="23" t="s">
        <v>1960</v>
      </c>
    </row>
    <row r="119" spans="2:51" s="11" customFormat="1" ht="27">
      <c r="B119" s="163"/>
      <c r="D119" s="164" t="s">
        <v>148</v>
      </c>
      <c r="E119" s="165" t="s">
        <v>5</v>
      </c>
      <c r="F119" s="166" t="s">
        <v>1961</v>
      </c>
      <c r="H119" s="167">
        <v>0.67824</v>
      </c>
      <c r="L119" s="163"/>
      <c r="M119" s="168"/>
      <c r="N119" s="169"/>
      <c r="O119" s="169"/>
      <c r="P119" s="169"/>
      <c r="Q119" s="169"/>
      <c r="R119" s="169"/>
      <c r="S119" s="169"/>
      <c r="T119" s="170"/>
      <c r="AT119" s="165" t="s">
        <v>148</v>
      </c>
      <c r="AU119" s="165" t="s">
        <v>79</v>
      </c>
      <c r="AV119" s="11" t="s">
        <v>79</v>
      </c>
      <c r="AW119" s="11" t="s">
        <v>34</v>
      </c>
      <c r="AX119" s="11" t="s">
        <v>77</v>
      </c>
      <c r="AY119" s="165" t="s">
        <v>139</v>
      </c>
    </row>
    <row r="120" spans="2:65" s="1" customFormat="1" ht="16.5" customHeight="1">
      <c r="B120" s="151"/>
      <c r="C120" s="171">
        <v>23</v>
      </c>
      <c r="D120" s="171" t="s">
        <v>191</v>
      </c>
      <c r="E120" s="172" t="s">
        <v>1962</v>
      </c>
      <c r="F120" s="173" t="s">
        <v>1963</v>
      </c>
      <c r="G120" s="174" t="s">
        <v>271</v>
      </c>
      <c r="H120" s="175">
        <v>60</v>
      </c>
      <c r="I120" s="176"/>
      <c r="J120" s="176">
        <f>ROUND(I120*H120,2)</f>
        <v>0</v>
      </c>
      <c r="K120" s="173" t="s">
        <v>145</v>
      </c>
      <c r="L120" s="177"/>
      <c r="M120" s="178" t="s">
        <v>5</v>
      </c>
      <c r="N120" s="179" t="s">
        <v>40</v>
      </c>
      <c r="O120" s="160">
        <v>0</v>
      </c>
      <c r="P120" s="160">
        <f>O120*H120</f>
        <v>0</v>
      </c>
      <c r="Q120" s="160">
        <v>8E-05</v>
      </c>
      <c r="R120" s="160">
        <f>Q120*H120</f>
        <v>0.0048000000000000004</v>
      </c>
      <c r="S120" s="160">
        <v>0</v>
      </c>
      <c r="T120" s="161">
        <f>S120*H120</f>
        <v>0</v>
      </c>
      <c r="AR120" s="23" t="s">
        <v>179</v>
      </c>
      <c r="AT120" s="23" t="s">
        <v>191</v>
      </c>
      <c r="AU120" s="23" t="s">
        <v>79</v>
      </c>
      <c r="AY120" s="23" t="s">
        <v>139</v>
      </c>
      <c r="BE120" s="162">
        <f>IF(N120="základní",J120,0)</f>
        <v>0</v>
      </c>
      <c r="BF120" s="162">
        <f>IF(N120="snížená",J120,0)</f>
        <v>0</v>
      </c>
      <c r="BG120" s="162">
        <f>IF(N120="zákl. přenesená",J120,0)</f>
        <v>0</v>
      </c>
      <c r="BH120" s="162">
        <f>IF(N120="sníž. přenesená",J120,0)</f>
        <v>0</v>
      </c>
      <c r="BI120" s="162">
        <f>IF(N120="nulová",J120,0)</f>
        <v>0</v>
      </c>
      <c r="BJ120" s="23" t="s">
        <v>77</v>
      </c>
      <c r="BK120" s="162">
        <f>ROUND(I120*H120,2)</f>
        <v>0</v>
      </c>
      <c r="BL120" s="23" t="s">
        <v>146</v>
      </c>
      <c r="BM120" s="23" t="s">
        <v>1964</v>
      </c>
    </row>
    <row r="121" spans="2:65" s="1" customFormat="1" ht="16.5" customHeight="1">
      <c r="B121" s="151"/>
      <c r="C121" s="152">
        <v>24</v>
      </c>
      <c r="D121" s="152" t="s">
        <v>141</v>
      </c>
      <c r="E121" s="153" t="s">
        <v>1965</v>
      </c>
      <c r="F121" s="154" t="s">
        <v>1966</v>
      </c>
      <c r="G121" s="155" t="s">
        <v>194</v>
      </c>
      <c r="H121" s="156">
        <v>2</v>
      </c>
      <c r="I121" s="157"/>
      <c r="J121" s="157">
        <f>ROUND(I121*H121,2)</f>
        <v>0</v>
      </c>
      <c r="K121" s="154" t="s">
        <v>145</v>
      </c>
      <c r="L121" s="37"/>
      <c r="M121" s="158" t="s">
        <v>5</v>
      </c>
      <c r="N121" s="159" t="s">
        <v>40</v>
      </c>
      <c r="O121" s="160">
        <v>1.283</v>
      </c>
      <c r="P121" s="160">
        <f>O121*H121</f>
        <v>2.566</v>
      </c>
      <c r="Q121" s="160">
        <v>0</v>
      </c>
      <c r="R121" s="160">
        <f>Q121*H121</f>
        <v>0</v>
      </c>
      <c r="S121" s="160">
        <v>0</v>
      </c>
      <c r="T121" s="161">
        <f>S121*H121</f>
        <v>0</v>
      </c>
      <c r="AR121" s="23" t="s">
        <v>146</v>
      </c>
      <c r="AT121" s="23" t="s">
        <v>141</v>
      </c>
      <c r="AU121" s="23" t="s">
        <v>79</v>
      </c>
      <c r="AY121" s="23" t="s">
        <v>139</v>
      </c>
      <c r="BE121" s="162">
        <f>IF(N121="základní",J121,0)</f>
        <v>0</v>
      </c>
      <c r="BF121" s="162">
        <f>IF(N121="snížená",J121,0)</f>
        <v>0</v>
      </c>
      <c r="BG121" s="162">
        <f>IF(N121="zákl. přenesená",J121,0)</f>
        <v>0</v>
      </c>
      <c r="BH121" s="162">
        <f>IF(N121="sníž. přenesená",J121,0)</f>
        <v>0</v>
      </c>
      <c r="BI121" s="162">
        <f>IF(N121="nulová",J121,0)</f>
        <v>0</v>
      </c>
      <c r="BJ121" s="23" t="s">
        <v>77</v>
      </c>
      <c r="BK121" s="162">
        <f>ROUND(I121*H121,2)</f>
        <v>0</v>
      </c>
      <c r="BL121" s="23" t="s">
        <v>146</v>
      </c>
      <c r="BM121" s="23" t="s">
        <v>1967</v>
      </c>
    </row>
    <row r="122" spans="2:65" s="1" customFormat="1" ht="16.5" customHeight="1">
      <c r="B122" s="151"/>
      <c r="C122" s="171">
        <v>25</v>
      </c>
      <c r="D122" s="171" t="s">
        <v>191</v>
      </c>
      <c r="E122" s="172" t="s">
        <v>1968</v>
      </c>
      <c r="F122" s="173" t="s">
        <v>1969</v>
      </c>
      <c r="G122" s="174" t="s">
        <v>144</v>
      </c>
      <c r="H122" s="175">
        <v>2.2</v>
      </c>
      <c r="I122" s="176"/>
      <c r="J122" s="176">
        <f>ROUND(I122*H122,2)</f>
        <v>0</v>
      </c>
      <c r="K122" s="173" t="s">
        <v>5</v>
      </c>
      <c r="L122" s="177"/>
      <c r="M122" s="178" t="s">
        <v>5</v>
      </c>
      <c r="N122" s="179" t="s">
        <v>40</v>
      </c>
      <c r="O122" s="160">
        <v>0</v>
      </c>
      <c r="P122" s="160">
        <f>O122*H122</f>
        <v>0</v>
      </c>
      <c r="Q122" s="160">
        <v>0</v>
      </c>
      <c r="R122" s="160">
        <f>Q122*H122</f>
        <v>0</v>
      </c>
      <c r="S122" s="160">
        <v>0</v>
      </c>
      <c r="T122" s="161">
        <f>S122*H122</f>
        <v>0</v>
      </c>
      <c r="AR122" s="23" t="s">
        <v>179</v>
      </c>
      <c r="AT122" s="23" t="s">
        <v>191</v>
      </c>
      <c r="AU122" s="23" t="s">
        <v>79</v>
      </c>
      <c r="AY122" s="23" t="s">
        <v>139</v>
      </c>
      <c r="BE122" s="162">
        <f>IF(N122="základní",J122,0)</f>
        <v>0</v>
      </c>
      <c r="BF122" s="162">
        <f>IF(N122="snížená",J122,0)</f>
        <v>0</v>
      </c>
      <c r="BG122" s="162">
        <f>IF(N122="zákl. přenesená",J122,0)</f>
        <v>0</v>
      </c>
      <c r="BH122" s="162">
        <f>IF(N122="sníž. přenesená",J122,0)</f>
        <v>0</v>
      </c>
      <c r="BI122" s="162">
        <f>IF(N122="nulová",J122,0)</f>
        <v>0</v>
      </c>
      <c r="BJ122" s="23" t="s">
        <v>77</v>
      </c>
      <c r="BK122" s="162">
        <f>ROUND(I122*H122,2)</f>
        <v>0</v>
      </c>
      <c r="BL122" s="23" t="s">
        <v>146</v>
      </c>
      <c r="BM122" s="23" t="s">
        <v>1970</v>
      </c>
    </row>
    <row r="123" spans="2:65" s="1" customFormat="1" ht="16.5" customHeight="1">
      <c r="B123" s="151"/>
      <c r="C123" s="171">
        <v>26</v>
      </c>
      <c r="D123" s="171" t="s">
        <v>191</v>
      </c>
      <c r="E123" s="172" t="s">
        <v>1971</v>
      </c>
      <c r="F123" s="173" t="s">
        <v>1972</v>
      </c>
      <c r="G123" s="174" t="s">
        <v>144</v>
      </c>
      <c r="H123" s="175">
        <v>2.7</v>
      </c>
      <c r="I123" s="176"/>
      <c r="J123" s="176">
        <f>ROUND(I123*H123,2)</f>
        <v>0</v>
      </c>
      <c r="K123" s="173" t="s">
        <v>5</v>
      </c>
      <c r="L123" s="177"/>
      <c r="M123" s="178" t="s">
        <v>5</v>
      </c>
      <c r="N123" s="179" t="s">
        <v>40</v>
      </c>
      <c r="O123" s="160">
        <v>0</v>
      </c>
      <c r="P123" s="160">
        <f>O123*H123</f>
        <v>0</v>
      </c>
      <c r="Q123" s="160">
        <v>0</v>
      </c>
      <c r="R123" s="160">
        <f>Q123*H123</f>
        <v>0</v>
      </c>
      <c r="S123" s="160">
        <v>0</v>
      </c>
      <c r="T123" s="161">
        <f>S123*H123</f>
        <v>0</v>
      </c>
      <c r="AR123" s="23" t="s">
        <v>179</v>
      </c>
      <c r="AT123" s="23" t="s">
        <v>191</v>
      </c>
      <c r="AU123" s="23" t="s">
        <v>79</v>
      </c>
      <c r="AY123" s="23" t="s">
        <v>139</v>
      </c>
      <c r="BE123" s="162">
        <f>IF(N123="základní",J123,0)</f>
        <v>0</v>
      </c>
      <c r="BF123" s="162">
        <f>IF(N123="snížená",J123,0)</f>
        <v>0</v>
      </c>
      <c r="BG123" s="162">
        <f>IF(N123="zákl. přenesená",J123,0)</f>
        <v>0</v>
      </c>
      <c r="BH123" s="162">
        <f>IF(N123="sníž. přenesená",J123,0)</f>
        <v>0</v>
      </c>
      <c r="BI123" s="162">
        <f>IF(N123="nulová",J123,0)</f>
        <v>0</v>
      </c>
      <c r="BJ123" s="23" t="s">
        <v>77</v>
      </c>
      <c r="BK123" s="162">
        <f>ROUND(I123*H123,2)</f>
        <v>0</v>
      </c>
      <c r="BL123" s="23" t="s">
        <v>146</v>
      </c>
      <c r="BM123" s="23" t="s">
        <v>1973</v>
      </c>
    </row>
    <row r="124" spans="2:63" s="10" customFormat="1" ht="29.85" customHeight="1">
      <c r="B124" s="139"/>
      <c r="D124" s="140" t="s">
        <v>68</v>
      </c>
      <c r="E124" s="149" t="s">
        <v>592</v>
      </c>
      <c r="F124" s="149" t="s">
        <v>593</v>
      </c>
      <c r="J124" s="150">
        <f>BK124</f>
        <v>0</v>
      </c>
      <c r="L124" s="139"/>
      <c r="M124" s="143"/>
      <c r="N124" s="144"/>
      <c r="O124" s="144"/>
      <c r="P124" s="145">
        <f>P125</f>
        <v>11.296</v>
      </c>
      <c r="Q124" s="144"/>
      <c r="R124" s="145">
        <f>R125</f>
        <v>0</v>
      </c>
      <c r="S124" s="144"/>
      <c r="T124" s="146">
        <f>T125</f>
        <v>0</v>
      </c>
      <c r="AR124" s="140" t="s">
        <v>77</v>
      </c>
      <c r="AT124" s="147" t="s">
        <v>68</v>
      </c>
      <c r="AU124" s="147" t="s">
        <v>77</v>
      </c>
      <c r="AY124" s="140" t="s">
        <v>139</v>
      </c>
      <c r="BK124" s="148">
        <f>BK125</f>
        <v>0</v>
      </c>
    </row>
    <row r="125" spans="2:65" s="1" customFormat="1" ht="16.5" customHeight="1">
      <c r="B125" s="151"/>
      <c r="C125" s="152">
        <v>27</v>
      </c>
      <c r="D125" s="152" t="s">
        <v>141</v>
      </c>
      <c r="E125" s="153" t="s">
        <v>1900</v>
      </c>
      <c r="F125" s="154" t="s">
        <v>1901</v>
      </c>
      <c r="G125" s="155" t="s">
        <v>175</v>
      </c>
      <c r="H125" s="156">
        <v>3.2</v>
      </c>
      <c r="I125" s="157"/>
      <c r="J125" s="157">
        <f>ROUND(I125*H125,2)</f>
        <v>0</v>
      </c>
      <c r="K125" s="154" t="s">
        <v>145</v>
      </c>
      <c r="L125" s="37"/>
      <c r="M125" s="158" t="s">
        <v>5</v>
      </c>
      <c r="N125" s="187" t="s">
        <v>40</v>
      </c>
      <c r="O125" s="188">
        <v>3.53</v>
      </c>
      <c r="P125" s="188">
        <f>O125*H125</f>
        <v>11.296</v>
      </c>
      <c r="Q125" s="188">
        <v>0</v>
      </c>
      <c r="R125" s="188">
        <f>Q125*H125</f>
        <v>0</v>
      </c>
      <c r="S125" s="188">
        <v>0</v>
      </c>
      <c r="T125" s="189">
        <f>S125*H125</f>
        <v>0</v>
      </c>
      <c r="AR125" s="23" t="s">
        <v>146</v>
      </c>
      <c r="AT125" s="23" t="s">
        <v>141</v>
      </c>
      <c r="AU125" s="23" t="s">
        <v>79</v>
      </c>
      <c r="AY125" s="23" t="s">
        <v>139</v>
      </c>
      <c r="BE125" s="162">
        <f>IF(N125="základní",J125,0)</f>
        <v>0</v>
      </c>
      <c r="BF125" s="162">
        <f>IF(N125="snížená",J125,0)</f>
        <v>0</v>
      </c>
      <c r="BG125" s="162">
        <f>IF(N125="zákl. přenesená",J125,0)</f>
        <v>0</v>
      </c>
      <c r="BH125" s="162">
        <f>IF(N125="sníž. přenesená",J125,0)</f>
        <v>0</v>
      </c>
      <c r="BI125" s="162">
        <f>IF(N125="nulová",J125,0)</f>
        <v>0</v>
      </c>
      <c r="BJ125" s="23" t="s">
        <v>77</v>
      </c>
      <c r="BK125" s="162">
        <f>ROUND(I125*H125,2)</f>
        <v>0</v>
      </c>
      <c r="BL125" s="23" t="s">
        <v>146</v>
      </c>
      <c r="BM125" s="23" t="s">
        <v>1974</v>
      </c>
    </row>
    <row r="126" spans="2:12" s="1" customFormat="1" ht="6.95" customHeight="1">
      <c r="B126" s="52"/>
      <c r="C126" s="53"/>
      <c r="D126" s="53"/>
      <c r="E126" s="53"/>
      <c r="F126" s="53"/>
      <c r="G126" s="53"/>
      <c r="H126" s="53"/>
      <c r="I126" s="53"/>
      <c r="J126" s="53"/>
      <c r="K126" s="53"/>
      <c r="L126" s="37"/>
    </row>
  </sheetData>
  <autoFilter ref="C80:K125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8"/>
  <sheetViews>
    <sheetView showGridLines="0" workbookViewId="0" topLeftCell="A1">
      <pane ySplit="1" topLeftCell="A2" activePane="bottomLeft" state="frozen"/>
      <selection pane="bottomLeft" activeCell="E9" sqref="E9:H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95"/>
      <c r="B1" s="16"/>
      <c r="C1" s="16"/>
      <c r="D1" s="17" t="s">
        <v>1</v>
      </c>
      <c r="E1" s="16"/>
      <c r="F1" s="96" t="s">
        <v>98</v>
      </c>
      <c r="G1" s="364" t="s">
        <v>99</v>
      </c>
      <c r="H1" s="364"/>
      <c r="I1" s="16"/>
      <c r="J1" s="96" t="s">
        <v>100</v>
      </c>
      <c r="K1" s="17" t="s">
        <v>101</v>
      </c>
      <c r="L1" s="96" t="s">
        <v>102</v>
      </c>
      <c r="M1" s="96"/>
      <c r="N1" s="96"/>
      <c r="O1" s="96"/>
      <c r="P1" s="96"/>
      <c r="Q1" s="96"/>
      <c r="R1" s="96"/>
      <c r="S1" s="96"/>
      <c r="T1" s="96"/>
      <c r="U1" s="97"/>
      <c r="V1" s="97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56" t="s">
        <v>8</v>
      </c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3" t="s">
        <v>97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79</v>
      </c>
    </row>
    <row r="4" spans="2:46" ht="36.95" customHeight="1">
      <c r="B4" s="27"/>
      <c r="C4" s="28"/>
      <c r="D4" s="29" t="s">
        <v>103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5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16.5" customHeight="1">
      <c r="B7" s="27"/>
      <c r="C7" s="28"/>
      <c r="D7" s="28"/>
      <c r="E7" s="365" t="str">
        <f>'Rekapitulace stavby'!K6</f>
        <v>Revitalizace prostoru autobusové zastávky Nádraží Hlubočepy</v>
      </c>
      <c r="F7" s="366"/>
      <c r="G7" s="366"/>
      <c r="H7" s="366"/>
      <c r="I7" s="28"/>
      <c r="J7" s="28"/>
      <c r="K7" s="30"/>
    </row>
    <row r="8" spans="2:11" s="1" customFormat="1" ht="15">
      <c r="B8" s="37"/>
      <c r="C8" s="38"/>
      <c r="D8" s="35" t="s">
        <v>104</v>
      </c>
      <c r="E8" s="38"/>
      <c r="F8" s="38"/>
      <c r="G8" s="38"/>
      <c r="H8" s="38"/>
      <c r="I8" s="38"/>
      <c r="J8" s="38"/>
      <c r="K8" s="41"/>
    </row>
    <row r="9" spans="2:11" s="1" customFormat="1" ht="36.95" customHeight="1">
      <c r="B9" s="37"/>
      <c r="C9" s="38"/>
      <c r="D9" s="38"/>
      <c r="E9" s="367" t="s">
        <v>1975</v>
      </c>
      <c r="F9" s="368"/>
      <c r="G9" s="368"/>
      <c r="H9" s="368"/>
      <c r="I9" s="38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2:11" s="1" customFormat="1" ht="14.45" customHeight="1">
      <c r="B11" s="37"/>
      <c r="C11" s="38"/>
      <c r="D11" s="35" t="s">
        <v>19</v>
      </c>
      <c r="E11" s="38"/>
      <c r="F11" s="33" t="s">
        <v>5</v>
      </c>
      <c r="G11" s="38"/>
      <c r="H11" s="38"/>
      <c r="I11" s="35" t="s">
        <v>20</v>
      </c>
      <c r="J11" s="33" t="s">
        <v>5</v>
      </c>
      <c r="K11" s="41"/>
    </row>
    <row r="12" spans="2:11" s="1" customFormat="1" ht="14.45" customHeight="1">
      <c r="B12" s="37"/>
      <c r="C12" s="38"/>
      <c r="D12" s="35" t="s">
        <v>21</v>
      </c>
      <c r="E12" s="38"/>
      <c r="F12" s="33" t="s">
        <v>22</v>
      </c>
      <c r="G12" s="38"/>
      <c r="H12" s="38"/>
      <c r="I12" s="35" t="s">
        <v>23</v>
      </c>
      <c r="J12" s="98" t="str">
        <f>'Rekapitulace stavby'!AN8</f>
        <v>16. 5. 2018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2:11" s="1" customFormat="1" ht="14.45" customHeight="1">
      <c r="B14" s="37"/>
      <c r="C14" s="38"/>
      <c r="D14" s="35" t="s">
        <v>25</v>
      </c>
      <c r="E14" s="38"/>
      <c r="F14" s="38"/>
      <c r="G14" s="38"/>
      <c r="H14" s="38"/>
      <c r="I14" s="35" t="s">
        <v>26</v>
      </c>
      <c r="J14" s="33" t="s">
        <v>5</v>
      </c>
      <c r="K14" s="41"/>
    </row>
    <row r="15" spans="2:11" s="1" customFormat="1" ht="18" customHeight="1">
      <c r="B15" s="37"/>
      <c r="C15" s="38"/>
      <c r="D15" s="38"/>
      <c r="E15" s="33" t="s">
        <v>27</v>
      </c>
      <c r="F15" s="38"/>
      <c r="G15" s="38"/>
      <c r="H15" s="38"/>
      <c r="I15" s="35" t="s">
        <v>28</v>
      </c>
      <c r="J15" s="33" t="s">
        <v>5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5" customHeight="1">
      <c r="B17" s="37"/>
      <c r="C17" s="38"/>
      <c r="D17" s="35" t="s">
        <v>29</v>
      </c>
      <c r="E17" s="38"/>
      <c r="F17" s="38"/>
      <c r="G17" s="38"/>
      <c r="H17" s="38"/>
      <c r="I17" s="35" t="s">
        <v>26</v>
      </c>
      <c r="J17" s="33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28</v>
      </c>
      <c r="J18" s="33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5" customHeight="1">
      <c r="B20" s="37"/>
      <c r="C20" s="38"/>
      <c r="D20" s="35" t="s">
        <v>31</v>
      </c>
      <c r="E20" s="38"/>
      <c r="F20" s="38"/>
      <c r="G20" s="38"/>
      <c r="H20" s="38"/>
      <c r="I20" s="35" t="s">
        <v>26</v>
      </c>
      <c r="J20" s="33" t="s">
        <v>5</v>
      </c>
      <c r="K20" s="41"/>
    </row>
    <row r="21" spans="2:11" s="1" customFormat="1" ht="18" customHeight="1">
      <c r="B21" s="37"/>
      <c r="C21" s="38"/>
      <c r="D21" s="38"/>
      <c r="E21" s="33" t="s">
        <v>32</v>
      </c>
      <c r="F21" s="38"/>
      <c r="G21" s="38"/>
      <c r="H21" s="38"/>
      <c r="I21" s="35" t="s">
        <v>28</v>
      </c>
      <c r="J21" s="33" t="s">
        <v>5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5" customHeight="1">
      <c r="B23" s="37"/>
      <c r="C23" s="38"/>
      <c r="D23" s="35" t="s">
        <v>33</v>
      </c>
      <c r="E23" s="38"/>
      <c r="F23" s="38"/>
      <c r="G23" s="38"/>
      <c r="H23" s="38"/>
      <c r="I23" s="38"/>
      <c r="J23" s="38"/>
      <c r="K23" s="41"/>
    </row>
    <row r="24" spans="2:11" s="6" customFormat="1" ht="16.5" customHeight="1">
      <c r="B24" s="99"/>
      <c r="C24" s="100"/>
      <c r="D24" s="100"/>
      <c r="E24" s="330" t="s">
        <v>5</v>
      </c>
      <c r="F24" s="330"/>
      <c r="G24" s="330"/>
      <c r="H24" s="330"/>
      <c r="I24" s="100"/>
      <c r="J24" s="100"/>
      <c r="K24" s="101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64"/>
      <c r="J26" s="64"/>
      <c r="K26" s="102"/>
    </row>
    <row r="27" spans="2:11" s="1" customFormat="1" ht="25.35" customHeight="1">
      <c r="B27" s="37"/>
      <c r="C27" s="38"/>
      <c r="D27" s="103" t="s">
        <v>35</v>
      </c>
      <c r="E27" s="38"/>
      <c r="F27" s="38"/>
      <c r="G27" s="38"/>
      <c r="H27" s="38"/>
      <c r="I27" s="38"/>
      <c r="J27" s="104">
        <f>ROUND(J82,2)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64"/>
      <c r="J28" s="64"/>
      <c r="K28" s="102"/>
    </row>
    <row r="29" spans="2:11" s="1" customFormat="1" ht="14.45" customHeight="1">
      <c r="B29" s="37"/>
      <c r="C29" s="38"/>
      <c r="D29" s="38"/>
      <c r="E29" s="38"/>
      <c r="F29" s="42" t="s">
        <v>37</v>
      </c>
      <c r="G29" s="38"/>
      <c r="H29" s="38"/>
      <c r="I29" s="42" t="s">
        <v>36</v>
      </c>
      <c r="J29" s="42" t="s">
        <v>38</v>
      </c>
      <c r="K29" s="41"/>
    </row>
    <row r="30" spans="2:11" s="1" customFormat="1" ht="14.45" customHeight="1">
      <c r="B30" s="37"/>
      <c r="C30" s="38"/>
      <c r="D30" s="45" t="s">
        <v>39</v>
      </c>
      <c r="E30" s="45" t="s">
        <v>40</v>
      </c>
      <c r="F30" s="105">
        <f>ROUND(SUM(BE82:BE97),2)</f>
        <v>0</v>
      </c>
      <c r="G30" s="38"/>
      <c r="H30" s="38"/>
      <c r="I30" s="106">
        <v>0.21</v>
      </c>
      <c r="J30" s="105">
        <f>ROUND(ROUND((SUM(BE82:BE97)),2)*I30,2)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41</v>
      </c>
      <c r="F31" s="105">
        <f>ROUND(SUM(BF82:BF97),2)</f>
        <v>0</v>
      </c>
      <c r="G31" s="38"/>
      <c r="H31" s="38"/>
      <c r="I31" s="106">
        <v>0.15</v>
      </c>
      <c r="J31" s="105">
        <f>ROUND(ROUND((SUM(BF82:BF97)),2)*I31,2)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42</v>
      </c>
      <c r="F32" s="105">
        <f>ROUND(SUM(BG82:BG97),2)</f>
        <v>0</v>
      </c>
      <c r="G32" s="38"/>
      <c r="H32" s="38"/>
      <c r="I32" s="106">
        <v>0.21</v>
      </c>
      <c r="J32" s="105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43</v>
      </c>
      <c r="F33" s="105">
        <f>ROUND(SUM(BH82:BH97),2)</f>
        <v>0</v>
      </c>
      <c r="G33" s="38"/>
      <c r="H33" s="38"/>
      <c r="I33" s="106">
        <v>0.15</v>
      </c>
      <c r="J33" s="105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44</v>
      </c>
      <c r="F34" s="105">
        <f>ROUND(SUM(BI82:BI97),2)</f>
        <v>0</v>
      </c>
      <c r="G34" s="38"/>
      <c r="H34" s="38"/>
      <c r="I34" s="106">
        <v>0</v>
      </c>
      <c r="J34" s="105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107"/>
      <c r="D36" s="108" t="s">
        <v>45</v>
      </c>
      <c r="E36" s="67"/>
      <c r="F36" s="67"/>
      <c r="G36" s="109" t="s">
        <v>46</v>
      </c>
      <c r="H36" s="110" t="s">
        <v>47</v>
      </c>
      <c r="I36" s="67"/>
      <c r="J36" s="111">
        <f>SUM(J27:J34)</f>
        <v>0</v>
      </c>
      <c r="K36" s="11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113"/>
    </row>
    <row r="42" spans="2:11" s="1" customFormat="1" ht="36.95" customHeight="1">
      <c r="B42" s="37"/>
      <c r="C42" s="29" t="s">
        <v>106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5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365" t="str">
        <f>E7</f>
        <v>Revitalizace prostoru autobusové zastávky Nádraží Hlubočepy</v>
      </c>
      <c r="F45" s="366"/>
      <c r="G45" s="366"/>
      <c r="H45" s="366"/>
      <c r="I45" s="38"/>
      <c r="J45" s="38"/>
      <c r="K45" s="41"/>
    </row>
    <row r="46" spans="2:11" s="1" customFormat="1" ht="14.45" customHeight="1">
      <c r="B46" s="37"/>
      <c r="C46" s="35" t="s">
        <v>104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367" t="str">
        <f>E9</f>
        <v>VRN - Vedlejší rozpočtové náklady</v>
      </c>
      <c r="F47" s="368"/>
      <c r="G47" s="368"/>
      <c r="H47" s="368"/>
      <c r="I47" s="38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11" s="1" customFormat="1" ht="18" customHeight="1">
      <c r="B49" s="37"/>
      <c r="C49" s="35" t="s">
        <v>21</v>
      </c>
      <c r="D49" s="38"/>
      <c r="E49" s="38"/>
      <c r="F49" s="33" t="str">
        <f>F12</f>
        <v>p.č.160/1 k.ú.Hlubočepy 728837</v>
      </c>
      <c r="G49" s="38"/>
      <c r="H49" s="38"/>
      <c r="I49" s="35" t="s">
        <v>23</v>
      </c>
      <c r="J49" s="98" t="str">
        <f>IF(J12="","",J12)</f>
        <v>16. 5. 2018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11" s="1" customFormat="1" ht="15">
      <c r="B51" s="37"/>
      <c r="C51" s="35" t="s">
        <v>25</v>
      </c>
      <c r="D51" s="38"/>
      <c r="E51" s="38"/>
      <c r="F51" s="33" t="str">
        <f>E15</f>
        <v>Městská část Praha 5</v>
      </c>
      <c r="G51" s="38"/>
      <c r="H51" s="38"/>
      <c r="I51" s="35" t="s">
        <v>31</v>
      </c>
      <c r="J51" s="330" t="str">
        <f>E21</f>
        <v>ing.Radka Špičáková</v>
      </c>
      <c r="K51" s="41"/>
    </row>
    <row r="52" spans="2:11" s="1" customFormat="1" ht="14.45" customHeight="1">
      <c r="B52" s="37"/>
      <c r="C52" s="35" t="s">
        <v>29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360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11" s="1" customFormat="1" ht="29.25" customHeight="1">
      <c r="B54" s="37"/>
      <c r="C54" s="114" t="s">
        <v>107</v>
      </c>
      <c r="D54" s="107"/>
      <c r="E54" s="107"/>
      <c r="F54" s="107"/>
      <c r="G54" s="107"/>
      <c r="H54" s="107"/>
      <c r="I54" s="107"/>
      <c r="J54" s="115" t="s">
        <v>108</v>
      </c>
      <c r="K54" s="116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17" t="s">
        <v>109</v>
      </c>
      <c r="D56" s="38"/>
      <c r="E56" s="38"/>
      <c r="F56" s="38"/>
      <c r="G56" s="38"/>
      <c r="H56" s="38"/>
      <c r="I56" s="38"/>
      <c r="J56" s="104">
        <f>J82</f>
        <v>0</v>
      </c>
      <c r="K56" s="41"/>
      <c r="AU56" s="23" t="s">
        <v>110</v>
      </c>
    </row>
    <row r="57" spans="2:11" s="7" customFormat="1" ht="24.95" customHeight="1">
      <c r="B57" s="118"/>
      <c r="C57" s="119"/>
      <c r="D57" s="120" t="s">
        <v>1975</v>
      </c>
      <c r="E57" s="121"/>
      <c r="F57" s="121"/>
      <c r="G57" s="121"/>
      <c r="H57" s="121"/>
      <c r="I57" s="121"/>
      <c r="J57" s="122">
        <f>J83</f>
        <v>0</v>
      </c>
      <c r="K57" s="123"/>
    </row>
    <row r="58" spans="2:11" s="8" customFormat="1" ht="19.9" customHeight="1">
      <c r="B58" s="124"/>
      <c r="C58" s="125"/>
      <c r="D58" s="126" t="s">
        <v>1976</v>
      </c>
      <c r="E58" s="127"/>
      <c r="F58" s="127"/>
      <c r="G58" s="127"/>
      <c r="H58" s="127"/>
      <c r="I58" s="127"/>
      <c r="J58" s="128">
        <f>J84</f>
        <v>0</v>
      </c>
      <c r="K58" s="129"/>
    </row>
    <row r="59" spans="2:11" s="8" customFormat="1" ht="19.9" customHeight="1">
      <c r="B59" s="124"/>
      <c r="C59" s="125"/>
      <c r="D59" s="126" t="s">
        <v>1977</v>
      </c>
      <c r="E59" s="127"/>
      <c r="F59" s="127"/>
      <c r="G59" s="127"/>
      <c r="H59" s="127"/>
      <c r="I59" s="127"/>
      <c r="J59" s="128">
        <f>J87</f>
        <v>0</v>
      </c>
      <c r="K59" s="129"/>
    </row>
    <row r="60" spans="2:11" s="8" customFormat="1" ht="19.9" customHeight="1">
      <c r="B60" s="124"/>
      <c r="C60" s="125"/>
      <c r="D60" s="126" t="s">
        <v>1978</v>
      </c>
      <c r="E60" s="127"/>
      <c r="F60" s="127"/>
      <c r="G60" s="127"/>
      <c r="H60" s="127"/>
      <c r="I60" s="127"/>
      <c r="J60" s="128">
        <f>J89</f>
        <v>0</v>
      </c>
      <c r="K60" s="129"/>
    </row>
    <row r="61" spans="2:11" s="8" customFormat="1" ht="19.9" customHeight="1">
      <c r="B61" s="124"/>
      <c r="C61" s="125"/>
      <c r="D61" s="126" t="s">
        <v>1979</v>
      </c>
      <c r="E61" s="127"/>
      <c r="F61" s="127"/>
      <c r="G61" s="127"/>
      <c r="H61" s="127"/>
      <c r="I61" s="127"/>
      <c r="J61" s="128">
        <f>J94</f>
        <v>0</v>
      </c>
      <c r="K61" s="129"/>
    </row>
    <row r="62" spans="2:11" s="8" customFormat="1" ht="19.9" customHeight="1">
      <c r="B62" s="124"/>
      <c r="C62" s="125"/>
      <c r="D62" s="126" t="s">
        <v>1980</v>
      </c>
      <c r="E62" s="127"/>
      <c r="F62" s="127"/>
      <c r="G62" s="127"/>
      <c r="H62" s="127"/>
      <c r="I62" s="127"/>
      <c r="J62" s="128">
        <f>J96</f>
        <v>0</v>
      </c>
      <c r="K62" s="129"/>
    </row>
    <row r="63" spans="2:11" s="1" customFormat="1" ht="21.75" customHeight="1">
      <c r="B63" s="37"/>
      <c r="C63" s="38"/>
      <c r="D63" s="38"/>
      <c r="E63" s="38"/>
      <c r="F63" s="38"/>
      <c r="G63" s="38"/>
      <c r="H63" s="38"/>
      <c r="I63" s="38"/>
      <c r="J63" s="38"/>
      <c r="K63" s="41"/>
    </row>
    <row r="64" spans="2:11" s="1" customFormat="1" ht="6.95" customHeight="1">
      <c r="B64" s="52"/>
      <c r="C64" s="53"/>
      <c r="D64" s="53"/>
      <c r="E64" s="53"/>
      <c r="F64" s="53"/>
      <c r="G64" s="53"/>
      <c r="H64" s="53"/>
      <c r="I64" s="53"/>
      <c r="J64" s="53"/>
      <c r="K64" s="54"/>
    </row>
    <row r="68" spans="2:12" s="1" customFormat="1" ht="6.95" customHeight="1">
      <c r="B68" s="55"/>
      <c r="C68" s="56"/>
      <c r="D68" s="56"/>
      <c r="E68" s="56"/>
      <c r="F68" s="56"/>
      <c r="G68" s="56"/>
      <c r="H68" s="56"/>
      <c r="I68" s="56"/>
      <c r="J68" s="56"/>
      <c r="K68" s="56"/>
      <c r="L68" s="37"/>
    </row>
    <row r="69" spans="2:12" s="1" customFormat="1" ht="36.95" customHeight="1">
      <c r="B69" s="37"/>
      <c r="C69" s="57" t="s">
        <v>123</v>
      </c>
      <c r="L69" s="37"/>
    </row>
    <row r="70" spans="2:12" s="1" customFormat="1" ht="6.95" customHeight="1">
      <c r="B70" s="37"/>
      <c r="L70" s="37"/>
    </row>
    <row r="71" spans="2:12" s="1" customFormat="1" ht="14.45" customHeight="1">
      <c r="B71" s="37"/>
      <c r="C71" s="59" t="s">
        <v>17</v>
      </c>
      <c r="L71" s="37"/>
    </row>
    <row r="72" spans="2:12" s="1" customFormat="1" ht="16.5" customHeight="1">
      <c r="B72" s="37"/>
      <c r="E72" s="361" t="str">
        <f>E7</f>
        <v>Revitalizace prostoru autobusové zastávky Nádraží Hlubočepy</v>
      </c>
      <c r="F72" s="362"/>
      <c r="G72" s="362"/>
      <c r="H72" s="362"/>
      <c r="L72" s="37"/>
    </row>
    <row r="73" spans="2:12" s="1" customFormat="1" ht="14.45" customHeight="1">
      <c r="B73" s="37"/>
      <c r="C73" s="59" t="s">
        <v>104</v>
      </c>
      <c r="L73" s="37"/>
    </row>
    <row r="74" spans="2:12" s="1" customFormat="1" ht="17.25" customHeight="1">
      <c r="B74" s="37"/>
      <c r="E74" s="341" t="str">
        <f>E9</f>
        <v>VRN - Vedlejší rozpočtové náklady</v>
      </c>
      <c r="F74" s="363"/>
      <c r="G74" s="363"/>
      <c r="H74" s="363"/>
      <c r="L74" s="37"/>
    </row>
    <row r="75" spans="2:12" s="1" customFormat="1" ht="6.95" customHeight="1">
      <c r="B75" s="37"/>
      <c r="L75" s="37"/>
    </row>
    <row r="76" spans="2:12" s="1" customFormat="1" ht="18" customHeight="1">
      <c r="B76" s="37"/>
      <c r="C76" s="59" t="s">
        <v>21</v>
      </c>
      <c r="F76" s="130" t="str">
        <f>F12</f>
        <v>p.č.160/1 k.ú.Hlubočepy 728837</v>
      </c>
      <c r="I76" s="59" t="s">
        <v>23</v>
      </c>
      <c r="J76" s="63" t="str">
        <f>IF(J12="","",J12)</f>
        <v>16. 5. 2018</v>
      </c>
      <c r="L76" s="37"/>
    </row>
    <row r="77" spans="2:12" s="1" customFormat="1" ht="6.95" customHeight="1">
      <c r="B77" s="37"/>
      <c r="L77" s="37"/>
    </row>
    <row r="78" spans="2:12" s="1" customFormat="1" ht="15">
      <c r="B78" s="37"/>
      <c r="C78" s="59" t="s">
        <v>25</v>
      </c>
      <c r="F78" s="130" t="str">
        <f>E15</f>
        <v>Městská část Praha 5</v>
      </c>
      <c r="I78" s="59" t="s">
        <v>31</v>
      </c>
      <c r="J78" s="130" t="str">
        <f>E21</f>
        <v>ing.Radka Špičáková</v>
      </c>
      <c r="L78" s="37"/>
    </row>
    <row r="79" spans="2:12" s="1" customFormat="1" ht="14.45" customHeight="1">
      <c r="B79" s="37"/>
      <c r="C79" s="59" t="s">
        <v>29</v>
      </c>
      <c r="F79" s="130" t="str">
        <f>IF(E18="","",E18)</f>
        <v xml:space="preserve"> </v>
      </c>
      <c r="L79" s="37"/>
    </row>
    <row r="80" spans="2:12" s="1" customFormat="1" ht="10.35" customHeight="1">
      <c r="B80" s="37"/>
      <c r="L80" s="37"/>
    </row>
    <row r="81" spans="2:20" s="9" customFormat="1" ht="29.25" customHeight="1">
      <c r="B81" s="131"/>
      <c r="C81" s="132" t="s">
        <v>124</v>
      </c>
      <c r="D81" s="133" t="s">
        <v>54</v>
      </c>
      <c r="E81" s="133" t="s">
        <v>50</v>
      </c>
      <c r="F81" s="133" t="s">
        <v>125</v>
      </c>
      <c r="G81" s="133" t="s">
        <v>126</v>
      </c>
      <c r="H81" s="133" t="s">
        <v>127</v>
      </c>
      <c r="I81" s="133" t="s">
        <v>128</v>
      </c>
      <c r="J81" s="133" t="s">
        <v>108</v>
      </c>
      <c r="K81" s="134" t="s">
        <v>129</v>
      </c>
      <c r="L81" s="131"/>
      <c r="M81" s="69" t="s">
        <v>130</v>
      </c>
      <c r="N81" s="70" t="s">
        <v>39</v>
      </c>
      <c r="O81" s="70" t="s">
        <v>131</v>
      </c>
      <c r="P81" s="70" t="s">
        <v>132</v>
      </c>
      <c r="Q81" s="70" t="s">
        <v>133</v>
      </c>
      <c r="R81" s="70" t="s">
        <v>134</v>
      </c>
      <c r="S81" s="70" t="s">
        <v>135</v>
      </c>
      <c r="T81" s="71" t="s">
        <v>136</v>
      </c>
    </row>
    <row r="82" spans="2:63" s="1" customFormat="1" ht="29.25" customHeight="1">
      <c r="B82" s="37"/>
      <c r="C82" s="73" t="s">
        <v>109</v>
      </c>
      <c r="J82" s="135">
        <f>BK82</f>
        <v>0</v>
      </c>
      <c r="L82" s="37"/>
      <c r="M82" s="72"/>
      <c r="N82" s="64"/>
      <c r="O82" s="64"/>
      <c r="P82" s="136">
        <f>P83</f>
        <v>0</v>
      </c>
      <c r="Q82" s="64"/>
      <c r="R82" s="136">
        <f>R83</f>
        <v>0</v>
      </c>
      <c r="S82" s="64"/>
      <c r="T82" s="137">
        <f>T83</f>
        <v>0</v>
      </c>
      <c r="AT82" s="23" t="s">
        <v>68</v>
      </c>
      <c r="AU82" s="23" t="s">
        <v>110</v>
      </c>
      <c r="BK82" s="138">
        <f>BK83</f>
        <v>0</v>
      </c>
    </row>
    <row r="83" spans="2:63" s="10" customFormat="1" ht="37.35" customHeight="1">
      <c r="B83" s="139"/>
      <c r="D83" s="140" t="s">
        <v>68</v>
      </c>
      <c r="E83" s="141" t="s">
        <v>95</v>
      </c>
      <c r="F83" s="141" t="s">
        <v>96</v>
      </c>
      <c r="J83" s="142">
        <f>BK83</f>
        <v>0</v>
      </c>
      <c r="L83" s="139"/>
      <c r="M83" s="143"/>
      <c r="N83" s="144"/>
      <c r="O83" s="144"/>
      <c r="P83" s="145">
        <f>P84+P87+P89+P94+P96</f>
        <v>0</v>
      </c>
      <c r="Q83" s="144"/>
      <c r="R83" s="145">
        <f>R84+R87+R89+R94+R96</f>
        <v>0</v>
      </c>
      <c r="S83" s="144"/>
      <c r="T83" s="146">
        <f>T84+T87+T89+T94+T96</f>
        <v>0</v>
      </c>
      <c r="AR83" s="140" t="s">
        <v>163</v>
      </c>
      <c r="AT83" s="147" t="s">
        <v>68</v>
      </c>
      <c r="AU83" s="147" t="s">
        <v>69</v>
      </c>
      <c r="AY83" s="140" t="s">
        <v>139</v>
      </c>
      <c r="BK83" s="148">
        <f>BK84+BK87+BK89+BK94+BK96</f>
        <v>0</v>
      </c>
    </row>
    <row r="84" spans="2:63" s="10" customFormat="1" ht="19.9" customHeight="1">
      <c r="B84" s="139"/>
      <c r="D84" s="140" t="s">
        <v>68</v>
      </c>
      <c r="E84" s="149" t="s">
        <v>1981</v>
      </c>
      <c r="F84" s="149" t="s">
        <v>1982</v>
      </c>
      <c r="J84" s="150">
        <f>BK84</f>
        <v>0</v>
      </c>
      <c r="L84" s="139"/>
      <c r="M84" s="143"/>
      <c r="N84" s="144"/>
      <c r="O84" s="144"/>
      <c r="P84" s="145">
        <f>SUM(P85:P86)</f>
        <v>0</v>
      </c>
      <c r="Q84" s="144"/>
      <c r="R84" s="145">
        <f>SUM(R85:R86)</f>
        <v>0</v>
      </c>
      <c r="S84" s="144"/>
      <c r="T84" s="146">
        <f>SUM(T85:T86)</f>
        <v>0</v>
      </c>
      <c r="AR84" s="140" t="s">
        <v>163</v>
      </c>
      <c r="AT84" s="147" t="s">
        <v>68</v>
      </c>
      <c r="AU84" s="147" t="s">
        <v>77</v>
      </c>
      <c r="AY84" s="140" t="s">
        <v>139</v>
      </c>
      <c r="BK84" s="148">
        <f>SUM(BK85:BK86)</f>
        <v>0</v>
      </c>
    </row>
    <row r="85" spans="2:65" s="1" customFormat="1" ht="16.5" customHeight="1">
      <c r="B85" s="151"/>
      <c r="C85" s="152" t="s">
        <v>77</v>
      </c>
      <c r="D85" s="152" t="s">
        <v>141</v>
      </c>
      <c r="E85" s="153" t="s">
        <v>1983</v>
      </c>
      <c r="F85" s="154" t="s">
        <v>1984</v>
      </c>
      <c r="G85" s="155" t="s">
        <v>349</v>
      </c>
      <c r="H85" s="156">
        <v>23894.2</v>
      </c>
      <c r="I85" s="157"/>
      <c r="J85" s="157">
        <f>ROUND(I85*H85,2)</f>
        <v>0</v>
      </c>
      <c r="K85" s="154" t="s">
        <v>145</v>
      </c>
      <c r="L85" s="37"/>
      <c r="M85" s="158" t="s">
        <v>5</v>
      </c>
      <c r="N85" s="159" t="s">
        <v>40</v>
      </c>
      <c r="O85" s="160">
        <v>0</v>
      </c>
      <c r="P85" s="160">
        <f>O85*H85</f>
        <v>0</v>
      </c>
      <c r="Q85" s="160">
        <v>0</v>
      </c>
      <c r="R85" s="160">
        <f>Q85*H85</f>
        <v>0</v>
      </c>
      <c r="S85" s="160">
        <v>0</v>
      </c>
      <c r="T85" s="161">
        <f>S85*H85</f>
        <v>0</v>
      </c>
      <c r="AR85" s="23" t="s">
        <v>1985</v>
      </c>
      <c r="AT85" s="23" t="s">
        <v>141</v>
      </c>
      <c r="AU85" s="23" t="s">
        <v>79</v>
      </c>
      <c r="AY85" s="23" t="s">
        <v>139</v>
      </c>
      <c r="BE85" s="162">
        <f>IF(N85="základní",J85,0)</f>
        <v>0</v>
      </c>
      <c r="BF85" s="162">
        <f>IF(N85="snížená",J85,0)</f>
        <v>0</v>
      </c>
      <c r="BG85" s="162">
        <f>IF(N85="zákl. přenesená",J85,0)</f>
        <v>0</v>
      </c>
      <c r="BH85" s="162">
        <f>IF(N85="sníž. přenesená",J85,0)</f>
        <v>0</v>
      </c>
      <c r="BI85" s="162">
        <f>IF(N85="nulová",J85,0)</f>
        <v>0</v>
      </c>
      <c r="BJ85" s="23" t="s">
        <v>77</v>
      </c>
      <c r="BK85" s="162">
        <f>ROUND(I85*H85,2)</f>
        <v>0</v>
      </c>
      <c r="BL85" s="23" t="s">
        <v>1985</v>
      </c>
      <c r="BM85" s="23" t="s">
        <v>1986</v>
      </c>
    </row>
    <row r="86" spans="2:65" s="1" customFormat="1" ht="16.5" customHeight="1">
      <c r="B86" s="151"/>
      <c r="C86" s="152" t="s">
        <v>79</v>
      </c>
      <c r="D86" s="152" t="s">
        <v>141</v>
      </c>
      <c r="E86" s="153" t="s">
        <v>1987</v>
      </c>
      <c r="F86" s="154" t="s">
        <v>1988</v>
      </c>
      <c r="G86" s="155" t="s">
        <v>349</v>
      </c>
      <c r="H86" s="156">
        <v>23894.2</v>
      </c>
      <c r="I86" s="157"/>
      <c r="J86" s="157">
        <f>ROUND(I86*H86,2)</f>
        <v>0</v>
      </c>
      <c r="K86" s="154" t="s">
        <v>145</v>
      </c>
      <c r="L86" s="37"/>
      <c r="M86" s="158" t="s">
        <v>5</v>
      </c>
      <c r="N86" s="159" t="s">
        <v>40</v>
      </c>
      <c r="O86" s="160">
        <v>0</v>
      </c>
      <c r="P86" s="160">
        <f>O86*H86</f>
        <v>0</v>
      </c>
      <c r="Q86" s="160">
        <v>0</v>
      </c>
      <c r="R86" s="160">
        <f>Q86*H86</f>
        <v>0</v>
      </c>
      <c r="S86" s="160">
        <v>0</v>
      </c>
      <c r="T86" s="161">
        <f>S86*H86</f>
        <v>0</v>
      </c>
      <c r="AR86" s="23" t="s">
        <v>1985</v>
      </c>
      <c r="AT86" s="23" t="s">
        <v>141</v>
      </c>
      <c r="AU86" s="23" t="s">
        <v>79</v>
      </c>
      <c r="AY86" s="23" t="s">
        <v>139</v>
      </c>
      <c r="BE86" s="162">
        <f>IF(N86="základní",J86,0)</f>
        <v>0</v>
      </c>
      <c r="BF86" s="162">
        <f>IF(N86="snížená",J86,0)</f>
        <v>0</v>
      </c>
      <c r="BG86" s="162">
        <f>IF(N86="zákl. přenesená",J86,0)</f>
        <v>0</v>
      </c>
      <c r="BH86" s="162">
        <f>IF(N86="sníž. přenesená",J86,0)</f>
        <v>0</v>
      </c>
      <c r="BI86" s="162">
        <f>IF(N86="nulová",J86,0)</f>
        <v>0</v>
      </c>
      <c r="BJ86" s="23" t="s">
        <v>77</v>
      </c>
      <c r="BK86" s="162">
        <f>ROUND(I86*H86,2)</f>
        <v>0</v>
      </c>
      <c r="BL86" s="23" t="s">
        <v>1985</v>
      </c>
      <c r="BM86" s="23" t="s">
        <v>1989</v>
      </c>
    </row>
    <row r="87" spans="2:63" s="10" customFormat="1" ht="29.85" customHeight="1">
      <c r="B87" s="139"/>
      <c r="D87" s="140" t="s">
        <v>68</v>
      </c>
      <c r="E87" s="149" t="s">
        <v>1990</v>
      </c>
      <c r="F87" s="149" t="s">
        <v>1991</v>
      </c>
      <c r="J87" s="150">
        <f>BK87</f>
        <v>0</v>
      </c>
      <c r="L87" s="139"/>
      <c r="M87" s="143"/>
      <c r="N87" s="144"/>
      <c r="O87" s="144"/>
      <c r="P87" s="145">
        <f>P88</f>
        <v>0</v>
      </c>
      <c r="Q87" s="144"/>
      <c r="R87" s="145">
        <f>R88</f>
        <v>0</v>
      </c>
      <c r="S87" s="144"/>
      <c r="T87" s="146">
        <f>T88</f>
        <v>0</v>
      </c>
      <c r="AR87" s="140" t="s">
        <v>163</v>
      </c>
      <c r="AT87" s="147" t="s">
        <v>68</v>
      </c>
      <c r="AU87" s="147" t="s">
        <v>77</v>
      </c>
      <c r="AY87" s="140" t="s">
        <v>139</v>
      </c>
      <c r="BK87" s="148">
        <f>BK88</f>
        <v>0</v>
      </c>
    </row>
    <row r="88" spans="2:65" s="1" customFormat="1" ht="16.5" customHeight="1">
      <c r="B88" s="151"/>
      <c r="C88" s="152" t="s">
        <v>154</v>
      </c>
      <c r="D88" s="152" t="s">
        <v>141</v>
      </c>
      <c r="E88" s="153" t="s">
        <v>1992</v>
      </c>
      <c r="F88" s="154" t="s">
        <v>1991</v>
      </c>
      <c r="G88" s="155" t="s">
        <v>349</v>
      </c>
      <c r="H88" s="156">
        <v>23894.2</v>
      </c>
      <c r="I88" s="157"/>
      <c r="J88" s="157">
        <f>ROUND(I88*H88,2)</f>
        <v>0</v>
      </c>
      <c r="K88" s="154" t="s">
        <v>145</v>
      </c>
      <c r="L88" s="37"/>
      <c r="M88" s="158" t="s">
        <v>5</v>
      </c>
      <c r="N88" s="159" t="s">
        <v>40</v>
      </c>
      <c r="O88" s="160">
        <v>0</v>
      </c>
      <c r="P88" s="160">
        <f>O88*H88</f>
        <v>0</v>
      </c>
      <c r="Q88" s="160">
        <v>0</v>
      </c>
      <c r="R88" s="160">
        <f>Q88*H88</f>
        <v>0</v>
      </c>
      <c r="S88" s="160">
        <v>0</v>
      </c>
      <c r="T88" s="161">
        <f>S88*H88</f>
        <v>0</v>
      </c>
      <c r="AR88" s="23" t="s">
        <v>1985</v>
      </c>
      <c r="AT88" s="23" t="s">
        <v>141</v>
      </c>
      <c r="AU88" s="23" t="s">
        <v>79</v>
      </c>
      <c r="AY88" s="23" t="s">
        <v>139</v>
      </c>
      <c r="BE88" s="162">
        <f>IF(N88="základní",J88,0)</f>
        <v>0</v>
      </c>
      <c r="BF88" s="162">
        <f>IF(N88="snížená",J88,0)</f>
        <v>0</v>
      </c>
      <c r="BG88" s="162">
        <f>IF(N88="zákl. přenesená",J88,0)</f>
        <v>0</v>
      </c>
      <c r="BH88" s="162">
        <f>IF(N88="sníž. přenesená",J88,0)</f>
        <v>0</v>
      </c>
      <c r="BI88" s="162">
        <f>IF(N88="nulová",J88,0)</f>
        <v>0</v>
      </c>
      <c r="BJ88" s="23" t="s">
        <v>77</v>
      </c>
      <c r="BK88" s="162">
        <f>ROUND(I88*H88,2)</f>
        <v>0</v>
      </c>
      <c r="BL88" s="23" t="s">
        <v>1985</v>
      </c>
      <c r="BM88" s="23" t="s">
        <v>1993</v>
      </c>
    </row>
    <row r="89" spans="2:63" s="10" customFormat="1" ht="29.85" customHeight="1">
      <c r="B89" s="139"/>
      <c r="D89" s="140" t="s">
        <v>68</v>
      </c>
      <c r="E89" s="149" t="s">
        <v>1994</v>
      </c>
      <c r="F89" s="149" t="s">
        <v>1995</v>
      </c>
      <c r="J89" s="150">
        <f>BK89</f>
        <v>0</v>
      </c>
      <c r="L89" s="139"/>
      <c r="M89" s="143"/>
      <c r="N89" s="144"/>
      <c r="O89" s="144"/>
      <c r="P89" s="145">
        <f>SUM(P90:P93)</f>
        <v>0</v>
      </c>
      <c r="Q89" s="144"/>
      <c r="R89" s="145">
        <f>SUM(R90:R93)</f>
        <v>0</v>
      </c>
      <c r="S89" s="144"/>
      <c r="T89" s="146">
        <f>SUM(T90:T93)</f>
        <v>0</v>
      </c>
      <c r="AR89" s="140" t="s">
        <v>163</v>
      </c>
      <c r="AT89" s="147" t="s">
        <v>68</v>
      </c>
      <c r="AU89" s="147" t="s">
        <v>77</v>
      </c>
      <c r="AY89" s="140" t="s">
        <v>139</v>
      </c>
      <c r="BK89" s="148">
        <f>SUM(BK90:BK93)</f>
        <v>0</v>
      </c>
    </row>
    <row r="90" spans="2:65" s="1" customFormat="1" ht="16.5" customHeight="1">
      <c r="B90" s="151"/>
      <c r="C90" s="152" t="s">
        <v>146</v>
      </c>
      <c r="D90" s="152" t="s">
        <v>141</v>
      </c>
      <c r="E90" s="153" t="s">
        <v>1996</v>
      </c>
      <c r="F90" s="154" t="s">
        <v>1995</v>
      </c>
      <c r="G90" s="155" t="s">
        <v>349</v>
      </c>
      <c r="H90" s="156">
        <v>23894.2</v>
      </c>
      <c r="I90" s="157"/>
      <c r="J90" s="157">
        <f>ROUND(I90*H90,2)</f>
        <v>0</v>
      </c>
      <c r="K90" s="154" t="s">
        <v>145</v>
      </c>
      <c r="L90" s="37"/>
      <c r="M90" s="158" t="s">
        <v>5</v>
      </c>
      <c r="N90" s="159" t="s">
        <v>40</v>
      </c>
      <c r="O90" s="160">
        <v>0</v>
      </c>
      <c r="P90" s="160">
        <f>O90*H90</f>
        <v>0</v>
      </c>
      <c r="Q90" s="160">
        <v>0</v>
      </c>
      <c r="R90" s="160">
        <f>Q90*H90</f>
        <v>0</v>
      </c>
      <c r="S90" s="160">
        <v>0</v>
      </c>
      <c r="T90" s="161">
        <f>S90*H90</f>
        <v>0</v>
      </c>
      <c r="AR90" s="23" t="s">
        <v>1985</v>
      </c>
      <c r="AT90" s="23" t="s">
        <v>141</v>
      </c>
      <c r="AU90" s="23" t="s">
        <v>79</v>
      </c>
      <c r="AY90" s="23" t="s">
        <v>139</v>
      </c>
      <c r="BE90" s="162">
        <f>IF(N90="základní",J90,0)</f>
        <v>0</v>
      </c>
      <c r="BF90" s="162">
        <f>IF(N90="snížená",J90,0)</f>
        <v>0</v>
      </c>
      <c r="BG90" s="162">
        <f>IF(N90="zákl. přenesená",J90,0)</f>
        <v>0</v>
      </c>
      <c r="BH90" s="162">
        <f>IF(N90="sníž. přenesená",J90,0)</f>
        <v>0</v>
      </c>
      <c r="BI90" s="162">
        <f>IF(N90="nulová",J90,0)</f>
        <v>0</v>
      </c>
      <c r="BJ90" s="23" t="s">
        <v>77</v>
      </c>
      <c r="BK90" s="162">
        <f>ROUND(I90*H90,2)</f>
        <v>0</v>
      </c>
      <c r="BL90" s="23" t="s">
        <v>1985</v>
      </c>
      <c r="BM90" s="23" t="s">
        <v>1997</v>
      </c>
    </row>
    <row r="91" spans="2:65" s="1" customFormat="1" ht="16.5" customHeight="1">
      <c r="B91" s="151"/>
      <c r="C91" s="152" t="s">
        <v>163</v>
      </c>
      <c r="D91" s="152" t="s">
        <v>141</v>
      </c>
      <c r="E91" s="153" t="s">
        <v>1998</v>
      </c>
      <c r="F91" s="154" t="s">
        <v>1999</v>
      </c>
      <c r="G91" s="155" t="s">
        <v>349</v>
      </c>
      <c r="H91" s="156">
        <v>23894.2</v>
      </c>
      <c r="I91" s="157"/>
      <c r="J91" s="157">
        <f>ROUND(I91*H91,2)</f>
        <v>0</v>
      </c>
      <c r="K91" s="154" t="s">
        <v>145</v>
      </c>
      <c r="L91" s="37"/>
      <c r="M91" s="158" t="s">
        <v>5</v>
      </c>
      <c r="N91" s="159" t="s">
        <v>40</v>
      </c>
      <c r="O91" s="160">
        <v>0</v>
      </c>
      <c r="P91" s="160">
        <f>O91*H91</f>
        <v>0</v>
      </c>
      <c r="Q91" s="160">
        <v>0</v>
      </c>
      <c r="R91" s="160">
        <f>Q91*H91</f>
        <v>0</v>
      </c>
      <c r="S91" s="160">
        <v>0</v>
      </c>
      <c r="T91" s="161">
        <f>S91*H91</f>
        <v>0</v>
      </c>
      <c r="AR91" s="23" t="s">
        <v>1985</v>
      </c>
      <c r="AT91" s="23" t="s">
        <v>141</v>
      </c>
      <c r="AU91" s="23" t="s">
        <v>79</v>
      </c>
      <c r="AY91" s="23" t="s">
        <v>139</v>
      </c>
      <c r="BE91" s="162">
        <f>IF(N91="základní",J91,0)</f>
        <v>0</v>
      </c>
      <c r="BF91" s="162">
        <f>IF(N91="snížená",J91,0)</f>
        <v>0</v>
      </c>
      <c r="BG91" s="162">
        <f>IF(N91="zákl. přenesená",J91,0)</f>
        <v>0</v>
      </c>
      <c r="BH91" s="162">
        <f>IF(N91="sníž. přenesená",J91,0)</f>
        <v>0</v>
      </c>
      <c r="BI91" s="162">
        <f>IF(N91="nulová",J91,0)</f>
        <v>0</v>
      </c>
      <c r="BJ91" s="23" t="s">
        <v>77</v>
      </c>
      <c r="BK91" s="162">
        <f>ROUND(I91*H91,2)</f>
        <v>0</v>
      </c>
      <c r="BL91" s="23" t="s">
        <v>1985</v>
      </c>
      <c r="BM91" s="23" t="s">
        <v>2000</v>
      </c>
    </row>
    <row r="92" spans="2:65" s="1" customFormat="1" ht="16.5" customHeight="1">
      <c r="B92" s="151"/>
      <c r="C92" s="152" t="s">
        <v>168</v>
      </c>
      <c r="D92" s="152" t="s">
        <v>141</v>
      </c>
      <c r="E92" s="153" t="s">
        <v>2001</v>
      </c>
      <c r="F92" s="154" t="s">
        <v>2002</v>
      </c>
      <c r="G92" s="155" t="s">
        <v>349</v>
      </c>
      <c r="H92" s="156">
        <v>23894.2</v>
      </c>
      <c r="I92" s="157"/>
      <c r="J92" s="157">
        <f>ROUND(I92*H92,2)</f>
        <v>0</v>
      </c>
      <c r="K92" s="154" t="s">
        <v>145</v>
      </c>
      <c r="L92" s="37"/>
      <c r="M92" s="158" t="s">
        <v>5</v>
      </c>
      <c r="N92" s="159" t="s">
        <v>40</v>
      </c>
      <c r="O92" s="160">
        <v>0</v>
      </c>
      <c r="P92" s="160">
        <f>O92*H92</f>
        <v>0</v>
      </c>
      <c r="Q92" s="160">
        <v>0</v>
      </c>
      <c r="R92" s="160">
        <f>Q92*H92</f>
        <v>0</v>
      </c>
      <c r="S92" s="160">
        <v>0</v>
      </c>
      <c r="T92" s="161">
        <f>S92*H92</f>
        <v>0</v>
      </c>
      <c r="AR92" s="23" t="s">
        <v>1985</v>
      </c>
      <c r="AT92" s="23" t="s">
        <v>141</v>
      </c>
      <c r="AU92" s="23" t="s">
        <v>79</v>
      </c>
      <c r="AY92" s="23" t="s">
        <v>139</v>
      </c>
      <c r="BE92" s="162">
        <f>IF(N92="základní",J92,0)</f>
        <v>0</v>
      </c>
      <c r="BF92" s="162">
        <f>IF(N92="snížená",J92,0)</f>
        <v>0</v>
      </c>
      <c r="BG92" s="162">
        <f>IF(N92="zákl. přenesená",J92,0)</f>
        <v>0</v>
      </c>
      <c r="BH92" s="162">
        <f>IF(N92="sníž. přenesená",J92,0)</f>
        <v>0</v>
      </c>
      <c r="BI92" s="162">
        <f>IF(N92="nulová",J92,0)</f>
        <v>0</v>
      </c>
      <c r="BJ92" s="23" t="s">
        <v>77</v>
      </c>
      <c r="BK92" s="162">
        <f>ROUND(I92*H92,2)</f>
        <v>0</v>
      </c>
      <c r="BL92" s="23" t="s">
        <v>1985</v>
      </c>
      <c r="BM92" s="23" t="s">
        <v>2003</v>
      </c>
    </row>
    <row r="93" spans="2:65" s="1" customFormat="1" ht="16.5" customHeight="1">
      <c r="B93" s="151"/>
      <c r="C93" s="152" t="s">
        <v>172</v>
      </c>
      <c r="D93" s="152" t="s">
        <v>141</v>
      </c>
      <c r="E93" s="153" t="s">
        <v>2004</v>
      </c>
      <c r="F93" s="154" t="s">
        <v>2005</v>
      </c>
      <c r="G93" s="155" t="s">
        <v>349</v>
      </c>
      <c r="H93" s="156">
        <v>23894.2</v>
      </c>
      <c r="I93" s="157"/>
      <c r="J93" s="157">
        <f>ROUND(I93*H93,2)</f>
        <v>0</v>
      </c>
      <c r="K93" s="154" t="s">
        <v>145</v>
      </c>
      <c r="L93" s="37"/>
      <c r="M93" s="158" t="s">
        <v>5</v>
      </c>
      <c r="N93" s="159" t="s">
        <v>40</v>
      </c>
      <c r="O93" s="160">
        <v>0</v>
      </c>
      <c r="P93" s="160">
        <f>O93*H93</f>
        <v>0</v>
      </c>
      <c r="Q93" s="160">
        <v>0</v>
      </c>
      <c r="R93" s="160">
        <f>Q93*H93</f>
        <v>0</v>
      </c>
      <c r="S93" s="160">
        <v>0</v>
      </c>
      <c r="T93" s="161">
        <f>S93*H93</f>
        <v>0</v>
      </c>
      <c r="AR93" s="23" t="s">
        <v>1985</v>
      </c>
      <c r="AT93" s="23" t="s">
        <v>141</v>
      </c>
      <c r="AU93" s="23" t="s">
        <v>79</v>
      </c>
      <c r="AY93" s="23" t="s">
        <v>139</v>
      </c>
      <c r="BE93" s="162">
        <f>IF(N93="základní",J93,0)</f>
        <v>0</v>
      </c>
      <c r="BF93" s="162">
        <f>IF(N93="snížená",J93,0)</f>
        <v>0</v>
      </c>
      <c r="BG93" s="162">
        <f>IF(N93="zákl. přenesená",J93,0)</f>
        <v>0</v>
      </c>
      <c r="BH93" s="162">
        <f>IF(N93="sníž. přenesená",J93,0)</f>
        <v>0</v>
      </c>
      <c r="BI93" s="162">
        <f>IF(N93="nulová",J93,0)</f>
        <v>0</v>
      </c>
      <c r="BJ93" s="23" t="s">
        <v>77</v>
      </c>
      <c r="BK93" s="162">
        <f>ROUND(I93*H93,2)</f>
        <v>0</v>
      </c>
      <c r="BL93" s="23" t="s">
        <v>1985</v>
      </c>
      <c r="BM93" s="23" t="s">
        <v>2006</v>
      </c>
    </row>
    <row r="94" spans="2:63" s="10" customFormat="1" ht="29.85" customHeight="1">
      <c r="B94" s="139"/>
      <c r="D94" s="140" t="s">
        <v>68</v>
      </c>
      <c r="E94" s="149" t="s">
        <v>2007</v>
      </c>
      <c r="F94" s="149" t="s">
        <v>2008</v>
      </c>
      <c r="J94" s="150">
        <f>BK94</f>
        <v>0</v>
      </c>
      <c r="L94" s="139"/>
      <c r="M94" s="143"/>
      <c r="N94" s="144"/>
      <c r="O94" s="144"/>
      <c r="P94" s="145">
        <f>P95</f>
        <v>0</v>
      </c>
      <c r="Q94" s="144"/>
      <c r="R94" s="145">
        <f>R95</f>
        <v>0</v>
      </c>
      <c r="S94" s="144"/>
      <c r="T94" s="146">
        <f>T95</f>
        <v>0</v>
      </c>
      <c r="AR94" s="140" t="s">
        <v>163</v>
      </c>
      <c r="AT94" s="147" t="s">
        <v>68</v>
      </c>
      <c r="AU94" s="147" t="s">
        <v>77</v>
      </c>
      <c r="AY94" s="140" t="s">
        <v>139</v>
      </c>
      <c r="BK94" s="148">
        <f>BK95</f>
        <v>0</v>
      </c>
    </row>
    <row r="95" spans="2:65" s="1" customFormat="1" ht="16.5" customHeight="1">
      <c r="B95" s="151"/>
      <c r="C95" s="152" t="s">
        <v>179</v>
      </c>
      <c r="D95" s="152" t="s">
        <v>141</v>
      </c>
      <c r="E95" s="153" t="s">
        <v>2009</v>
      </c>
      <c r="F95" s="154" t="s">
        <v>2008</v>
      </c>
      <c r="G95" s="155" t="s">
        <v>349</v>
      </c>
      <c r="H95" s="156">
        <v>23894.2</v>
      </c>
      <c r="I95" s="157"/>
      <c r="J95" s="157">
        <f>ROUND(I95*H95,2)</f>
        <v>0</v>
      </c>
      <c r="K95" s="154" t="s">
        <v>145</v>
      </c>
      <c r="L95" s="37"/>
      <c r="M95" s="158" t="s">
        <v>5</v>
      </c>
      <c r="N95" s="159" t="s">
        <v>40</v>
      </c>
      <c r="O95" s="160">
        <v>0</v>
      </c>
      <c r="P95" s="160">
        <f>O95*H95</f>
        <v>0</v>
      </c>
      <c r="Q95" s="160">
        <v>0</v>
      </c>
      <c r="R95" s="160">
        <f>Q95*H95</f>
        <v>0</v>
      </c>
      <c r="S95" s="160">
        <v>0</v>
      </c>
      <c r="T95" s="161">
        <f>S95*H95</f>
        <v>0</v>
      </c>
      <c r="AR95" s="23" t="s">
        <v>1985</v>
      </c>
      <c r="AT95" s="23" t="s">
        <v>141</v>
      </c>
      <c r="AU95" s="23" t="s">
        <v>79</v>
      </c>
      <c r="AY95" s="23" t="s">
        <v>139</v>
      </c>
      <c r="BE95" s="162">
        <f>IF(N95="základní",J95,0)</f>
        <v>0</v>
      </c>
      <c r="BF95" s="162">
        <f>IF(N95="snížená",J95,0)</f>
        <v>0</v>
      </c>
      <c r="BG95" s="162">
        <f>IF(N95="zákl. přenesená",J95,0)</f>
        <v>0</v>
      </c>
      <c r="BH95" s="162">
        <f>IF(N95="sníž. přenesená",J95,0)</f>
        <v>0</v>
      </c>
      <c r="BI95" s="162">
        <f>IF(N95="nulová",J95,0)</f>
        <v>0</v>
      </c>
      <c r="BJ95" s="23" t="s">
        <v>77</v>
      </c>
      <c r="BK95" s="162">
        <f>ROUND(I95*H95,2)</f>
        <v>0</v>
      </c>
      <c r="BL95" s="23" t="s">
        <v>1985</v>
      </c>
      <c r="BM95" s="23" t="s">
        <v>2010</v>
      </c>
    </row>
    <row r="96" spans="2:63" s="10" customFormat="1" ht="29.85" customHeight="1">
      <c r="B96" s="139"/>
      <c r="D96" s="140" t="s">
        <v>68</v>
      </c>
      <c r="E96" s="149" t="s">
        <v>2011</v>
      </c>
      <c r="F96" s="149" t="s">
        <v>2012</v>
      </c>
      <c r="J96" s="150">
        <f>BK96</f>
        <v>0</v>
      </c>
      <c r="L96" s="139"/>
      <c r="M96" s="143"/>
      <c r="N96" s="144"/>
      <c r="O96" s="144"/>
      <c r="P96" s="145">
        <f>P97</f>
        <v>0</v>
      </c>
      <c r="Q96" s="144"/>
      <c r="R96" s="145">
        <f>R97</f>
        <v>0</v>
      </c>
      <c r="S96" s="144"/>
      <c r="T96" s="146">
        <f>T97</f>
        <v>0</v>
      </c>
      <c r="AR96" s="140" t="s">
        <v>163</v>
      </c>
      <c r="AT96" s="147" t="s">
        <v>68</v>
      </c>
      <c r="AU96" s="147" t="s">
        <v>77</v>
      </c>
      <c r="AY96" s="140" t="s">
        <v>139</v>
      </c>
      <c r="BK96" s="148">
        <f>BK97</f>
        <v>0</v>
      </c>
    </row>
    <row r="97" spans="2:65" s="1" customFormat="1" ht="16.5" customHeight="1">
      <c r="B97" s="151"/>
      <c r="C97" s="152" t="s">
        <v>185</v>
      </c>
      <c r="D97" s="152" t="s">
        <v>141</v>
      </c>
      <c r="E97" s="153" t="s">
        <v>2013</v>
      </c>
      <c r="F97" s="154" t="s">
        <v>2014</v>
      </c>
      <c r="G97" s="155" t="s">
        <v>349</v>
      </c>
      <c r="H97" s="156">
        <v>23894.2</v>
      </c>
      <c r="I97" s="157"/>
      <c r="J97" s="157">
        <f>ROUND(I97*H97,2)</f>
        <v>0</v>
      </c>
      <c r="K97" s="154" t="s">
        <v>145</v>
      </c>
      <c r="L97" s="37"/>
      <c r="M97" s="158" t="s">
        <v>5</v>
      </c>
      <c r="N97" s="187" t="s">
        <v>40</v>
      </c>
      <c r="O97" s="188">
        <v>0</v>
      </c>
      <c r="P97" s="188">
        <f>O97*H97</f>
        <v>0</v>
      </c>
      <c r="Q97" s="188">
        <v>0</v>
      </c>
      <c r="R97" s="188">
        <f>Q97*H97</f>
        <v>0</v>
      </c>
      <c r="S97" s="188">
        <v>0</v>
      </c>
      <c r="T97" s="189">
        <f>S97*H97</f>
        <v>0</v>
      </c>
      <c r="AR97" s="23" t="s">
        <v>1985</v>
      </c>
      <c r="AT97" s="23" t="s">
        <v>141</v>
      </c>
      <c r="AU97" s="23" t="s">
        <v>79</v>
      </c>
      <c r="AY97" s="23" t="s">
        <v>139</v>
      </c>
      <c r="BE97" s="162">
        <f>IF(N97="základní",J97,0)</f>
        <v>0</v>
      </c>
      <c r="BF97" s="162">
        <f>IF(N97="snížená",J97,0)</f>
        <v>0</v>
      </c>
      <c r="BG97" s="162">
        <f>IF(N97="zákl. přenesená",J97,0)</f>
        <v>0</v>
      </c>
      <c r="BH97" s="162">
        <f>IF(N97="sníž. přenesená",J97,0)</f>
        <v>0</v>
      </c>
      <c r="BI97" s="162">
        <f>IF(N97="nulová",J97,0)</f>
        <v>0</v>
      </c>
      <c r="BJ97" s="23" t="s">
        <v>77</v>
      </c>
      <c r="BK97" s="162">
        <f>ROUND(I97*H97,2)</f>
        <v>0</v>
      </c>
      <c r="BL97" s="23" t="s">
        <v>1985</v>
      </c>
      <c r="BM97" s="23" t="s">
        <v>2015</v>
      </c>
    </row>
    <row r="98" spans="2:12" s="1" customFormat="1" ht="6.95" customHeight="1">
      <c r="B98" s="52"/>
      <c r="C98" s="53"/>
      <c r="D98" s="53"/>
      <c r="E98" s="53"/>
      <c r="F98" s="53"/>
      <c r="G98" s="53"/>
      <c r="H98" s="53"/>
      <c r="I98" s="53"/>
      <c r="J98" s="53"/>
      <c r="K98" s="53"/>
      <c r="L98" s="37"/>
    </row>
  </sheetData>
  <autoFilter ref="C81:K97"/>
  <mergeCells count="10">
    <mergeCell ref="J51:J52"/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199" customWidth="1"/>
    <col min="2" max="2" width="1.66796875" style="199" customWidth="1"/>
    <col min="3" max="4" width="5" style="199" customWidth="1"/>
    <col min="5" max="5" width="11.66015625" style="199" customWidth="1"/>
    <col min="6" max="6" width="9.16015625" style="199" customWidth="1"/>
    <col min="7" max="7" width="5" style="199" customWidth="1"/>
    <col min="8" max="8" width="77.83203125" style="199" customWidth="1"/>
    <col min="9" max="10" width="20" style="199" customWidth="1"/>
    <col min="11" max="11" width="1.66796875" style="199" customWidth="1"/>
  </cols>
  <sheetData>
    <row r="1" ht="37.5" customHeight="1"/>
    <row r="2" spans="2:11" ht="7.5" customHeight="1">
      <c r="B2" s="200"/>
      <c r="C2" s="201"/>
      <c r="D2" s="201"/>
      <c r="E2" s="201"/>
      <c r="F2" s="201"/>
      <c r="G2" s="201"/>
      <c r="H2" s="201"/>
      <c r="I2" s="201"/>
      <c r="J2" s="201"/>
      <c r="K2" s="202"/>
    </row>
    <row r="3" spans="2:11" s="14" customFormat="1" ht="45" customHeight="1">
      <c r="B3" s="203"/>
      <c r="C3" s="369" t="s">
        <v>2016</v>
      </c>
      <c r="D3" s="369"/>
      <c r="E3" s="369"/>
      <c r="F3" s="369"/>
      <c r="G3" s="369"/>
      <c r="H3" s="369"/>
      <c r="I3" s="369"/>
      <c r="J3" s="369"/>
      <c r="K3" s="204"/>
    </row>
    <row r="4" spans="2:11" ht="25.5" customHeight="1">
      <c r="B4" s="205"/>
      <c r="C4" s="376" t="s">
        <v>2017</v>
      </c>
      <c r="D4" s="376"/>
      <c r="E4" s="376"/>
      <c r="F4" s="376"/>
      <c r="G4" s="376"/>
      <c r="H4" s="376"/>
      <c r="I4" s="376"/>
      <c r="J4" s="376"/>
      <c r="K4" s="206"/>
    </row>
    <row r="5" spans="2:11" ht="5.25" customHeight="1">
      <c r="B5" s="205"/>
      <c r="C5" s="207"/>
      <c r="D5" s="207"/>
      <c r="E5" s="207"/>
      <c r="F5" s="207"/>
      <c r="G5" s="207"/>
      <c r="H5" s="207"/>
      <c r="I5" s="207"/>
      <c r="J5" s="207"/>
      <c r="K5" s="206"/>
    </row>
    <row r="6" spans="2:11" ht="15" customHeight="1">
      <c r="B6" s="205"/>
      <c r="C6" s="372" t="s">
        <v>2018</v>
      </c>
      <c r="D6" s="372"/>
      <c r="E6" s="372"/>
      <c r="F6" s="372"/>
      <c r="G6" s="372"/>
      <c r="H6" s="372"/>
      <c r="I6" s="372"/>
      <c r="J6" s="372"/>
      <c r="K6" s="206"/>
    </row>
    <row r="7" spans="2:11" ht="15" customHeight="1">
      <c r="B7" s="209"/>
      <c r="C7" s="372" t="s">
        <v>2019</v>
      </c>
      <c r="D7" s="372"/>
      <c r="E7" s="372"/>
      <c r="F7" s="372"/>
      <c r="G7" s="372"/>
      <c r="H7" s="372"/>
      <c r="I7" s="372"/>
      <c r="J7" s="372"/>
      <c r="K7" s="206"/>
    </row>
    <row r="8" spans="2:11" ht="12.75" customHeight="1">
      <c r="B8" s="209"/>
      <c r="C8" s="208"/>
      <c r="D8" s="208"/>
      <c r="E8" s="208"/>
      <c r="F8" s="208"/>
      <c r="G8" s="208"/>
      <c r="H8" s="208"/>
      <c r="I8" s="208"/>
      <c r="J8" s="208"/>
      <c r="K8" s="206"/>
    </row>
    <row r="9" spans="2:11" ht="15" customHeight="1">
      <c r="B9" s="209"/>
      <c r="C9" s="372" t="s">
        <v>2020</v>
      </c>
      <c r="D9" s="372"/>
      <c r="E9" s="372"/>
      <c r="F9" s="372"/>
      <c r="G9" s="372"/>
      <c r="H9" s="372"/>
      <c r="I9" s="372"/>
      <c r="J9" s="372"/>
      <c r="K9" s="206"/>
    </row>
    <row r="10" spans="2:11" ht="15" customHeight="1">
      <c r="B10" s="209"/>
      <c r="C10" s="208"/>
      <c r="D10" s="372" t="s">
        <v>2021</v>
      </c>
      <c r="E10" s="372"/>
      <c r="F10" s="372"/>
      <c r="G10" s="372"/>
      <c r="H10" s="372"/>
      <c r="I10" s="372"/>
      <c r="J10" s="372"/>
      <c r="K10" s="206"/>
    </row>
    <row r="11" spans="2:11" ht="15" customHeight="1">
      <c r="B11" s="209"/>
      <c r="C11" s="210"/>
      <c r="D11" s="372" t="s">
        <v>2022</v>
      </c>
      <c r="E11" s="372"/>
      <c r="F11" s="372"/>
      <c r="G11" s="372"/>
      <c r="H11" s="372"/>
      <c r="I11" s="372"/>
      <c r="J11" s="372"/>
      <c r="K11" s="206"/>
    </row>
    <row r="12" spans="2:11" ht="12.75" customHeight="1">
      <c r="B12" s="209"/>
      <c r="C12" s="210"/>
      <c r="D12" s="210"/>
      <c r="E12" s="210"/>
      <c r="F12" s="210"/>
      <c r="G12" s="210"/>
      <c r="H12" s="210"/>
      <c r="I12" s="210"/>
      <c r="J12" s="210"/>
      <c r="K12" s="206"/>
    </row>
    <row r="13" spans="2:11" ht="15" customHeight="1">
      <c r="B13" s="209"/>
      <c r="C13" s="210"/>
      <c r="D13" s="372" t="s">
        <v>2023</v>
      </c>
      <c r="E13" s="372"/>
      <c r="F13" s="372"/>
      <c r="G13" s="372"/>
      <c r="H13" s="372"/>
      <c r="I13" s="372"/>
      <c r="J13" s="372"/>
      <c r="K13" s="206"/>
    </row>
    <row r="14" spans="2:11" ht="15" customHeight="1">
      <c r="B14" s="209"/>
      <c r="C14" s="210"/>
      <c r="D14" s="372" t="s">
        <v>2024</v>
      </c>
      <c r="E14" s="372"/>
      <c r="F14" s="372"/>
      <c r="G14" s="372"/>
      <c r="H14" s="372"/>
      <c r="I14" s="372"/>
      <c r="J14" s="372"/>
      <c r="K14" s="206"/>
    </row>
    <row r="15" spans="2:11" ht="15" customHeight="1">
      <c r="B15" s="209"/>
      <c r="C15" s="210"/>
      <c r="D15" s="372" t="s">
        <v>2025</v>
      </c>
      <c r="E15" s="372"/>
      <c r="F15" s="372"/>
      <c r="G15" s="372"/>
      <c r="H15" s="372"/>
      <c r="I15" s="372"/>
      <c r="J15" s="372"/>
      <c r="K15" s="206"/>
    </row>
    <row r="16" spans="2:11" ht="15" customHeight="1">
      <c r="B16" s="209"/>
      <c r="C16" s="210"/>
      <c r="D16" s="210"/>
      <c r="E16" s="211" t="s">
        <v>76</v>
      </c>
      <c r="F16" s="372" t="s">
        <v>2026</v>
      </c>
      <c r="G16" s="372"/>
      <c r="H16" s="372"/>
      <c r="I16" s="372"/>
      <c r="J16" s="372"/>
      <c r="K16" s="206"/>
    </row>
    <row r="17" spans="2:11" ht="15" customHeight="1">
      <c r="B17" s="209"/>
      <c r="C17" s="210"/>
      <c r="D17" s="210"/>
      <c r="E17" s="211" t="s">
        <v>2027</v>
      </c>
      <c r="F17" s="372" t="s">
        <v>2028</v>
      </c>
      <c r="G17" s="372"/>
      <c r="H17" s="372"/>
      <c r="I17" s="372"/>
      <c r="J17" s="372"/>
      <c r="K17" s="206"/>
    </row>
    <row r="18" spans="2:11" ht="15" customHeight="1">
      <c r="B18" s="209"/>
      <c r="C18" s="210"/>
      <c r="D18" s="210"/>
      <c r="E18" s="211" t="s">
        <v>2029</v>
      </c>
      <c r="F18" s="372" t="s">
        <v>2030</v>
      </c>
      <c r="G18" s="372"/>
      <c r="H18" s="372"/>
      <c r="I18" s="372"/>
      <c r="J18" s="372"/>
      <c r="K18" s="206"/>
    </row>
    <row r="19" spans="2:11" ht="15" customHeight="1">
      <c r="B19" s="209"/>
      <c r="C19" s="210"/>
      <c r="D19" s="210"/>
      <c r="E19" s="211" t="s">
        <v>2031</v>
      </c>
      <c r="F19" s="372" t="s">
        <v>2032</v>
      </c>
      <c r="G19" s="372"/>
      <c r="H19" s="372"/>
      <c r="I19" s="372"/>
      <c r="J19" s="372"/>
      <c r="K19" s="206"/>
    </row>
    <row r="20" spans="2:11" ht="15" customHeight="1">
      <c r="B20" s="209"/>
      <c r="C20" s="210"/>
      <c r="D20" s="210"/>
      <c r="E20" s="211" t="s">
        <v>2033</v>
      </c>
      <c r="F20" s="372" t="s">
        <v>2034</v>
      </c>
      <c r="G20" s="372"/>
      <c r="H20" s="372"/>
      <c r="I20" s="372"/>
      <c r="J20" s="372"/>
      <c r="K20" s="206"/>
    </row>
    <row r="21" spans="2:11" ht="15" customHeight="1">
      <c r="B21" s="209"/>
      <c r="C21" s="210"/>
      <c r="D21" s="210"/>
      <c r="E21" s="211" t="s">
        <v>2035</v>
      </c>
      <c r="F21" s="372" t="s">
        <v>2036</v>
      </c>
      <c r="G21" s="372"/>
      <c r="H21" s="372"/>
      <c r="I21" s="372"/>
      <c r="J21" s="372"/>
      <c r="K21" s="206"/>
    </row>
    <row r="22" spans="2:11" ht="12.75" customHeight="1">
      <c r="B22" s="209"/>
      <c r="C22" s="210"/>
      <c r="D22" s="210"/>
      <c r="E22" s="210"/>
      <c r="F22" s="210"/>
      <c r="G22" s="210"/>
      <c r="H22" s="210"/>
      <c r="I22" s="210"/>
      <c r="J22" s="210"/>
      <c r="K22" s="206"/>
    </row>
    <row r="23" spans="2:11" ht="15" customHeight="1">
      <c r="B23" s="209"/>
      <c r="C23" s="372" t="s">
        <v>2037</v>
      </c>
      <c r="D23" s="372"/>
      <c r="E23" s="372"/>
      <c r="F23" s="372"/>
      <c r="G23" s="372"/>
      <c r="H23" s="372"/>
      <c r="I23" s="372"/>
      <c r="J23" s="372"/>
      <c r="K23" s="206"/>
    </row>
    <row r="24" spans="2:11" ht="15" customHeight="1">
      <c r="B24" s="209"/>
      <c r="C24" s="372" t="s">
        <v>2038</v>
      </c>
      <c r="D24" s="372"/>
      <c r="E24" s="372"/>
      <c r="F24" s="372"/>
      <c r="G24" s="372"/>
      <c r="H24" s="372"/>
      <c r="I24" s="372"/>
      <c r="J24" s="372"/>
      <c r="K24" s="206"/>
    </row>
    <row r="25" spans="2:11" ht="15" customHeight="1">
      <c r="B25" s="209"/>
      <c r="C25" s="208"/>
      <c r="D25" s="372" t="s">
        <v>2039</v>
      </c>
      <c r="E25" s="372"/>
      <c r="F25" s="372"/>
      <c r="G25" s="372"/>
      <c r="H25" s="372"/>
      <c r="I25" s="372"/>
      <c r="J25" s="372"/>
      <c r="K25" s="206"/>
    </row>
    <row r="26" spans="2:11" ht="15" customHeight="1">
      <c r="B26" s="209"/>
      <c r="C26" s="210"/>
      <c r="D26" s="372" t="s">
        <v>2040</v>
      </c>
      <c r="E26" s="372"/>
      <c r="F26" s="372"/>
      <c r="G26" s="372"/>
      <c r="H26" s="372"/>
      <c r="I26" s="372"/>
      <c r="J26" s="372"/>
      <c r="K26" s="206"/>
    </row>
    <row r="27" spans="2:11" ht="12.75" customHeight="1">
      <c r="B27" s="209"/>
      <c r="C27" s="210"/>
      <c r="D27" s="210"/>
      <c r="E27" s="210"/>
      <c r="F27" s="210"/>
      <c r="G27" s="210"/>
      <c r="H27" s="210"/>
      <c r="I27" s="210"/>
      <c r="J27" s="210"/>
      <c r="K27" s="206"/>
    </row>
    <row r="28" spans="2:11" ht="15" customHeight="1">
      <c r="B28" s="209"/>
      <c r="C28" s="210"/>
      <c r="D28" s="372" t="s">
        <v>2041</v>
      </c>
      <c r="E28" s="372"/>
      <c r="F28" s="372"/>
      <c r="G28" s="372"/>
      <c r="H28" s="372"/>
      <c r="I28" s="372"/>
      <c r="J28" s="372"/>
      <c r="K28" s="206"/>
    </row>
    <row r="29" spans="2:11" ht="15" customHeight="1">
      <c r="B29" s="209"/>
      <c r="C29" s="210"/>
      <c r="D29" s="372" t="s">
        <v>2042</v>
      </c>
      <c r="E29" s="372"/>
      <c r="F29" s="372"/>
      <c r="G29" s="372"/>
      <c r="H29" s="372"/>
      <c r="I29" s="372"/>
      <c r="J29" s="372"/>
      <c r="K29" s="206"/>
    </row>
    <row r="30" spans="2:11" ht="12.75" customHeight="1">
      <c r="B30" s="209"/>
      <c r="C30" s="210"/>
      <c r="D30" s="210"/>
      <c r="E30" s="210"/>
      <c r="F30" s="210"/>
      <c r="G30" s="210"/>
      <c r="H30" s="210"/>
      <c r="I30" s="210"/>
      <c r="J30" s="210"/>
      <c r="K30" s="206"/>
    </row>
    <row r="31" spans="2:11" ht="15" customHeight="1">
      <c r="B31" s="209"/>
      <c r="C31" s="210"/>
      <c r="D31" s="372" t="s">
        <v>2043</v>
      </c>
      <c r="E31" s="372"/>
      <c r="F31" s="372"/>
      <c r="G31" s="372"/>
      <c r="H31" s="372"/>
      <c r="I31" s="372"/>
      <c r="J31" s="372"/>
      <c r="K31" s="206"/>
    </row>
    <row r="32" spans="2:11" ht="15" customHeight="1">
      <c r="B32" s="209"/>
      <c r="C32" s="210"/>
      <c r="D32" s="372" t="s">
        <v>2044</v>
      </c>
      <c r="E32" s="372"/>
      <c r="F32" s="372"/>
      <c r="G32" s="372"/>
      <c r="H32" s="372"/>
      <c r="I32" s="372"/>
      <c r="J32" s="372"/>
      <c r="K32" s="206"/>
    </row>
    <row r="33" spans="2:11" ht="15" customHeight="1">
      <c r="B33" s="209"/>
      <c r="C33" s="210"/>
      <c r="D33" s="372" t="s">
        <v>2045</v>
      </c>
      <c r="E33" s="372"/>
      <c r="F33" s="372"/>
      <c r="G33" s="372"/>
      <c r="H33" s="372"/>
      <c r="I33" s="372"/>
      <c r="J33" s="372"/>
      <c r="K33" s="206"/>
    </row>
    <row r="34" spans="2:11" ht="15" customHeight="1">
      <c r="B34" s="209"/>
      <c r="C34" s="210"/>
      <c r="D34" s="208"/>
      <c r="E34" s="212" t="s">
        <v>124</v>
      </c>
      <c r="F34" s="208"/>
      <c r="G34" s="372" t="s">
        <v>2046</v>
      </c>
      <c r="H34" s="372"/>
      <c r="I34" s="372"/>
      <c r="J34" s="372"/>
      <c r="K34" s="206"/>
    </row>
    <row r="35" spans="2:11" ht="30.75" customHeight="1">
      <c r="B35" s="209"/>
      <c r="C35" s="210"/>
      <c r="D35" s="208"/>
      <c r="E35" s="212" t="s">
        <v>2047</v>
      </c>
      <c r="F35" s="208"/>
      <c r="G35" s="372" t="s">
        <v>2048</v>
      </c>
      <c r="H35" s="372"/>
      <c r="I35" s="372"/>
      <c r="J35" s="372"/>
      <c r="K35" s="206"/>
    </row>
    <row r="36" spans="2:11" ht="15" customHeight="1">
      <c r="B36" s="209"/>
      <c r="C36" s="210"/>
      <c r="D36" s="208"/>
      <c r="E36" s="212" t="s">
        <v>50</v>
      </c>
      <c r="F36" s="208"/>
      <c r="G36" s="372" t="s">
        <v>2049</v>
      </c>
      <c r="H36" s="372"/>
      <c r="I36" s="372"/>
      <c r="J36" s="372"/>
      <c r="K36" s="206"/>
    </row>
    <row r="37" spans="2:11" ht="15" customHeight="1">
      <c r="B37" s="209"/>
      <c r="C37" s="210"/>
      <c r="D37" s="208"/>
      <c r="E37" s="212" t="s">
        <v>125</v>
      </c>
      <c r="F37" s="208"/>
      <c r="G37" s="372" t="s">
        <v>2050</v>
      </c>
      <c r="H37" s="372"/>
      <c r="I37" s="372"/>
      <c r="J37" s="372"/>
      <c r="K37" s="206"/>
    </row>
    <row r="38" spans="2:11" ht="15" customHeight="1">
      <c r="B38" s="209"/>
      <c r="C38" s="210"/>
      <c r="D38" s="208"/>
      <c r="E38" s="212" t="s">
        <v>126</v>
      </c>
      <c r="F38" s="208"/>
      <c r="G38" s="372" t="s">
        <v>2051</v>
      </c>
      <c r="H38" s="372"/>
      <c r="I38" s="372"/>
      <c r="J38" s="372"/>
      <c r="K38" s="206"/>
    </row>
    <row r="39" spans="2:11" ht="15" customHeight="1">
      <c r="B39" s="209"/>
      <c r="C39" s="210"/>
      <c r="D39" s="208"/>
      <c r="E39" s="212" t="s">
        <v>127</v>
      </c>
      <c r="F39" s="208"/>
      <c r="G39" s="372" t="s">
        <v>2052</v>
      </c>
      <c r="H39" s="372"/>
      <c r="I39" s="372"/>
      <c r="J39" s="372"/>
      <c r="K39" s="206"/>
    </row>
    <row r="40" spans="2:11" ht="15" customHeight="1">
      <c r="B40" s="209"/>
      <c r="C40" s="210"/>
      <c r="D40" s="208"/>
      <c r="E40" s="212" t="s">
        <v>2053</v>
      </c>
      <c r="F40" s="208"/>
      <c r="G40" s="372" t="s">
        <v>2054</v>
      </c>
      <c r="H40" s="372"/>
      <c r="I40" s="372"/>
      <c r="J40" s="372"/>
      <c r="K40" s="206"/>
    </row>
    <row r="41" spans="2:11" ht="15" customHeight="1">
      <c r="B41" s="209"/>
      <c r="C41" s="210"/>
      <c r="D41" s="208"/>
      <c r="E41" s="212"/>
      <c r="F41" s="208"/>
      <c r="G41" s="372" t="s">
        <v>2055</v>
      </c>
      <c r="H41" s="372"/>
      <c r="I41" s="372"/>
      <c r="J41" s="372"/>
      <c r="K41" s="206"/>
    </row>
    <row r="42" spans="2:11" ht="15" customHeight="1">
      <c r="B42" s="209"/>
      <c r="C42" s="210"/>
      <c r="D42" s="208"/>
      <c r="E42" s="212" t="s">
        <v>2056</v>
      </c>
      <c r="F42" s="208"/>
      <c r="G42" s="372" t="s">
        <v>2057</v>
      </c>
      <c r="H42" s="372"/>
      <c r="I42" s="372"/>
      <c r="J42" s="372"/>
      <c r="K42" s="206"/>
    </row>
    <row r="43" spans="2:11" ht="15" customHeight="1">
      <c r="B43" s="209"/>
      <c r="C43" s="210"/>
      <c r="D43" s="208"/>
      <c r="E43" s="212" t="s">
        <v>129</v>
      </c>
      <c r="F43" s="208"/>
      <c r="G43" s="372" t="s">
        <v>2058</v>
      </c>
      <c r="H43" s="372"/>
      <c r="I43" s="372"/>
      <c r="J43" s="372"/>
      <c r="K43" s="206"/>
    </row>
    <row r="44" spans="2:11" ht="12.75" customHeight="1">
      <c r="B44" s="209"/>
      <c r="C44" s="210"/>
      <c r="D44" s="208"/>
      <c r="E44" s="208"/>
      <c r="F44" s="208"/>
      <c r="G44" s="208"/>
      <c r="H44" s="208"/>
      <c r="I44" s="208"/>
      <c r="J44" s="208"/>
      <c r="K44" s="206"/>
    </row>
    <row r="45" spans="2:11" ht="15" customHeight="1">
      <c r="B45" s="209"/>
      <c r="C45" s="210"/>
      <c r="D45" s="372" t="s">
        <v>2059</v>
      </c>
      <c r="E45" s="372"/>
      <c r="F45" s="372"/>
      <c r="G45" s="372"/>
      <c r="H45" s="372"/>
      <c r="I45" s="372"/>
      <c r="J45" s="372"/>
      <c r="K45" s="206"/>
    </row>
    <row r="46" spans="2:11" ht="15" customHeight="1">
      <c r="B46" s="209"/>
      <c r="C46" s="210"/>
      <c r="D46" s="210"/>
      <c r="E46" s="372" t="s">
        <v>2060</v>
      </c>
      <c r="F46" s="372"/>
      <c r="G46" s="372"/>
      <c r="H46" s="372"/>
      <c r="I46" s="372"/>
      <c r="J46" s="372"/>
      <c r="K46" s="206"/>
    </row>
    <row r="47" spans="2:11" ht="15" customHeight="1">
      <c r="B47" s="209"/>
      <c r="C47" s="210"/>
      <c r="D47" s="210"/>
      <c r="E47" s="372" t="s">
        <v>2061</v>
      </c>
      <c r="F47" s="372"/>
      <c r="G47" s="372"/>
      <c r="H47" s="372"/>
      <c r="I47" s="372"/>
      <c r="J47" s="372"/>
      <c r="K47" s="206"/>
    </row>
    <row r="48" spans="2:11" ht="15" customHeight="1">
      <c r="B48" s="209"/>
      <c r="C48" s="210"/>
      <c r="D48" s="210"/>
      <c r="E48" s="372" t="s">
        <v>2062</v>
      </c>
      <c r="F48" s="372"/>
      <c r="G48" s="372"/>
      <c r="H48" s="372"/>
      <c r="I48" s="372"/>
      <c r="J48" s="372"/>
      <c r="K48" s="206"/>
    </row>
    <row r="49" spans="2:11" ht="15" customHeight="1">
      <c r="B49" s="209"/>
      <c r="C49" s="210"/>
      <c r="D49" s="372" t="s">
        <v>2063</v>
      </c>
      <c r="E49" s="372"/>
      <c r="F49" s="372"/>
      <c r="G49" s="372"/>
      <c r="H49" s="372"/>
      <c r="I49" s="372"/>
      <c r="J49" s="372"/>
      <c r="K49" s="206"/>
    </row>
    <row r="50" spans="2:11" ht="25.5" customHeight="1">
      <c r="B50" s="205"/>
      <c r="C50" s="376" t="s">
        <v>2064</v>
      </c>
      <c r="D50" s="376"/>
      <c r="E50" s="376"/>
      <c r="F50" s="376"/>
      <c r="G50" s="376"/>
      <c r="H50" s="376"/>
      <c r="I50" s="376"/>
      <c r="J50" s="376"/>
      <c r="K50" s="206"/>
    </row>
    <row r="51" spans="2:11" ht="5.25" customHeight="1">
      <c r="B51" s="205"/>
      <c r="C51" s="207"/>
      <c r="D51" s="207"/>
      <c r="E51" s="207"/>
      <c r="F51" s="207"/>
      <c r="G51" s="207"/>
      <c r="H51" s="207"/>
      <c r="I51" s="207"/>
      <c r="J51" s="207"/>
      <c r="K51" s="206"/>
    </row>
    <row r="52" spans="2:11" ht="15" customHeight="1">
      <c r="B52" s="205"/>
      <c r="C52" s="372" t="s">
        <v>2065</v>
      </c>
      <c r="D52" s="372"/>
      <c r="E52" s="372"/>
      <c r="F52" s="372"/>
      <c r="G52" s="372"/>
      <c r="H52" s="372"/>
      <c r="I52" s="372"/>
      <c r="J52" s="372"/>
      <c r="K52" s="206"/>
    </row>
    <row r="53" spans="2:11" ht="15" customHeight="1">
      <c r="B53" s="205"/>
      <c r="C53" s="372" t="s">
        <v>2066</v>
      </c>
      <c r="D53" s="372"/>
      <c r="E53" s="372"/>
      <c r="F53" s="372"/>
      <c r="G53" s="372"/>
      <c r="H53" s="372"/>
      <c r="I53" s="372"/>
      <c r="J53" s="372"/>
      <c r="K53" s="206"/>
    </row>
    <row r="54" spans="2:11" ht="12.75" customHeight="1">
      <c r="B54" s="205"/>
      <c r="C54" s="208"/>
      <c r="D54" s="208"/>
      <c r="E54" s="208"/>
      <c r="F54" s="208"/>
      <c r="G54" s="208"/>
      <c r="H54" s="208"/>
      <c r="I54" s="208"/>
      <c r="J54" s="208"/>
      <c r="K54" s="206"/>
    </row>
    <row r="55" spans="2:11" ht="15" customHeight="1">
      <c r="B55" s="205"/>
      <c r="C55" s="372" t="s">
        <v>2067</v>
      </c>
      <c r="D55" s="372"/>
      <c r="E55" s="372"/>
      <c r="F55" s="372"/>
      <c r="G55" s="372"/>
      <c r="H55" s="372"/>
      <c r="I55" s="372"/>
      <c r="J55" s="372"/>
      <c r="K55" s="206"/>
    </row>
    <row r="56" spans="2:11" ht="15" customHeight="1">
      <c r="B56" s="205"/>
      <c r="C56" s="210"/>
      <c r="D56" s="372" t="s">
        <v>2068</v>
      </c>
      <c r="E56" s="372"/>
      <c r="F56" s="372"/>
      <c r="G56" s="372"/>
      <c r="H56" s="372"/>
      <c r="I56" s="372"/>
      <c r="J56" s="372"/>
      <c r="K56" s="206"/>
    </row>
    <row r="57" spans="2:11" ht="15" customHeight="1">
      <c r="B57" s="205"/>
      <c r="C57" s="210"/>
      <c r="D57" s="372" t="s">
        <v>2069</v>
      </c>
      <c r="E57" s="372"/>
      <c r="F57" s="372"/>
      <c r="G57" s="372"/>
      <c r="H57" s="372"/>
      <c r="I57" s="372"/>
      <c r="J57" s="372"/>
      <c r="K57" s="206"/>
    </row>
    <row r="58" spans="2:11" ht="15" customHeight="1">
      <c r="B58" s="205"/>
      <c r="C58" s="210"/>
      <c r="D58" s="372" t="s">
        <v>2070</v>
      </c>
      <c r="E58" s="372"/>
      <c r="F58" s="372"/>
      <c r="G58" s="372"/>
      <c r="H58" s="372"/>
      <c r="I58" s="372"/>
      <c r="J58" s="372"/>
      <c r="K58" s="206"/>
    </row>
    <row r="59" spans="2:11" ht="15" customHeight="1">
      <c r="B59" s="205"/>
      <c r="C59" s="210"/>
      <c r="D59" s="372" t="s">
        <v>2071</v>
      </c>
      <c r="E59" s="372"/>
      <c r="F59" s="372"/>
      <c r="G59" s="372"/>
      <c r="H59" s="372"/>
      <c r="I59" s="372"/>
      <c r="J59" s="372"/>
      <c r="K59" s="206"/>
    </row>
    <row r="60" spans="2:11" ht="15" customHeight="1">
      <c r="B60" s="205"/>
      <c r="C60" s="210"/>
      <c r="D60" s="373" t="s">
        <v>2072</v>
      </c>
      <c r="E60" s="373"/>
      <c r="F60" s="373"/>
      <c r="G60" s="373"/>
      <c r="H60" s="373"/>
      <c r="I60" s="373"/>
      <c r="J60" s="373"/>
      <c r="K60" s="206"/>
    </row>
    <row r="61" spans="2:11" ht="15" customHeight="1">
      <c r="B61" s="205"/>
      <c r="C61" s="210"/>
      <c r="D61" s="372" t="s">
        <v>2073</v>
      </c>
      <c r="E61" s="372"/>
      <c r="F61" s="372"/>
      <c r="G61" s="372"/>
      <c r="H61" s="372"/>
      <c r="I61" s="372"/>
      <c r="J61" s="372"/>
      <c r="K61" s="206"/>
    </row>
    <row r="62" spans="2:11" ht="12.75" customHeight="1">
      <c r="B62" s="205"/>
      <c r="C62" s="210"/>
      <c r="D62" s="210"/>
      <c r="E62" s="213"/>
      <c r="F62" s="210"/>
      <c r="G62" s="210"/>
      <c r="H62" s="210"/>
      <c r="I62" s="210"/>
      <c r="J62" s="210"/>
      <c r="K62" s="206"/>
    </row>
    <row r="63" spans="2:11" ht="15" customHeight="1">
      <c r="B63" s="205"/>
      <c r="C63" s="210"/>
      <c r="D63" s="372" t="s">
        <v>2074</v>
      </c>
      <c r="E63" s="372"/>
      <c r="F63" s="372"/>
      <c r="G63" s="372"/>
      <c r="H63" s="372"/>
      <c r="I63" s="372"/>
      <c r="J63" s="372"/>
      <c r="K63" s="206"/>
    </row>
    <row r="64" spans="2:11" ht="15" customHeight="1">
      <c r="B64" s="205"/>
      <c r="C64" s="210"/>
      <c r="D64" s="373" t="s">
        <v>2075</v>
      </c>
      <c r="E64" s="373"/>
      <c r="F64" s="373"/>
      <c r="G64" s="373"/>
      <c r="H64" s="373"/>
      <c r="I64" s="373"/>
      <c r="J64" s="373"/>
      <c r="K64" s="206"/>
    </row>
    <row r="65" spans="2:11" ht="15" customHeight="1">
      <c r="B65" s="205"/>
      <c r="C65" s="210"/>
      <c r="D65" s="372" t="s">
        <v>2076</v>
      </c>
      <c r="E65" s="372"/>
      <c r="F65" s="372"/>
      <c r="G65" s="372"/>
      <c r="H65" s="372"/>
      <c r="I65" s="372"/>
      <c r="J65" s="372"/>
      <c r="K65" s="206"/>
    </row>
    <row r="66" spans="2:11" ht="15" customHeight="1">
      <c r="B66" s="205"/>
      <c r="C66" s="210"/>
      <c r="D66" s="372" t="s">
        <v>2077</v>
      </c>
      <c r="E66" s="372"/>
      <c r="F66" s="372"/>
      <c r="G66" s="372"/>
      <c r="H66" s="372"/>
      <c r="I66" s="372"/>
      <c r="J66" s="372"/>
      <c r="K66" s="206"/>
    </row>
    <row r="67" spans="2:11" ht="15" customHeight="1">
      <c r="B67" s="205"/>
      <c r="C67" s="210"/>
      <c r="D67" s="372" t="s">
        <v>2078</v>
      </c>
      <c r="E67" s="372"/>
      <c r="F67" s="372"/>
      <c r="G67" s="372"/>
      <c r="H67" s="372"/>
      <c r="I67" s="372"/>
      <c r="J67" s="372"/>
      <c r="K67" s="206"/>
    </row>
    <row r="68" spans="2:11" ht="15" customHeight="1">
      <c r="B68" s="205"/>
      <c r="C68" s="210"/>
      <c r="D68" s="372" t="s">
        <v>2079</v>
      </c>
      <c r="E68" s="372"/>
      <c r="F68" s="372"/>
      <c r="G68" s="372"/>
      <c r="H68" s="372"/>
      <c r="I68" s="372"/>
      <c r="J68" s="372"/>
      <c r="K68" s="206"/>
    </row>
    <row r="69" spans="2:11" ht="12.75" customHeight="1">
      <c r="B69" s="214"/>
      <c r="C69" s="215"/>
      <c r="D69" s="215"/>
      <c r="E69" s="215"/>
      <c r="F69" s="215"/>
      <c r="G69" s="215"/>
      <c r="H69" s="215"/>
      <c r="I69" s="215"/>
      <c r="J69" s="215"/>
      <c r="K69" s="216"/>
    </row>
    <row r="70" spans="2:11" ht="18.75" customHeight="1">
      <c r="B70" s="217"/>
      <c r="C70" s="217"/>
      <c r="D70" s="217"/>
      <c r="E70" s="217"/>
      <c r="F70" s="217"/>
      <c r="G70" s="217"/>
      <c r="H70" s="217"/>
      <c r="I70" s="217"/>
      <c r="J70" s="217"/>
      <c r="K70" s="218"/>
    </row>
    <row r="71" spans="2:11" ht="18.75" customHeight="1">
      <c r="B71" s="218"/>
      <c r="C71" s="218"/>
      <c r="D71" s="218"/>
      <c r="E71" s="218"/>
      <c r="F71" s="218"/>
      <c r="G71" s="218"/>
      <c r="H71" s="218"/>
      <c r="I71" s="218"/>
      <c r="J71" s="218"/>
      <c r="K71" s="218"/>
    </row>
    <row r="72" spans="2:11" ht="7.5" customHeight="1">
      <c r="B72" s="219"/>
      <c r="C72" s="220"/>
      <c r="D72" s="220"/>
      <c r="E72" s="220"/>
      <c r="F72" s="220"/>
      <c r="G72" s="220"/>
      <c r="H72" s="220"/>
      <c r="I72" s="220"/>
      <c r="J72" s="220"/>
      <c r="K72" s="221"/>
    </row>
    <row r="73" spans="2:11" ht="45" customHeight="1">
      <c r="B73" s="222"/>
      <c r="C73" s="374" t="s">
        <v>102</v>
      </c>
      <c r="D73" s="374"/>
      <c r="E73" s="374"/>
      <c r="F73" s="374"/>
      <c r="G73" s="374"/>
      <c r="H73" s="374"/>
      <c r="I73" s="374"/>
      <c r="J73" s="374"/>
      <c r="K73" s="223"/>
    </row>
    <row r="74" spans="2:11" ht="17.25" customHeight="1">
      <c r="B74" s="222"/>
      <c r="C74" s="224" t="s">
        <v>2080</v>
      </c>
      <c r="D74" s="224"/>
      <c r="E74" s="224"/>
      <c r="F74" s="224" t="s">
        <v>2081</v>
      </c>
      <c r="G74" s="225"/>
      <c r="H74" s="224" t="s">
        <v>125</v>
      </c>
      <c r="I74" s="224" t="s">
        <v>54</v>
      </c>
      <c r="J74" s="224" t="s">
        <v>2082</v>
      </c>
      <c r="K74" s="223"/>
    </row>
    <row r="75" spans="2:11" ht="17.25" customHeight="1">
      <c r="B75" s="222"/>
      <c r="C75" s="226" t="s">
        <v>2083</v>
      </c>
      <c r="D75" s="226"/>
      <c r="E75" s="226"/>
      <c r="F75" s="227" t="s">
        <v>2084</v>
      </c>
      <c r="G75" s="228"/>
      <c r="H75" s="226"/>
      <c r="I75" s="226"/>
      <c r="J75" s="226" t="s">
        <v>2085</v>
      </c>
      <c r="K75" s="223"/>
    </row>
    <row r="76" spans="2:11" ht="5.25" customHeight="1">
      <c r="B76" s="222"/>
      <c r="C76" s="229"/>
      <c r="D76" s="229"/>
      <c r="E76" s="229"/>
      <c r="F76" s="229"/>
      <c r="G76" s="230"/>
      <c r="H76" s="229"/>
      <c r="I76" s="229"/>
      <c r="J76" s="229"/>
      <c r="K76" s="223"/>
    </row>
    <row r="77" spans="2:11" ht="15" customHeight="1">
      <c r="B77" s="222"/>
      <c r="C77" s="212" t="s">
        <v>50</v>
      </c>
      <c r="D77" s="229"/>
      <c r="E77" s="229"/>
      <c r="F77" s="231" t="s">
        <v>2086</v>
      </c>
      <c r="G77" s="230"/>
      <c r="H77" s="212" t="s">
        <v>2087</v>
      </c>
      <c r="I77" s="212" t="s">
        <v>2088</v>
      </c>
      <c r="J77" s="212">
        <v>20</v>
      </c>
      <c r="K77" s="223"/>
    </row>
    <row r="78" spans="2:11" ht="15" customHeight="1">
      <c r="B78" s="222"/>
      <c r="C78" s="212" t="s">
        <v>2089</v>
      </c>
      <c r="D78" s="212"/>
      <c r="E78" s="212"/>
      <c r="F78" s="231" t="s">
        <v>2086</v>
      </c>
      <c r="G78" s="230"/>
      <c r="H78" s="212" t="s">
        <v>2090</v>
      </c>
      <c r="I78" s="212" t="s">
        <v>2088</v>
      </c>
      <c r="J78" s="212">
        <v>120</v>
      </c>
      <c r="K78" s="223"/>
    </row>
    <row r="79" spans="2:11" ht="15" customHeight="1">
      <c r="B79" s="232"/>
      <c r="C79" s="212" t="s">
        <v>2091</v>
      </c>
      <c r="D79" s="212"/>
      <c r="E79" s="212"/>
      <c r="F79" s="231" t="s">
        <v>2092</v>
      </c>
      <c r="G79" s="230"/>
      <c r="H79" s="212" t="s">
        <v>2093</v>
      </c>
      <c r="I79" s="212" t="s">
        <v>2088</v>
      </c>
      <c r="J79" s="212">
        <v>50</v>
      </c>
      <c r="K79" s="223"/>
    </row>
    <row r="80" spans="2:11" ht="15" customHeight="1">
      <c r="B80" s="232"/>
      <c r="C80" s="212" t="s">
        <v>2094</v>
      </c>
      <c r="D80" s="212"/>
      <c r="E80" s="212"/>
      <c r="F80" s="231" t="s">
        <v>2086</v>
      </c>
      <c r="G80" s="230"/>
      <c r="H80" s="212" t="s">
        <v>2095</v>
      </c>
      <c r="I80" s="212" t="s">
        <v>2096</v>
      </c>
      <c r="J80" s="212"/>
      <c r="K80" s="223"/>
    </row>
    <row r="81" spans="2:11" ht="15" customHeight="1">
      <c r="B81" s="232"/>
      <c r="C81" s="233" t="s">
        <v>2097</v>
      </c>
      <c r="D81" s="233"/>
      <c r="E81" s="233"/>
      <c r="F81" s="234" t="s">
        <v>2092</v>
      </c>
      <c r="G81" s="233"/>
      <c r="H81" s="233" t="s">
        <v>2098</v>
      </c>
      <c r="I81" s="233" t="s">
        <v>2088</v>
      </c>
      <c r="J81" s="233">
        <v>15</v>
      </c>
      <c r="K81" s="223"/>
    </row>
    <row r="82" spans="2:11" ht="15" customHeight="1">
      <c r="B82" s="232"/>
      <c r="C82" s="233" t="s">
        <v>2099</v>
      </c>
      <c r="D82" s="233"/>
      <c r="E82" s="233"/>
      <c r="F82" s="234" t="s">
        <v>2092</v>
      </c>
      <c r="G82" s="233"/>
      <c r="H82" s="233" t="s">
        <v>2100</v>
      </c>
      <c r="I82" s="233" t="s">
        <v>2088</v>
      </c>
      <c r="J82" s="233">
        <v>15</v>
      </c>
      <c r="K82" s="223"/>
    </row>
    <row r="83" spans="2:11" ht="15" customHeight="1">
      <c r="B83" s="232"/>
      <c r="C83" s="233" t="s">
        <v>2101</v>
      </c>
      <c r="D83" s="233"/>
      <c r="E83" s="233"/>
      <c r="F83" s="234" t="s">
        <v>2092</v>
      </c>
      <c r="G83" s="233"/>
      <c r="H83" s="233" t="s">
        <v>2102</v>
      </c>
      <c r="I83" s="233" t="s">
        <v>2088</v>
      </c>
      <c r="J83" s="233">
        <v>20</v>
      </c>
      <c r="K83" s="223"/>
    </row>
    <row r="84" spans="2:11" ht="15" customHeight="1">
      <c r="B84" s="232"/>
      <c r="C84" s="233" t="s">
        <v>2103</v>
      </c>
      <c r="D84" s="233"/>
      <c r="E84" s="233"/>
      <c r="F84" s="234" t="s">
        <v>2092</v>
      </c>
      <c r="G84" s="233"/>
      <c r="H84" s="233" t="s">
        <v>2104</v>
      </c>
      <c r="I84" s="233" t="s">
        <v>2088</v>
      </c>
      <c r="J84" s="233">
        <v>20</v>
      </c>
      <c r="K84" s="223"/>
    </row>
    <row r="85" spans="2:11" ht="15" customHeight="1">
      <c r="B85" s="232"/>
      <c r="C85" s="212" t="s">
        <v>2105</v>
      </c>
      <c r="D85" s="212"/>
      <c r="E85" s="212"/>
      <c r="F85" s="231" t="s">
        <v>2092</v>
      </c>
      <c r="G85" s="230"/>
      <c r="H85" s="212" t="s">
        <v>2106</v>
      </c>
      <c r="I85" s="212" t="s">
        <v>2088</v>
      </c>
      <c r="J85" s="212">
        <v>50</v>
      </c>
      <c r="K85" s="223"/>
    </row>
    <row r="86" spans="2:11" ht="15" customHeight="1">
      <c r="B86" s="232"/>
      <c r="C86" s="212" t="s">
        <v>2107</v>
      </c>
      <c r="D86" s="212"/>
      <c r="E86" s="212"/>
      <c r="F86" s="231" t="s">
        <v>2092</v>
      </c>
      <c r="G86" s="230"/>
      <c r="H86" s="212" t="s">
        <v>2108</v>
      </c>
      <c r="I86" s="212" t="s">
        <v>2088</v>
      </c>
      <c r="J86" s="212">
        <v>20</v>
      </c>
      <c r="K86" s="223"/>
    </row>
    <row r="87" spans="2:11" ht="15" customHeight="1">
      <c r="B87" s="232"/>
      <c r="C87" s="212" t="s">
        <v>2109</v>
      </c>
      <c r="D87" s="212"/>
      <c r="E87" s="212"/>
      <c r="F87" s="231" t="s">
        <v>2092</v>
      </c>
      <c r="G87" s="230"/>
      <c r="H87" s="212" t="s">
        <v>2110</v>
      </c>
      <c r="I87" s="212" t="s">
        <v>2088</v>
      </c>
      <c r="J87" s="212">
        <v>20</v>
      </c>
      <c r="K87" s="223"/>
    </row>
    <row r="88" spans="2:11" ht="15" customHeight="1">
      <c r="B88" s="232"/>
      <c r="C88" s="212" t="s">
        <v>2111</v>
      </c>
      <c r="D88" s="212"/>
      <c r="E88" s="212"/>
      <c r="F88" s="231" t="s">
        <v>2092</v>
      </c>
      <c r="G88" s="230"/>
      <c r="H88" s="212" t="s">
        <v>2112</v>
      </c>
      <c r="I88" s="212" t="s">
        <v>2088</v>
      </c>
      <c r="J88" s="212">
        <v>50</v>
      </c>
      <c r="K88" s="223"/>
    </row>
    <row r="89" spans="2:11" ht="15" customHeight="1">
      <c r="B89" s="232"/>
      <c r="C89" s="212" t="s">
        <v>2113</v>
      </c>
      <c r="D89" s="212"/>
      <c r="E89" s="212"/>
      <c r="F89" s="231" t="s">
        <v>2092</v>
      </c>
      <c r="G89" s="230"/>
      <c r="H89" s="212" t="s">
        <v>2113</v>
      </c>
      <c r="I89" s="212" t="s">
        <v>2088</v>
      </c>
      <c r="J89" s="212">
        <v>50</v>
      </c>
      <c r="K89" s="223"/>
    </row>
    <row r="90" spans="2:11" ht="15" customHeight="1">
      <c r="B90" s="232"/>
      <c r="C90" s="212" t="s">
        <v>130</v>
      </c>
      <c r="D90" s="212"/>
      <c r="E90" s="212"/>
      <c r="F90" s="231" t="s">
        <v>2092</v>
      </c>
      <c r="G90" s="230"/>
      <c r="H90" s="212" t="s">
        <v>2114</v>
      </c>
      <c r="I90" s="212" t="s">
        <v>2088</v>
      </c>
      <c r="J90" s="212">
        <v>255</v>
      </c>
      <c r="K90" s="223"/>
    </row>
    <row r="91" spans="2:11" ht="15" customHeight="1">
      <c r="B91" s="232"/>
      <c r="C91" s="212" t="s">
        <v>2115</v>
      </c>
      <c r="D91" s="212"/>
      <c r="E91" s="212"/>
      <c r="F91" s="231" t="s">
        <v>2086</v>
      </c>
      <c r="G91" s="230"/>
      <c r="H91" s="212" t="s">
        <v>2116</v>
      </c>
      <c r="I91" s="212" t="s">
        <v>2117</v>
      </c>
      <c r="J91" s="212"/>
      <c r="K91" s="223"/>
    </row>
    <row r="92" spans="2:11" ht="15" customHeight="1">
      <c r="B92" s="232"/>
      <c r="C92" s="212" t="s">
        <v>2118</v>
      </c>
      <c r="D92" s="212"/>
      <c r="E92" s="212"/>
      <c r="F92" s="231" t="s">
        <v>2086</v>
      </c>
      <c r="G92" s="230"/>
      <c r="H92" s="212" t="s">
        <v>2119</v>
      </c>
      <c r="I92" s="212" t="s">
        <v>2120</v>
      </c>
      <c r="J92" s="212"/>
      <c r="K92" s="223"/>
    </row>
    <row r="93" spans="2:11" ht="15" customHeight="1">
      <c r="B93" s="232"/>
      <c r="C93" s="212" t="s">
        <v>2121</v>
      </c>
      <c r="D93" s="212"/>
      <c r="E93" s="212"/>
      <c r="F93" s="231" t="s">
        <v>2086</v>
      </c>
      <c r="G93" s="230"/>
      <c r="H93" s="212" t="s">
        <v>2121</v>
      </c>
      <c r="I93" s="212" t="s">
        <v>2120</v>
      </c>
      <c r="J93" s="212"/>
      <c r="K93" s="223"/>
    </row>
    <row r="94" spans="2:11" ht="15" customHeight="1">
      <c r="B94" s="232"/>
      <c r="C94" s="212" t="s">
        <v>35</v>
      </c>
      <c r="D94" s="212"/>
      <c r="E94" s="212"/>
      <c r="F94" s="231" t="s">
        <v>2086</v>
      </c>
      <c r="G94" s="230"/>
      <c r="H94" s="212" t="s">
        <v>2122</v>
      </c>
      <c r="I94" s="212" t="s">
        <v>2120</v>
      </c>
      <c r="J94" s="212"/>
      <c r="K94" s="223"/>
    </row>
    <row r="95" spans="2:11" ht="15" customHeight="1">
      <c r="B95" s="232"/>
      <c r="C95" s="212" t="s">
        <v>45</v>
      </c>
      <c r="D95" s="212"/>
      <c r="E95" s="212"/>
      <c r="F95" s="231" t="s">
        <v>2086</v>
      </c>
      <c r="G95" s="230"/>
      <c r="H95" s="212" t="s">
        <v>2123</v>
      </c>
      <c r="I95" s="212" t="s">
        <v>2120</v>
      </c>
      <c r="J95" s="212"/>
      <c r="K95" s="223"/>
    </row>
    <row r="96" spans="2:11" ht="15" customHeight="1">
      <c r="B96" s="235"/>
      <c r="C96" s="236"/>
      <c r="D96" s="236"/>
      <c r="E96" s="236"/>
      <c r="F96" s="236"/>
      <c r="G96" s="236"/>
      <c r="H96" s="236"/>
      <c r="I96" s="236"/>
      <c r="J96" s="236"/>
      <c r="K96" s="237"/>
    </row>
    <row r="97" spans="2:11" ht="18.75" customHeight="1">
      <c r="B97" s="238"/>
      <c r="C97" s="239"/>
      <c r="D97" s="239"/>
      <c r="E97" s="239"/>
      <c r="F97" s="239"/>
      <c r="G97" s="239"/>
      <c r="H97" s="239"/>
      <c r="I97" s="239"/>
      <c r="J97" s="239"/>
      <c r="K97" s="238"/>
    </row>
    <row r="98" spans="2:11" ht="18.75" customHeight="1">
      <c r="B98" s="218"/>
      <c r="C98" s="218"/>
      <c r="D98" s="218"/>
      <c r="E98" s="218"/>
      <c r="F98" s="218"/>
      <c r="G98" s="218"/>
      <c r="H98" s="218"/>
      <c r="I98" s="218"/>
      <c r="J98" s="218"/>
      <c r="K98" s="218"/>
    </row>
    <row r="99" spans="2:11" ht="7.5" customHeight="1">
      <c r="B99" s="219"/>
      <c r="C99" s="220"/>
      <c r="D99" s="220"/>
      <c r="E99" s="220"/>
      <c r="F99" s="220"/>
      <c r="G99" s="220"/>
      <c r="H99" s="220"/>
      <c r="I99" s="220"/>
      <c r="J99" s="220"/>
      <c r="K99" s="221"/>
    </row>
    <row r="100" spans="2:11" ht="45" customHeight="1">
      <c r="B100" s="222"/>
      <c r="C100" s="374" t="s">
        <v>2124</v>
      </c>
      <c r="D100" s="374"/>
      <c r="E100" s="374"/>
      <c r="F100" s="374"/>
      <c r="G100" s="374"/>
      <c r="H100" s="374"/>
      <c r="I100" s="374"/>
      <c r="J100" s="374"/>
      <c r="K100" s="223"/>
    </row>
    <row r="101" spans="2:11" ht="17.25" customHeight="1">
      <c r="B101" s="222"/>
      <c r="C101" s="224" t="s">
        <v>2080</v>
      </c>
      <c r="D101" s="224"/>
      <c r="E101" s="224"/>
      <c r="F101" s="224" t="s">
        <v>2081</v>
      </c>
      <c r="G101" s="225"/>
      <c r="H101" s="224" t="s">
        <v>125</v>
      </c>
      <c r="I101" s="224" t="s">
        <v>54</v>
      </c>
      <c r="J101" s="224" t="s">
        <v>2082</v>
      </c>
      <c r="K101" s="223"/>
    </row>
    <row r="102" spans="2:11" ht="17.25" customHeight="1">
      <c r="B102" s="222"/>
      <c r="C102" s="226" t="s">
        <v>2083</v>
      </c>
      <c r="D102" s="226"/>
      <c r="E102" s="226"/>
      <c r="F102" s="227" t="s">
        <v>2084</v>
      </c>
      <c r="G102" s="228"/>
      <c r="H102" s="226"/>
      <c r="I102" s="226"/>
      <c r="J102" s="226" t="s">
        <v>2085</v>
      </c>
      <c r="K102" s="223"/>
    </row>
    <row r="103" spans="2:11" ht="5.25" customHeight="1">
      <c r="B103" s="222"/>
      <c r="C103" s="224"/>
      <c r="D103" s="224"/>
      <c r="E103" s="224"/>
      <c r="F103" s="224"/>
      <c r="G103" s="240"/>
      <c r="H103" s="224"/>
      <c r="I103" s="224"/>
      <c r="J103" s="224"/>
      <c r="K103" s="223"/>
    </row>
    <row r="104" spans="2:11" ht="15" customHeight="1">
      <c r="B104" s="222"/>
      <c r="C104" s="212" t="s">
        <v>50</v>
      </c>
      <c r="D104" s="229"/>
      <c r="E104" s="229"/>
      <c r="F104" s="231" t="s">
        <v>2086</v>
      </c>
      <c r="G104" s="240"/>
      <c r="H104" s="212" t="s">
        <v>2125</v>
      </c>
      <c r="I104" s="212" t="s">
        <v>2088</v>
      </c>
      <c r="J104" s="212">
        <v>20</v>
      </c>
      <c r="K104" s="223"/>
    </row>
    <row r="105" spans="2:11" ht="15" customHeight="1">
      <c r="B105" s="222"/>
      <c r="C105" s="212" t="s">
        <v>2089</v>
      </c>
      <c r="D105" s="212"/>
      <c r="E105" s="212"/>
      <c r="F105" s="231" t="s">
        <v>2086</v>
      </c>
      <c r="G105" s="212"/>
      <c r="H105" s="212" t="s">
        <v>2125</v>
      </c>
      <c r="I105" s="212" t="s">
        <v>2088</v>
      </c>
      <c r="J105" s="212">
        <v>120</v>
      </c>
      <c r="K105" s="223"/>
    </row>
    <row r="106" spans="2:11" ht="15" customHeight="1">
      <c r="B106" s="232"/>
      <c r="C106" s="212" t="s">
        <v>2091</v>
      </c>
      <c r="D106" s="212"/>
      <c r="E106" s="212"/>
      <c r="F106" s="231" t="s">
        <v>2092</v>
      </c>
      <c r="G106" s="212"/>
      <c r="H106" s="212" t="s">
        <v>2125</v>
      </c>
      <c r="I106" s="212" t="s">
        <v>2088</v>
      </c>
      <c r="J106" s="212">
        <v>50</v>
      </c>
      <c r="K106" s="223"/>
    </row>
    <row r="107" spans="2:11" ht="15" customHeight="1">
      <c r="B107" s="232"/>
      <c r="C107" s="212" t="s">
        <v>2094</v>
      </c>
      <c r="D107" s="212"/>
      <c r="E107" s="212"/>
      <c r="F107" s="231" t="s">
        <v>2086</v>
      </c>
      <c r="G107" s="212"/>
      <c r="H107" s="212" t="s">
        <v>2125</v>
      </c>
      <c r="I107" s="212" t="s">
        <v>2096</v>
      </c>
      <c r="J107" s="212"/>
      <c r="K107" s="223"/>
    </row>
    <row r="108" spans="2:11" ht="15" customHeight="1">
      <c r="B108" s="232"/>
      <c r="C108" s="212" t="s">
        <v>2105</v>
      </c>
      <c r="D108" s="212"/>
      <c r="E108" s="212"/>
      <c r="F108" s="231" t="s">
        <v>2092</v>
      </c>
      <c r="G108" s="212"/>
      <c r="H108" s="212" t="s">
        <v>2125</v>
      </c>
      <c r="I108" s="212" t="s">
        <v>2088</v>
      </c>
      <c r="J108" s="212">
        <v>50</v>
      </c>
      <c r="K108" s="223"/>
    </row>
    <row r="109" spans="2:11" ht="15" customHeight="1">
      <c r="B109" s="232"/>
      <c r="C109" s="212" t="s">
        <v>2113</v>
      </c>
      <c r="D109" s="212"/>
      <c r="E109" s="212"/>
      <c r="F109" s="231" t="s">
        <v>2092</v>
      </c>
      <c r="G109" s="212"/>
      <c r="H109" s="212" t="s">
        <v>2125</v>
      </c>
      <c r="I109" s="212" t="s">
        <v>2088</v>
      </c>
      <c r="J109" s="212">
        <v>50</v>
      </c>
      <c r="K109" s="223"/>
    </row>
    <row r="110" spans="2:11" ht="15" customHeight="1">
      <c r="B110" s="232"/>
      <c r="C110" s="212" t="s">
        <v>2111</v>
      </c>
      <c r="D110" s="212"/>
      <c r="E110" s="212"/>
      <c r="F110" s="231" t="s">
        <v>2092</v>
      </c>
      <c r="G110" s="212"/>
      <c r="H110" s="212" t="s">
        <v>2125</v>
      </c>
      <c r="I110" s="212" t="s">
        <v>2088</v>
      </c>
      <c r="J110" s="212">
        <v>50</v>
      </c>
      <c r="K110" s="223"/>
    </row>
    <row r="111" spans="2:11" ht="15" customHeight="1">
      <c r="B111" s="232"/>
      <c r="C111" s="212" t="s">
        <v>50</v>
      </c>
      <c r="D111" s="212"/>
      <c r="E111" s="212"/>
      <c r="F111" s="231" t="s">
        <v>2086</v>
      </c>
      <c r="G111" s="212"/>
      <c r="H111" s="212" t="s">
        <v>2126</v>
      </c>
      <c r="I111" s="212" t="s">
        <v>2088</v>
      </c>
      <c r="J111" s="212">
        <v>20</v>
      </c>
      <c r="K111" s="223"/>
    </row>
    <row r="112" spans="2:11" ht="15" customHeight="1">
      <c r="B112" s="232"/>
      <c r="C112" s="212" t="s">
        <v>2127</v>
      </c>
      <c r="D112" s="212"/>
      <c r="E112" s="212"/>
      <c r="F112" s="231" t="s">
        <v>2086</v>
      </c>
      <c r="G112" s="212"/>
      <c r="H112" s="212" t="s">
        <v>2128</v>
      </c>
      <c r="I112" s="212" t="s">
        <v>2088</v>
      </c>
      <c r="J112" s="212">
        <v>120</v>
      </c>
      <c r="K112" s="223"/>
    </row>
    <row r="113" spans="2:11" ht="15" customHeight="1">
      <c r="B113" s="232"/>
      <c r="C113" s="212" t="s">
        <v>35</v>
      </c>
      <c r="D113" s="212"/>
      <c r="E113" s="212"/>
      <c r="F113" s="231" t="s">
        <v>2086</v>
      </c>
      <c r="G113" s="212"/>
      <c r="H113" s="212" t="s">
        <v>2129</v>
      </c>
      <c r="I113" s="212" t="s">
        <v>2120</v>
      </c>
      <c r="J113" s="212"/>
      <c r="K113" s="223"/>
    </row>
    <row r="114" spans="2:11" ht="15" customHeight="1">
      <c r="B114" s="232"/>
      <c r="C114" s="212" t="s">
        <v>45</v>
      </c>
      <c r="D114" s="212"/>
      <c r="E114" s="212"/>
      <c r="F114" s="231" t="s">
        <v>2086</v>
      </c>
      <c r="G114" s="212"/>
      <c r="H114" s="212" t="s">
        <v>2130</v>
      </c>
      <c r="I114" s="212" t="s">
        <v>2120</v>
      </c>
      <c r="J114" s="212"/>
      <c r="K114" s="223"/>
    </row>
    <row r="115" spans="2:11" ht="15" customHeight="1">
      <c r="B115" s="232"/>
      <c r="C115" s="212" t="s">
        <v>54</v>
      </c>
      <c r="D115" s="212"/>
      <c r="E115" s="212"/>
      <c r="F115" s="231" t="s">
        <v>2086</v>
      </c>
      <c r="G115" s="212"/>
      <c r="H115" s="212" t="s">
        <v>2131</v>
      </c>
      <c r="I115" s="212" t="s">
        <v>2132</v>
      </c>
      <c r="J115" s="212"/>
      <c r="K115" s="223"/>
    </row>
    <row r="116" spans="2:11" ht="15" customHeight="1">
      <c r="B116" s="235"/>
      <c r="C116" s="241"/>
      <c r="D116" s="241"/>
      <c r="E116" s="241"/>
      <c r="F116" s="241"/>
      <c r="G116" s="241"/>
      <c r="H116" s="241"/>
      <c r="I116" s="241"/>
      <c r="J116" s="241"/>
      <c r="K116" s="237"/>
    </row>
    <row r="117" spans="2:11" ht="18.75" customHeight="1">
      <c r="B117" s="242"/>
      <c r="C117" s="208"/>
      <c r="D117" s="208"/>
      <c r="E117" s="208"/>
      <c r="F117" s="243"/>
      <c r="G117" s="208"/>
      <c r="H117" s="208"/>
      <c r="I117" s="208"/>
      <c r="J117" s="208"/>
      <c r="K117" s="242"/>
    </row>
    <row r="118" spans="2:11" ht="18.75" customHeight="1">
      <c r="B118" s="218"/>
      <c r="C118" s="218"/>
      <c r="D118" s="218"/>
      <c r="E118" s="218"/>
      <c r="F118" s="218"/>
      <c r="G118" s="218"/>
      <c r="H118" s="218"/>
      <c r="I118" s="218"/>
      <c r="J118" s="218"/>
      <c r="K118" s="218"/>
    </row>
    <row r="119" spans="2:11" ht="7.5" customHeight="1">
      <c r="B119" s="244"/>
      <c r="C119" s="245"/>
      <c r="D119" s="245"/>
      <c r="E119" s="245"/>
      <c r="F119" s="245"/>
      <c r="G119" s="245"/>
      <c r="H119" s="245"/>
      <c r="I119" s="245"/>
      <c r="J119" s="245"/>
      <c r="K119" s="246"/>
    </row>
    <row r="120" spans="2:11" ht="45" customHeight="1">
      <c r="B120" s="247"/>
      <c r="C120" s="369" t="s">
        <v>2133</v>
      </c>
      <c r="D120" s="369"/>
      <c r="E120" s="369"/>
      <c r="F120" s="369"/>
      <c r="G120" s="369"/>
      <c r="H120" s="369"/>
      <c r="I120" s="369"/>
      <c r="J120" s="369"/>
      <c r="K120" s="248"/>
    </row>
    <row r="121" spans="2:11" ht="17.25" customHeight="1">
      <c r="B121" s="249"/>
      <c r="C121" s="224" t="s">
        <v>2080</v>
      </c>
      <c r="D121" s="224"/>
      <c r="E121" s="224"/>
      <c r="F121" s="224" t="s">
        <v>2081</v>
      </c>
      <c r="G121" s="225"/>
      <c r="H121" s="224" t="s">
        <v>125</v>
      </c>
      <c r="I121" s="224" t="s">
        <v>54</v>
      </c>
      <c r="J121" s="224" t="s">
        <v>2082</v>
      </c>
      <c r="K121" s="250"/>
    </row>
    <row r="122" spans="2:11" ht="17.25" customHeight="1">
      <c r="B122" s="249"/>
      <c r="C122" s="226" t="s">
        <v>2083</v>
      </c>
      <c r="D122" s="226"/>
      <c r="E122" s="226"/>
      <c r="F122" s="227" t="s">
        <v>2084</v>
      </c>
      <c r="G122" s="228"/>
      <c r="H122" s="226"/>
      <c r="I122" s="226"/>
      <c r="J122" s="226" t="s">
        <v>2085</v>
      </c>
      <c r="K122" s="250"/>
    </row>
    <row r="123" spans="2:11" ht="5.25" customHeight="1">
      <c r="B123" s="251"/>
      <c r="C123" s="229"/>
      <c r="D123" s="229"/>
      <c r="E123" s="229"/>
      <c r="F123" s="229"/>
      <c r="G123" s="212"/>
      <c r="H123" s="229"/>
      <c r="I123" s="229"/>
      <c r="J123" s="229"/>
      <c r="K123" s="252"/>
    </row>
    <row r="124" spans="2:11" ht="15" customHeight="1">
      <c r="B124" s="251"/>
      <c r="C124" s="212" t="s">
        <v>2089</v>
      </c>
      <c r="D124" s="229"/>
      <c r="E124" s="229"/>
      <c r="F124" s="231" t="s">
        <v>2086</v>
      </c>
      <c r="G124" s="212"/>
      <c r="H124" s="212" t="s">
        <v>2125</v>
      </c>
      <c r="I124" s="212" t="s">
        <v>2088</v>
      </c>
      <c r="J124" s="212">
        <v>120</v>
      </c>
      <c r="K124" s="253"/>
    </row>
    <row r="125" spans="2:11" ht="15" customHeight="1">
      <c r="B125" s="251"/>
      <c r="C125" s="212" t="s">
        <v>2134</v>
      </c>
      <c r="D125" s="212"/>
      <c r="E125" s="212"/>
      <c r="F125" s="231" t="s">
        <v>2086</v>
      </c>
      <c r="G125" s="212"/>
      <c r="H125" s="212" t="s">
        <v>2135</v>
      </c>
      <c r="I125" s="212" t="s">
        <v>2088</v>
      </c>
      <c r="J125" s="212" t="s">
        <v>2136</v>
      </c>
      <c r="K125" s="253"/>
    </row>
    <row r="126" spans="2:11" ht="15" customHeight="1">
      <c r="B126" s="251"/>
      <c r="C126" s="212" t="s">
        <v>2035</v>
      </c>
      <c r="D126" s="212"/>
      <c r="E126" s="212"/>
      <c r="F126" s="231" t="s">
        <v>2086</v>
      </c>
      <c r="G126" s="212"/>
      <c r="H126" s="212" t="s">
        <v>2137</v>
      </c>
      <c r="I126" s="212" t="s">
        <v>2088</v>
      </c>
      <c r="J126" s="212" t="s">
        <v>2136</v>
      </c>
      <c r="K126" s="253"/>
    </row>
    <row r="127" spans="2:11" ht="15" customHeight="1">
      <c r="B127" s="251"/>
      <c r="C127" s="212" t="s">
        <v>2097</v>
      </c>
      <c r="D127" s="212"/>
      <c r="E127" s="212"/>
      <c r="F127" s="231" t="s">
        <v>2092</v>
      </c>
      <c r="G127" s="212"/>
      <c r="H127" s="212" t="s">
        <v>2098</v>
      </c>
      <c r="I127" s="212" t="s">
        <v>2088</v>
      </c>
      <c r="J127" s="212">
        <v>15</v>
      </c>
      <c r="K127" s="253"/>
    </row>
    <row r="128" spans="2:11" ht="15" customHeight="1">
      <c r="B128" s="251"/>
      <c r="C128" s="233" t="s">
        <v>2099</v>
      </c>
      <c r="D128" s="233"/>
      <c r="E128" s="233"/>
      <c r="F128" s="234" t="s">
        <v>2092</v>
      </c>
      <c r="G128" s="233"/>
      <c r="H128" s="233" t="s">
        <v>2100</v>
      </c>
      <c r="I128" s="233" t="s">
        <v>2088</v>
      </c>
      <c r="J128" s="233">
        <v>15</v>
      </c>
      <c r="K128" s="253"/>
    </row>
    <row r="129" spans="2:11" ht="15" customHeight="1">
      <c r="B129" s="251"/>
      <c r="C129" s="233" t="s">
        <v>2101</v>
      </c>
      <c r="D129" s="233"/>
      <c r="E129" s="233"/>
      <c r="F129" s="234" t="s">
        <v>2092</v>
      </c>
      <c r="G129" s="233"/>
      <c r="H129" s="233" t="s">
        <v>2102</v>
      </c>
      <c r="I129" s="233" t="s">
        <v>2088</v>
      </c>
      <c r="J129" s="233">
        <v>20</v>
      </c>
      <c r="K129" s="253"/>
    </row>
    <row r="130" spans="2:11" ht="15" customHeight="1">
      <c r="B130" s="251"/>
      <c r="C130" s="233" t="s">
        <v>2103</v>
      </c>
      <c r="D130" s="233"/>
      <c r="E130" s="233"/>
      <c r="F130" s="234" t="s">
        <v>2092</v>
      </c>
      <c r="G130" s="233"/>
      <c r="H130" s="233" t="s">
        <v>2104</v>
      </c>
      <c r="I130" s="233" t="s">
        <v>2088</v>
      </c>
      <c r="J130" s="233">
        <v>20</v>
      </c>
      <c r="K130" s="253"/>
    </row>
    <row r="131" spans="2:11" ht="15" customHeight="1">
      <c r="B131" s="251"/>
      <c r="C131" s="212" t="s">
        <v>2091</v>
      </c>
      <c r="D131" s="212"/>
      <c r="E131" s="212"/>
      <c r="F131" s="231" t="s">
        <v>2092</v>
      </c>
      <c r="G131" s="212"/>
      <c r="H131" s="212" t="s">
        <v>2125</v>
      </c>
      <c r="I131" s="212" t="s">
        <v>2088</v>
      </c>
      <c r="J131" s="212">
        <v>50</v>
      </c>
      <c r="K131" s="253"/>
    </row>
    <row r="132" spans="2:11" ht="15" customHeight="1">
      <c r="B132" s="251"/>
      <c r="C132" s="212" t="s">
        <v>2105</v>
      </c>
      <c r="D132" s="212"/>
      <c r="E132" s="212"/>
      <c r="F132" s="231" t="s">
        <v>2092</v>
      </c>
      <c r="G132" s="212"/>
      <c r="H132" s="212" t="s">
        <v>2125</v>
      </c>
      <c r="I132" s="212" t="s">
        <v>2088</v>
      </c>
      <c r="J132" s="212">
        <v>50</v>
      </c>
      <c r="K132" s="253"/>
    </row>
    <row r="133" spans="2:11" ht="15" customHeight="1">
      <c r="B133" s="251"/>
      <c r="C133" s="212" t="s">
        <v>2111</v>
      </c>
      <c r="D133" s="212"/>
      <c r="E133" s="212"/>
      <c r="F133" s="231" t="s">
        <v>2092</v>
      </c>
      <c r="G133" s="212"/>
      <c r="H133" s="212" t="s">
        <v>2125</v>
      </c>
      <c r="I133" s="212" t="s">
        <v>2088</v>
      </c>
      <c r="J133" s="212">
        <v>50</v>
      </c>
      <c r="K133" s="253"/>
    </row>
    <row r="134" spans="2:11" ht="15" customHeight="1">
      <c r="B134" s="251"/>
      <c r="C134" s="212" t="s">
        <v>2113</v>
      </c>
      <c r="D134" s="212"/>
      <c r="E134" s="212"/>
      <c r="F134" s="231" t="s">
        <v>2092</v>
      </c>
      <c r="G134" s="212"/>
      <c r="H134" s="212" t="s">
        <v>2125</v>
      </c>
      <c r="I134" s="212" t="s">
        <v>2088</v>
      </c>
      <c r="J134" s="212">
        <v>50</v>
      </c>
      <c r="K134" s="253"/>
    </row>
    <row r="135" spans="2:11" ht="15" customHeight="1">
      <c r="B135" s="251"/>
      <c r="C135" s="212" t="s">
        <v>130</v>
      </c>
      <c r="D135" s="212"/>
      <c r="E135" s="212"/>
      <c r="F135" s="231" t="s">
        <v>2092</v>
      </c>
      <c r="G135" s="212"/>
      <c r="H135" s="212" t="s">
        <v>2138</v>
      </c>
      <c r="I135" s="212" t="s">
        <v>2088</v>
      </c>
      <c r="J135" s="212">
        <v>255</v>
      </c>
      <c r="K135" s="253"/>
    </row>
    <row r="136" spans="2:11" ht="15" customHeight="1">
      <c r="B136" s="251"/>
      <c r="C136" s="212" t="s">
        <v>2115</v>
      </c>
      <c r="D136" s="212"/>
      <c r="E136" s="212"/>
      <c r="F136" s="231" t="s">
        <v>2086</v>
      </c>
      <c r="G136" s="212"/>
      <c r="H136" s="212" t="s">
        <v>2139</v>
      </c>
      <c r="I136" s="212" t="s">
        <v>2117</v>
      </c>
      <c r="J136" s="212"/>
      <c r="K136" s="253"/>
    </row>
    <row r="137" spans="2:11" ht="15" customHeight="1">
      <c r="B137" s="251"/>
      <c r="C137" s="212" t="s">
        <v>2118</v>
      </c>
      <c r="D137" s="212"/>
      <c r="E137" s="212"/>
      <c r="F137" s="231" t="s">
        <v>2086</v>
      </c>
      <c r="G137" s="212"/>
      <c r="H137" s="212" t="s">
        <v>2140</v>
      </c>
      <c r="I137" s="212" t="s">
        <v>2120</v>
      </c>
      <c r="J137" s="212"/>
      <c r="K137" s="253"/>
    </row>
    <row r="138" spans="2:11" ht="15" customHeight="1">
      <c r="B138" s="251"/>
      <c r="C138" s="212" t="s">
        <v>2121</v>
      </c>
      <c r="D138" s="212"/>
      <c r="E138" s="212"/>
      <c r="F138" s="231" t="s">
        <v>2086</v>
      </c>
      <c r="G138" s="212"/>
      <c r="H138" s="212" t="s">
        <v>2121</v>
      </c>
      <c r="I138" s="212" t="s">
        <v>2120</v>
      </c>
      <c r="J138" s="212"/>
      <c r="K138" s="253"/>
    </row>
    <row r="139" spans="2:11" ht="15" customHeight="1">
      <c r="B139" s="251"/>
      <c r="C139" s="212" t="s">
        <v>35</v>
      </c>
      <c r="D139" s="212"/>
      <c r="E139" s="212"/>
      <c r="F139" s="231" t="s">
        <v>2086</v>
      </c>
      <c r="G139" s="212"/>
      <c r="H139" s="212" t="s">
        <v>2141</v>
      </c>
      <c r="I139" s="212" t="s">
        <v>2120</v>
      </c>
      <c r="J139" s="212"/>
      <c r="K139" s="253"/>
    </row>
    <row r="140" spans="2:11" ht="15" customHeight="1">
      <c r="B140" s="251"/>
      <c r="C140" s="212" t="s">
        <v>2142</v>
      </c>
      <c r="D140" s="212"/>
      <c r="E140" s="212"/>
      <c r="F140" s="231" t="s">
        <v>2086</v>
      </c>
      <c r="G140" s="212"/>
      <c r="H140" s="212" t="s">
        <v>2143</v>
      </c>
      <c r="I140" s="212" t="s">
        <v>2120</v>
      </c>
      <c r="J140" s="212"/>
      <c r="K140" s="253"/>
    </row>
    <row r="141" spans="2:11" ht="15" customHeight="1">
      <c r="B141" s="254"/>
      <c r="C141" s="255"/>
      <c r="D141" s="255"/>
      <c r="E141" s="255"/>
      <c r="F141" s="255"/>
      <c r="G141" s="255"/>
      <c r="H141" s="255"/>
      <c r="I141" s="255"/>
      <c r="J141" s="255"/>
      <c r="K141" s="256"/>
    </row>
    <row r="142" spans="2:11" ht="18.75" customHeight="1">
      <c r="B142" s="208"/>
      <c r="C142" s="208"/>
      <c r="D142" s="208"/>
      <c r="E142" s="208"/>
      <c r="F142" s="243"/>
      <c r="G142" s="208"/>
      <c r="H142" s="208"/>
      <c r="I142" s="208"/>
      <c r="J142" s="208"/>
      <c r="K142" s="208"/>
    </row>
    <row r="143" spans="2:11" ht="18.75" customHeight="1">
      <c r="B143" s="218"/>
      <c r="C143" s="218"/>
      <c r="D143" s="218"/>
      <c r="E143" s="218"/>
      <c r="F143" s="218"/>
      <c r="G143" s="218"/>
      <c r="H143" s="218"/>
      <c r="I143" s="218"/>
      <c r="J143" s="218"/>
      <c r="K143" s="218"/>
    </row>
    <row r="144" spans="2:11" ht="7.5" customHeight="1">
      <c r="B144" s="219"/>
      <c r="C144" s="220"/>
      <c r="D144" s="220"/>
      <c r="E144" s="220"/>
      <c r="F144" s="220"/>
      <c r="G144" s="220"/>
      <c r="H144" s="220"/>
      <c r="I144" s="220"/>
      <c r="J144" s="220"/>
      <c r="K144" s="221"/>
    </row>
    <row r="145" spans="2:11" ht="45" customHeight="1">
      <c r="B145" s="222"/>
      <c r="C145" s="374" t="s">
        <v>2144</v>
      </c>
      <c r="D145" s="374"/>
      <c r="E145" s="374"/>
      <c r="F145" s="374"/>
      <c r="G145" s="374"/>
      <c r="H145" s="374"/>
      <c r="I145" s="374"/>
      <c r="J145" s="374"/>
      <c r="K145" s="223"/>
    </row>
    <row r="146" spans="2:11" ht="17.25" customHeight="1">
      <c r="B146" s="222"/>
      <c r="C146" s="224" t="s">
        <v>2080</v>
      </c>
      <c r="D146" s="224"/>
      <c r="E146" s="224"/>
      <c r="F146" s="224" t="s">
        <v>2081</v>
      </c>
      <c r="G146" s="225"/>
      <c r="H146" s="224" t="s">
        <v>125</v>
      </c>
      <c r="I146" s="224" t="s">
        <v>54</v>
      </c>
      <c r="J146" s="224" t="s">
        <v>2082</v>
      </c>
      <c r="K146" s="223"/>
    </row>
    <row r="147" spans="2:11" ht="17.25" customHeight="1">
      <c r="B147" s="222"/>
      <c r="C147" s="226" t="s">
        <v>2083</v>
      </c>
      <c r="D147" s="226"/>
      <c r="E147" s="226"/>
      <c r="F147" s="227" t="s">
        <v>2084</v>
      </c>
      <c r="G147" s="228"/>
      <c r="H147" s="226"/>
      <c r="I147" s="226"/>
      <c r="J147" s="226" t="s">
        <v>2085</v>
      </c>
      <c r="K147" s="223"/>
    </row>
    <row r="148" spans="2:11" ht="5.25" customHeight="1">
      <c r="B148" s="232"/>
      <c r="C148" s="229"/>
      <c r="D148" s="229"/>
      <c r="E148" s="229"/>
      <c r="F148" s="229"/>
      <c r="G148" s="230"/>
      <c r="H148" s="229"/>
      <c r="I148" s="229"/>
      <c r="J148" s="229"/>
      <c r="K148" s="253"/>
    </row>
    <row r="149" spans="2:11" ht="15" customHeight="1">
      <c r="B149" s="232"/>
      <c r="C149" s="257" t="s">
        <v>2089</v>
      </c>
      <c r="D149" s="212"/>
      <c r="E149" s="212"/>
      <c r="F149" s="258" t="s">
        <v>2086</v>
      </c>
      <c r="G149" s="212"/>
      <c r="H149" s="257" t="s">
        <v>2125</v>
      </c>
      <c r="I149" s="257" t="s">
        <v>2088</v>
      </c>
      <c r="J149" s="257">
        <v>120</v>
      </c>
      <c r="K149" s="253"/>
    </row>
    <row r="150" spans="2:11" ht="15" customHeight="1">
      <c r="B150" s="232"/>
      <c r="C150" s="257" t="s">
        <v>2134</v>
      </c>
      <c r="D150" s="212"/>
      <c r="E150" s="212"/>
      <c r="F150" s="258" t="s">
        <v>2086</v>
      </c>
      <c r="G150" s="212"/>
      <c r="H150" s="257" t="s">
        <v>2145</v>
      </c>
      <c r="I150" s="257" t="s">
        <v>2088</v>
      </c>
      <c r="J150" s="257" t="s">
        <v>2136</v>
      </c>
      <c r="K150" s="253"/>
    </row>
    <row r="151" spans="2:11" ht="15" customHeight="1">
      <c r="B151" s="232"/>
      <c r="C151" s="257" t="s">
        <v>2035</v>
      </c>
      <c r="D151" s="212"/>
      <c r="E151" s="212"/>
      <c r="F151" s="258" t="s">
        <v>2086</v>
      </c>
      <c r="G151" s="212"/>
      <c r="H151" s="257" t="s">
        <v>2146</v>
      </c>
      <c r="I151" s="257" t="s">
        <v>2088</v>
      </c>
      <c r="J151" s="257" t="s">
        <v>2136</v>
      </c>
      <c r="K151" s="253"/>
    </row>
    <row r="152" spans="2:11" ht="15" customHeight="1">
      <c r="B152" s="232"/>
      <c r="C152" s="257" t="s">
        <v>2091</v>
      </c>
      <c r="D152" s="212"/>
      <c r="E152" s="212"/>
      <c r="F152" s="258" t="s">
        <v>2092</v>
      </c>
      <c r="G152" s="212"/>
      <c r="H152" s="257" t="s">
        <v>2125</v>
      </c>
      <c r="I152" s="257" t="s">
        <v>2088</v>
      </c>
      <c r="J152" s="257">
        <v>50</v>
      </c>
      <c r="K152" s="253"/>
    </row>
    <row r="153" spans="2:11" ht="15" customHeight="1">
      <c r="B153" s="232"/>
      <c r="C153" s="257" t="s">
        <v>2094</v>
      </c>
      <c r="D153" s="212"/>
      <c r="E153" s="212"/>
      <c r="F153" s="258" t="s">
        <v>2086</v>
      </c>
      <c r="G153" s="212"/>
      <c r="H153" s="257" t="s">
        <v>2125</v>
      </c>
      <c r="I153" s="257" t="s">
        <v>2096</v>
      </c>
      <c r="J153" s="257"/>
      <c r="K153" s="253"/>
    </row>
    <row r="154" spans="2:11" ht="15" customHeight="1">
      <c r="B154" s="232"/>
      <c r="C154" s="257" t="s">
        <v>2105</v>
      </c>
      <c r="D154" s="212"/>
      <c r="E154" s="212"/>
      <c r="F154" s="258" t="s">
        <v>2092</v>
      </c>
      <c r="G154" s="212"/>
      <c r="H154" s="257" t="s">
        <v>2125</v>
      </c>
      <c r="I154" s="257" t="s">
        <v>2088</v>
      </c>
      <c r="J154" s="257">
        <v>50</v>
      </c>
      <c r="K154" s="253"/>
    </row>
    <row r="155" spans="2:11" ht="15" customHeight="1">
      <c r="B155" s="232"/>
      <c r="C155" s="257" t="s">
        <v>2113</v>
      </c>
      <c r="D155" s="212"/>
      <c r="E155" s="212"/>
      <c r="F155" s="258" t="s">
        <v>2092</v>
      </c>
      <c r="G155" s="212"/>
      <c r="H155" s="257" t="s">
        <v>2125</v>
      </c>
      <c r="I155" s="257" t="s">
        <v>2088</v>
      </c>
      <c r="J155" s="257">
        <v>50</v>
      </c>
      <c r="K155" s="253"/>
    </row>
    <row r="156" spans="2:11" ht="15" customHeight="1">
      <c r="B156" s="232"/>
      <c r="C156" s="257" t="s">
        <v>2111</v>
      </c>
      <c r="D156" s="212"/>
      <c r="E156" s="212"/>
      <c r="F156" s="258" t="s">
        <v>2092</v>
      </c>
      <c r="G156" s="212"/>
      <c r="H156" s="257" t="s">
        <v>2125</v>
      </c>
      <c r="I156" s="257" t="s">
        <v>2088</v>
      </c>
      <c r="J156" s="257">
        <v>50</v>
      </c>
      <c r="K156" s="253"/>
    </row>
    <row r="157" spans="2:11" ht="15" customHeight="1">
      <c r="B157" s="232"/>
      <c r="C157" s="257" t="s">
        <v>107</v>
      </c>
      <c r="D157" s="212"/>
      <c r="E157" s="212"/>
      <c r="F157" s="258" t="s">
        <v>2086</v>
      </c>
      <c r="G157" s="212"/>
      <c r="H157" s="257" t="s">
        <v>2147</v>
      </c>
      <c r="I157" s="257" t="s">
        <v>2088</v>
      </c>
      <c r="J157" s="257" t="s">
        <v>2148</v>
      </c>
      <c r="K157" s="253"/>
    </row>
    <row r="158" spans="2:11" ht="15" customHeight="1">
      <c r="B158" s="232"/>
      <c r="C158" s="257" t="s">
        <v>2149</v>
      </c>
      <c r="D158" s="212"/>
      <c r="E158" s="212"/>
      <c r="F158" s="258" t="s">
        <v>2086</v>
      </c>
      <c r="G158" s="212"/>
      <c r="H158" s="257" t="s">
        <v>2150</v>
      </c>
      <c r="I158" s="257" t="s">
        <v>2120</v>
      </c>
      <c r="J158" s="257"/>
      <c r="K158" s="253"/>
    </row>
    <row r="159" spans="2:11" ht="15" customHeight="1">
      <c r="B159" s="259"/>
      <c r="C159" s="241"/>
      <c r="D159" s="241"/>
      <c r="E159" s="241"/>
      <c r="F159" s="241"/>
      <c r="G159" s="241"/>
      <c r="H159" s="241"/>
      <c r="I159" s="241"/>
      <c r="J159" s="241"/>
      <c r="K159" s="260"/>
    </row>
    <row r="160" spans="2:11" ht="18.75" customHeight="1">
      <c r="B160" s="208"/>
      <c r="C160" s="212"/>
      <c r="D160" s="212"/>
      <c r="E160" s="212"/>
      <c r="F160" s="231"/>
      <c r="G160" s="212"/>
      <c r="H160" s="212"/>
      <c r="I160" s="212"/>
      <c r="J160" s="212"/>
      <c r="K160" s="208"/>
    </row>
    <row r="161" spans="2:11" ht="18.75" customHeight="1">
      <c r="B161" s="218"/>
      <c r="C161" s="218"/>
      <c r="D161" s="218"/>
      <c r="E161" s="218"/>
      <c r="F161" s="218"/>
      <c r="G161" s="218"/>
      <c r="H161" s="218"/>
      <c r="I161" s="218"/>
      <c r="J161" s="218"/>
      <c r="K161" s="218"/>
    </row>
    <row r="162" spans="2:11" ht="7.5" customHeight="1">
      <c r="B162" s="200"/>
      <c r="C162" s="201"/>
      <c r="D162" s="201"/>
      <c r="E162" s="201"/>
      <c r="F162" s="201"/>
      <c r="G162" s="201"/>
      <c r="H162" s="201"/>
      <c r="I162" s="201"/>
      <c r="J162" s="201"/>
      <c r="K162" s="202"/>
    </row>
    <row r="163" spans="2:11" ht="45" customHeight="1">
      <c r="B163" s="203"/>
      <c r="C163" s="369" t="s">
        <v>2151</v>
      </c>
      <c r="D163" s="369"/>
      <c r="E163" s="369"/>
      <c r="F163" s="369"/>
      <c r="G163" s="369"/>
      <c r="H163" s="369"/>
      <c r="I163" s="369"/>
      <c r="J163" s="369"/>
      <c r="K163" s="204"/>
    </row>
    <row r="164" spans="2:11" ht="17.25" customHeight="1">
      <c r="B164" s="203"/>
      <c r="C164" s="224" t="s">
        <v>2080</v>
      </c>
      <c r="D164" s="224"/>
      <c r="E164" s="224"/>
      <c r="F164" s="224" t="s">
        <v>2081</v>
      </c>
      <c r="G164" s="261"/>
      <c r="H164" s="262" t="s">
        <v>125</v>
      </c>
      <c r="I164" s="262" t="s">
        <v>54</v>
      </c>
      <c r="J164" s="224" t="s">
        <v>2082</v>
      </c>
      <c r="K164" s="204"/>
    </row>
    <row r="165" spans="2:11" ht="17.25" customHeight="1">
      <c r="B165" s="205"/>
      <c r="C165" s="226" t="s">
        <v>2083</v>
      </c>
      <c r="D165" s="226"/>
      <c r="E165" s="226"/>
      <c r="F165" s="227" t="s">
        <v>2084</v>
      </c>
      <c r="G165" s="263"/>
      <c r="H165" s="264"/>
      <c r="I165" s="264"/>
      <c r="J165" s="226" t="s">
        <v>2085</v>
      </c>
      <c r="K165" s="206"/>
    </row>
    <row r="166" spans="2:11" ht="5.25" customHeight="1">
      <c r="B166" s="232"/>
      <c r="C166" s="229"/>
      <c r="D166" s="229"/>
      <c r="E166" s="229"/>
      <c r="F166" s="229"/>
      <c r="G166" s="230"/>
      <c r="H166" s="229"/>
      <c r="I166" s="229"/>
      <c r="J166" s="229"/>
      <c r="K166" s="253"/>
    </row>
    <row r="167" spans="2:11" ht="15" customHeight="1">
      <c r="B167" s="232"/>
      <c r="C167" s="212" t="s">
        <v>2089</v>
      </c>
      <c r="D167" s="212"/>
      <c r="E167" s="212"/>
      <c r="F167" s="231" t="s">
        <v>2086</v>
      </c>
      <c r="G167" s="212"/>
      <c r="H167" s="212" t="s">
        <v>2125</v>
      </c>
      <c r="I167" s="212" t="s">
        <v>2088</v>
      </c>
      <c r="J167" s="212">
        <v>120</v>
      </c>
      <c r="K167" s="253"/>
    </row>
    <row r="168" spans="2:11" ht="15" customHeight="1">
      <c r="B168" s="232"/>
      <c r="C168" s="212" t="s">
        <v>2134</v>
      </c>
      <c r="D168" s="212"/>
      <c r="E168" s="212"/>
      <c r="F168" s="231" t="s">
        <v>2086</v>
      </c>
      <c r="G168" s="212"/>
      <c r="H168" s="212" t="s">
        <v>2135</v>
      </c>
      <c r="I168" s="212" t="s">
        <v>2088</v>
      </c>
      <c r="J168" s="212" t="s">
        <v>2136</v>
      </c>
      <c r="K168" s="253"/>
    </row>
    <row r="169" spans="2:11" ht="15" customHeight="1">
      <c r="B169" s="232"/>
      <c r="C169" s="212" t="s">
        <v>2035</v>
      </c>
      <c r="D169" s="212"/>
      <c r="E169" s="212"/>
      <c r="F169" s="231" t="s">
        <v>2086</v>
      </c>
      <c r="G169" s="212"/>
      <c r="H169" s="212" t="s">
        <v>2152</v>
      </c>
      <c r="I169" s="212" t="s">
        <v>2088</v>
      </c>
      <c r="J169" s="212" t="s">
        <v>2136</v>
      </c>
      <c r="K169" s="253"/>
    </row>
    <row r="170" spans="2:11" ht="15" customHeight="1">
      <c r="B170" s="232"/>
      <c r="C170" s="212" t="s">
        <v>2091</v>
      </c>
      <c r="D170" s="212"/>
      <c r="E170" s="212"/>
      <c r="F170" s="231" t="s">
        <v>2092</v>
      </c>
      <c r="G170" s="212"/>
      <c r="H170" s="212" t="s">
        <v>2152</v>
      </c>
      <c r="I170" s="212" t="s">
        <v>2088</v>
      </c>
      <c r="J170" s="212">
        <v>50</v>
      </c>
      <c r="K170" s="253"/>
    </row>
    <row r="171" spans="2:11" ht="15" customHeight="1">
      <c r="B171" s="232"/>
      <c r="C171" s="212" t="s">
        <v>2094</v>
      </c>
      <c r="D171" s="212"/>
      <c r="E171" s="212"/>
      <c r="F171" s="231" t="s">
        <v>2086</v>
      </c>
      <c r="G171" s="212"/>
      <c r="H171" s="212" t="s">
        <v>2152</v>
      </c>
      <c r="I171" s="212" t="s">
        <v>2096</v>
      </c>
      <c r="J171" s="212"/>
      <c r="K171" s="253"/>
    </row>
    <row r="172" spans="2:11" ht="15" customHeight="1">
      <c r="B172" s="232"/>
      <c r="C172" s="212" t="s">
        <v>2105</v>
      </c>
      <c r="D172" s="212"/>
      <c r="E172" s="212"/>
      <c r="F172" s="231" t="s">
        <v>2092</v>
      </c>
      <c r="G172" s="212"/>
      <c r="H172" s="212" t="s">
        <v>2152</v>
      </c>
      <c r="I172" s="212" t="s">
        <v>2088</v>
      </c>
      <c r="J172" s="212">
        <v>50</v>
      </c>
      <c r="K172" s="253"/>
    </row>
    <row r="173" spans="2:11" ht="15" customHeight="1">
      <c r="B173" s="232"/>
      <c r="C173" s="212" t="s">
        <v>2113</v>
      </c>
      <c r="D173" s="212"/>
      <c r="E173" s="212"/>
      <c r="F173" s="231" t="s">
        <v>2092</v>
      </c>
      <c r="G173" s="212"/>
      <c r="H173" s="212" t="s">
        <v>2152</v>
      </c>
      <c r="I173" s="212" t="s">
        <v>2088</v>
      </c>
      <c r="J173" s="212">
        <v>50</v>
      </c>
      <c r="K173" s="253"/>
    </row>
    <row r="174" spans="2:11" ht="15" customHeight="1">
      <c r="B174" s="232"/>
      <c r="C174" s="212" t="s">
        <v>2111</v>
      </c>
      <c r="D174" s="212"/>
      <c r="E174" s="212"/>
      <c r="F174" s="231" t="s">
        <v>2092</v>
      </c>
      <c r="G174" s="212"/>
      <c r="H174" s="212" t="s">
        <v>2152</v>
      </c>
      <c r="I174" s="212" t="s">
        <v>2088</v>
      </c>
      <c r="J174" s="212">
        <v>50</v>
      </c>
      <c r="K174" s="253"/>
    </row>
    <row r="175" spans="2:11" ht="15" customHeight="1">
      <c r="B175" s="232"/>
      <c r="C175" s="212" t="s">
        <v>124</v>
      </c>
      <c r="D175" s="212"/>
      <c r="E175" s="212"/>
      <c r="F175" s="231" t="s">
        <v>2086</v>
      </c>
      <c r="G175" s="212"/>
      <c r="H175" s="212" t="s">
        <v>2153</v>
      </c>
      <c r="I175" s="212" t="s">
        <v>2154</v>
      </c>
      <c r="J175" s="212"/>
      <c r="K175" s="253"/>
    </row>
    <row r="176" spans="2:11" ht="15" customHeight="1">
      <c r="B176" s="232"/>
      <c r="C176" s="212" t="s">
        <v>54</v>
      </c>
      <c r="D176" s="212"/>
      <c r="E176" s="212"/>
      <c r="F176" s="231" t="s">
        <v>2086</v>
      </c>
      <c r="G176" s="212"/>
      <c r="H176" s="212" t="s">
        <v>2155</v>
      </c>
      <c r="I176" s="212" t="s">
        <v>2156</v>
      </c>
      <c r="J176" s="212">
        <v>1</v>
      </c>
      <c r="K176" s="253"/>
    </row>
    <row r="177" spans="2:11" ht="15" customHeight="1">
      <c r="B177" s="232"/>
      <c r="C177" s="212" t="s">
        <v>50</v>
      </c>
      <c r="D177" s="212"/>
      <c r="E177" s="212"/>
      <c r="F177" s="231" t="s">
        <v>2086</v>
      </c>
      <c r="G177" s="212"/>
      <c r="H177" s="212" t="s">
        <v>2157</v>
      </c>
      <c r="I177" s="212" t="s">
        <v>2088</v>
      </c>
      <c r="J177" s="212">
        <v>20</v>
      </c>
      <c r="K177" s="253"/>
    </row>
    <row r="178" spans="2:11" ht="15" customHeight="1">
      <c r="B178" s="232"/>
      <c r="C178" s="212" t="s">
        <v>125</v>
      </c>
      <c r="D178" s="212"/>
      <c r="E178" s="212"/>
      <c r="F178" s="231" t="s">
        <v>2086</v>
      </c>
      <c r="G178" s="212"/>
      <c r="H178" s="212" t="s">
        <v>2158</v>
      </c>
      <c r="I178" s="212" t="s">
        <v>2088</v>
      </c>
      <c r="J178" s="212">
        <v>255</v>
      </c>
      <c r="K178" s="253"/>
    </row>
    <row r="179" spans="2:11" ht="15" customHeight="1">
      <c r="B179" s="232"/>
      <c r="C179" s="212" t="s">
        <v>126</v>
      </c>
      <c r="D179" s="212"/>
      <c r="E179" s="212"/>
      <c r="F179" s="231" t="s">
        <v>2086</v>
      </c>
      <c r="G179" s="212"/>
      <c r="H179" s="212" t="s">
        <v>2051</v>
      </c>
      <c r="I179" s="212" t="s">
        <v>2088</v>
      </c>
      <c r="J179" s="212">
        <v>10</v>
      </c>
      <c r="K179" s="253"/>
    </row>
    <row r="180" spans="2:11" ht="15" customHeight="1">
      <c r="B180" s="232"/>
      <c r="C180" s="212" t="s">
        <v>127</v>
      </c>
      <c r="D180" s="212"/>
      <c r="E180" s="212"/>
      <c r="F180" s="231" t="s">
        <v>2086</v>
      </c>
      <c r="G180" s="212"/>
      <c r="H180" s="212" t="s">
        <v>2159</v>
      </c>
      <c r="I180" s="212" t="s">
        <v>2120</v>
      </c>
      <c r="J180" s="212"/>
      <c r="K180" s="253"/>
    </row>
    <row r="181" spans="2:11" ht="15" customHeight="1">
      <c r="B181" s="232"/>
      <c r="C181" s="212" t="s">
        <v>2160</v>
      </c>
      <c r="D181" s="212"/>
      <c r="E181" s="212"/>
      <c r="F181" s="231" t="s">
        <v>2086</v>
      </c>
      <c r="G181" s="212"/>
      <c r="H181" s="212" t="s">
        <v>2161</v>
      </c>
      <c r="I181" s="212" t="s">
        <v>2120</v>
      </c>
      <c r="J181" s="212"/>
      <c r="K181" s="253"/>
    </row>
    <row r="182" spans="2:11" ht="15" customHeight="1">
      <c r="B182" s="232"/>
      <c r="C182" s="212" t="s">
        <v>2149</v>
      </c>
      <c r="D182" s="212"/>
      <c r="E182" s="212"/>
      <c r="F182" s="231" t="s">
        <v>2086</v>
      </c>
      <c r="G182" s="212"/>
      <c r="H182" s="212" t="s">
        <v>2162</v>
      </c>
      <c r="I182" s="212" t="s">
        <v>2120</v>
      </c>
      <c r="J182" s="212"/>
      <c r="K182" s="253"/>
    </row>
    <row r="183" spans="2:11" ht="15" customHeight="1">
      <c r="B183" s="232"/>
      <c r="C183" s="212" t="s">
        <v>129</v>
      </c>
      <c r="D183" s="212"/>
      <c r="E183" s="212"/>
      <c r="F183" s="231" t="s">
        <v>2092</v>
      </c>
      <c r="G183" s="212"/>
      <c r="H183" s="212" t="s">
        <v>2163</v>
      </c>
      <c r="I183" s="212" t="s">
        <v>2088</v>
      </c>
      <c r="J183" s="212">
        <v>50</v>
      </c>
      <c r="K183" s="253"/>
    </row>
    <row r="184" spans="2:11" ht="15" customHeight="1">
      <c r="B184" s="232"/>
      <c r="C184" s="212" t="s">
        <v>2164</v>
      </c>
      <c r="D184" s="212"/>
      <c r="E184" s="212"/>
      <c r="F184" s="231" t="s">
        <v>2092</v>
      </c>
      <c r="G184" s="212"/>
      <c r="H184" s="212" t="s">
        <v>2165</v>
      </c>
      <c r="I184" s="212" t="s">
        <v>2166</v>
      </c>
      <c r="J184" s="212"/>
      <c r="K184" s="253"/>
    </row>
    <row r="185" spans="2:11" ht="15" customHeight="1">
      <c r="B185" s="232"/>
      <c r="C185" s="212" t="s">
        <v>2167</v>
      </c>
      <c r="D185" s="212"/>
      <c r="E185" s="212"/>
      <c r="F185" s="231" t="s">
        <v>2092</v>
      </c>
      <c r="G185" s="212"/>
      <c r="H185" s="212" t="s">
        <v>2168</v>
      </c>
      <c r="I185" s="212" t="s">
        <v>2166</v>
      </c>
      <c r="J185" s="212"/>
      <c r="K185" s="253"/>
    </row>
    <row r="186" spans="2:11" ht="15" customHeight="1">
      <c r="B186" s="232"/>
      <c r="C186" s="212" t="s">
        <v>2169</v>
      </c>
      <c r="D186" s="212"/>
      <c r="E186" s="212"/>
      <c r="F186" s="231" t="s">
        <v>2092</v>
      </c>
      <c r="G186" s="212"/>
      <c r="H186" s="212" t="s">
        <v>2170</v>
      </c>
      <c r="I186" s="212" t="s">
        <v>2166</v>
      </c>
      <c r="J186" s="212"/>
      <c r="K186" s="253"/>
    </row>
    <row r="187" spans="2:11" ht="15" customHeight="1">
      <c r="B187" s="232"/>
      <c r="C187" s="265" t="s">
        <v>2171</v>
      </c>
      <c r="D187" s="212"/>
      <c r="E187" s="212"/>
      <c r="F187" s="231" t="s">
        <v>2092</v>
      </c>
      <c r="G187" s="212"/>
      <c r="H187" s="212" t="s">
        <v>2172</v>
      </c>
      <c r="I187" s="212" t="s">
        <v>2173</v>
      </c>
      <c r="J187" s="266" t="s">
        <v>2174</v>
      </c>
      <c r="K187" s="253"/>
    </row>
    <row r="188" spans="2:11" ht="15" customHeight="1">
      <c r="B188" s="232"/>
      <c r="C188" s="217" t="s">
        <v>39</v>
      </c>
      <c r="D188" s="212"/>
      <c r="E188" s="212"/>
      <c r="F188" s="231" t="s">
        <v>2086</v>
      </c>
      <c r="G188" s="212"/>
      <c r="H188" s="208" t="s">
        <v>2175</v>
      </c>
      <c r="I188" s="212" t="s">
        <v>2176</v>
      </c>
      <c r="J188" s="212"/>
      <c r="K188" s="253"/>
    </row>
    <row r="189" spans="2:11" ht="15" customHeight="1">
      <c r="B189" s="232"/>
      <c r="C189" s="217" t="s">
        <v>2177</v>
      </c>
      <c r="D189" s="212"/>
      <c r="E189" s="212"/>
      <c r="F189" s="231" t="s">
        <v>2086</v>
      </c>
      <c r="G189" s="212"/>
      <c r="H189" s="212" t="s">
        <v>2178</v>
      </c>
      <c r="I189" s="212" t="s">
        <v>2120</v>
      </c>
      <c r="J189" s="212"/>
      <c r="K189" s="253"/>
    </row>
    <row r="190" spans="2:11" ht="15" customHeight="1">
      <c r="B190" s="232"/>
      <c r="C190" s="217" t="s">
        <v>2179</v>
      </c>
      <c r="D190" s="212"/>
      <c r="E190" s="212"/>
      <c r="F190" s="231" t="s">
        <v>2086</v>
      </c>
      <c r="G190" s="212"/>
      <c r="H190" s="212" t="s">
        <v>2180</v>
      </c>
      <c r="I190" s="212" t="s">
        <v>2120</v>
      </c>
      <c r="J190" s="212"/>
      <c r="K190" s="253"/>
    </row>
    <row r="191" spans="2:11" ht="15" customHeight="1">
      <c r="B191" s="232"/>
      <c r="C191" s="217" t="s">
        <v>2181</v>
      </c>
      <c r="D191" s="212"/>
      <c r="E191" s="212"/>
      <c r="F191" s="231" t="s">
        <v>2092</v>
      </c>
      <c r="G191" s="212"/>
      <c r="H191" s="212" t="s">
        <v>2182</v>
      </c>
      <c r="I191" s="212" t="s">
        <v>2120</v>
      </c>
      <c r="J191" s="212"/>
      <c r="K191" s="253"/>
    </row>
    <row r="192" spans="2:11" ht="15" customHeight="1">
      <c r="B192" s="259"/>
      <c r="C192" s="267"/>
      <c r="D192" s="241"/>
      <c r="E192" s="241"/>
      <c r="F192" s="241"/>
      <c r="G192" s="241"/>
      <c r="H192" s="241"/>
      <c r="I192" s="241"/>
      <c r="J192" s="241"/>
      <c r="K192" s="260"/>
    </row>
    <row r="193" spans="2:11" ht="18.75" customHeight="1">
      <c r="B193" s="208"/>
      <c r="C193" s="212"/>
      <c r="D193" s="212"/>
      <c r="E193" s="212"/>
      <c r="F193" s="231"/>
      <c r="G193" s="212"/>
      <c r="H193" s="212"/>
      <c r="I193" s="212"/>
      <c r="J193" s="212"/>
      <c r="K193" s="208"/>
    </row>
    <row r="194" spans="2:11" ht="18.75" customHeight="1">
      <c r="B194" s="208"/>
      <c r="C194" s="212"/>
      <c r="D194" s="212"/>
      <c r="E194" s="212"/>
      <c r="F194" s="231"/>
      <c r="G194" s="212"/>
      <c r="H194" s="212"/>
      <c r="I194" s="212"/>
      <c r="J194" s="212"/>
      <c r="K194" s="208"/>
    </row>
    <row r="195" spans="2:11" ht="18.75" customHeight="1">
      <c r="B195" s="218"/>
      <c r="C195" s="218"/>
      <c r="D195" s="218"/>
      <c r="E195" s="218"/>
      <c r="F195" s="218"/>
      <c r="G195" s="218"/>
      <c r="H195" s="218"/>
      <c r="I195" s="218"/>
      <c r="J195" s="218"/>
      <c r="K195" s="218"/>
    </row>
    <row r="196" spans="2:11" ht="13.5">
      <c r="B196" s="200"/>
      <c r="C196" s="201"/>
      <c r="D196" s="201"/>
      <c r="E196" s="201"/>
      <c r="F196" s="201"/>
      <c r="G196" s="201"/>
      <c r="H196" s="201"/>
      <c r="I196" s="201"/>
      <c r="J196" s="201"/>
      <c r="K196" s="202"/>
    </row>
    <row r="197" spans="2:11" ht="21">
      <c r="B197" s="203"/>
      <c r="C197" s="369" t="s">
        <v>2183</v>
      </c>
      <c r="D197" s="369"/>
      <c r="E197" s="369"/>
      <c r="F197" s="369"/>
      <c r="G197" s="369"/>
      <c r="H197" s="369"/>
      <c r="I197" s="369"/>
      <c r="J197" s="369"/>
      <c r="K197" s="204"/>
    </row>
    <row r="198" spans="2:11" ht="25.5" customHeight="1">
      <c r="B198" s="203"/>
      <c r="C198" s="268" t="s">
        <v>2184</v>
      </c>
      <c r="D198" s="268"/>
      <c r="E198" s="268"/>
      <c r="F198" s="268" t="s">
        <v>2185</v>
      </c>
      <c r="G198" s="269"/>
      <c r="H198" s="375" t="s">
        <v>2186</v>
      </c>
      <c r="I198" s="375"/>
      <c r="J198" s="375"/>
      <c r="K198" s="204"/>
    </row>
    <row r="199" spans="2:11" ht="5.25" customHeight="1">
      <c r="B199" s="232"/>
      <c r="C199" s="229"/>
      <c r="D199" s="229"/>
      <c r="E199" s="229"/>
      <c r="F199" s="229"/>
      <c r="G199" s="212"/>
      <c r="H199" s="229"/>
      <c r="I199" s="229"/>
      <c r="J199" s="229"/>
      <c r="K199" s="253"/>
    </row>
    <row r="200" spans="2:11" ht="15" customHeight="1">
      <c r="B200" s="232"/>
      <c r="C200" s="212" t="s">
        <v>2176</v>
      </c>
      <c r="D200" s="212"/>
      <c r="E200" s="212"/>
      <c r="F200" s="231" t="s">
        <v>40</v>
      </c>
      <c r="G200" s="212"/>
      <c r="H200" s="371" t="s">
        <v>2187</v>
      </c>
      <c r="I200" s="371"/>
      <c r="J200" s="371"/>
      <c r="K200" s="253"/>
    </row>
    <row r="201" spans="2:11" ht="15" customHeight="1">
      <c r="B201" s="232"/>
      <c r="C201" s="238"/>
      <c r="D201" s="212"/>
      <c r="E201" s="212"/>
      <c r="F201" s="231" t="s">
        <v>41</v>
      </c>
      <c r="G201" s="212"/>
      <c r="H201" s="371" t="s">
        <v>2188</v>
      </c>
      <c r="I201" s="371"/>
      <c r="J201" s="371"/>
      <c r="K201" s="253"/>
    </row>
    <row r="202" spans="2:11" ht="15" customHeight="1">
      <c r="B202" s="232"/>
      <c r="C202" s="238"/>
      <c r="D202" s="212"/>
      <c r="E202" s="212"/>
      <c r="F202" s="231" t="s">
        <v>44</v>
      </c>
      <c r="G202" s="212"/>
      <c r="H202" s="371" t="s">
        <v>2189</v>
      </c>
      <c r="I202" s="371"/>
      <c r="J202" s="371"/>
      <c r="K202" s="253"/>
    </row>
    <row r="203" spans="2:11" ht="15" customHeight="1">
      <c r="B203" s="232"/>
      <c r="C203" s="212"/>
      <c r="D203" s="212"/>
      <c r="E203" s="212"/>
      <c r="F203" s="231" t="s">
        <v>42</v>
      </c>
      <c r="G203" s="212"/>
      <c r="H203" s="371" t="s">
        <v>2190</v>
      </c>
      <c r="I203" s="371"/>
      <c r="J203" s="371"/>
      <c r="K203" s="253"/>
    </row>
    <row r="204" spans="2:11" ht="15" customHeight="1">
      <c r="B204" s="232"/>
      <c r="C204" s="212"/>
      <c r="D204" s="212"/>
      <c r="E204" s="212"/>
      <c r="F204" s="231" t="s">
        <v>43</v>
      </c>
      <c r="G204" s="212"/>
      <c r="H204" s="371" t="s">
        <v>2191</v>
      </c>
      <c r="I204" s="371"/>
      <c r="J204" s="371"/>
      <c r="K204" s="253"/>
    </row>
    <row r="205" spans="2:11" ht="15" customHeight="1">
      <c r="B205" s="232"/>
      <c r="C205" s="212"/>
      <c r="D205" s="212"/>
      <c r="E205" s="212"/>
      <c r="F205" s="231"/>
      <c r="G205" s="212"/>
      <c r="H205" s="212"/>
      <c r="I205" s="212"/>
      <c r="J205" s="212"/>
      <c r="K205" s="253"/>
    </row>
    <row r="206" spans="2:11" ht="15" customHeight="1">
      <c r="B206" s="232"/>
      <c r="C206" s="212" t="s">
        <v>2132</v>
      </c>
      <c r="D206" s="212"/>
      <c r="E206" s="212"/>
      <c r="F206" s="231" t="s">
        <v>76</v>
      </c>
      <c r="G206" s="212"/>
      <c r="H206" s="371" t="s">
        <v>2192</v>
      </c>
      <c r="I206" s="371"/>
      <c r="J206" s="371"/>
      <c r="K206" s="253"/>
    </row>
    <row r="207" spans="2:11" ht="15" customHeight="1">
      <c r="B207" s="232"/>
      <c r="C207" s="238"/>
      <c r="D207" s="212"/>
      <c r="E207" s="212"/>
      <c r="F207" s="231" t="s">
        <v>2029</v>
      </c>
      <c r="G207" s="212"/>
      <c r="H207" s="371" t="s">
        <v>2030</v>
      </c>
      <c r="I207" s="371"/>
      <c r="J207" s="371"/>
      <c r="K207" s="253"/>
    </row>
    <row r="208" spans="2:11" ht="15" customHeight="1">
      <c r="B208" s="232"/>
      <c r="C208" s="212"/>
      <c r="D208" s="212"/>
      <c r="E208" s="212"/>
      <c r="F208" s="231" t="s">
        <v>2027</v>
      </c>
      <c r="G208" s="212"/>
      <c r="H208" s="371" t="s">
        <v>2193</v>
      </c>
      <c r="I208" s="371"/>
      <c r="J208" s="371"/>
      <c r="K208" s="253"/>
    </row>
    <row r="209" spans="2:11" ht="15" customHeight="1">
      <c r="B209" s="270"/>
      <c r="C209" s="238"/>
      <c r="D209" s="238"/>
      <c r="E209" s="238"/>
      <c r="F209" s="231" t="s">
        <v>2031</v>
      </c>
      <c r="G209" s="217"/>
      <c r="H209" s="370" t="s">
        <v>2032</v>
      </c>
      <c r="I209" s="370"/>
      <c r="J209" s="370"/>
      <c r="K209" s="271"/>
    </row>
    <row r="210" spans="2:11" ht="15" customHeight="1">
      <c r="B210" s="270"/>
      <c r="C210" s="238"/>
      <c r="D210" s="238"/>
      <c r="E210" s="238"/>
      <c r="F210" s="231" t="s">
        <v>2033</v>
      </c>
      <c r="G210" s="217"/>
      <c r="H210" s="370" t="s">
        <v>2194</v>
      </c>
      <c r="I210" s="370"/>
      <c r="J210" s="370"/>
      <c r="K210" s="271"/>
    </row>
    <row r="211" spans="2:11" ht="15" customHeight="1">
      <c r="B211" s="270"/>
      <c r="C211" s="238"/>
      <c r="D211" s="238"/>
      <c r="E211" s="238"/>
      <c r="F211" s="272"/>
      <c r="G211" s="217"/>
      <c r="H211" s="273"/>
      <c r="I211" s="273"/>
      <c r="J211" s="273"/>
      <c r="K211" s="271"/>
    </row>
    <row r="212" spans="2:11" ht="15" customHeight="1">
      <c r="B212" s="270"/>
      <c r="C212" s="212" t="s">
        <v>2156</v>
      </c>
      <c r="D212" s="238"/>
      <c r="E212" s="238"/>
      <c r="F212" s="231">
        <v>1</v>
      </c>
      <c r="G212" s="217"/>
      <c r="H212" s="370" t="s">
        <v>2195</v>
      </c>
      <c r="I212" s="370"/>
      <c r="J212" s="370"/>
      <c r="K212" s="271"/>
    </row>
    <row r="213" spans="2:11" ht="15" customHeight="1">
      <c r="B213" s="270"/>
      <c r="C213" s="238"/>
      <c r="D213" s="238"/>
      <c r="E213" s="238"/>
      <c r="F213" s="231">
        <v>2</v>
      </c>
      <c r="G213" s="217"/>
      <c r="H213" s="370" t="s">
        <v>2196</v>
      </c>
      <c r="I213" s="370"/>
      <c r="J213" s="370"/>
      <c r="K213" s="271"/>
    </row>
    <row r="214" spans="2:11" ht="15" customHeight="1">
      <c r="B214" s="270"/>
      <c r="C214" s="238"/>
      <c r="D214" s="238"/>
      <c r="E214" s="238"/>
      <c r="F214" s="231">
        <v>3</v>
      </c>
      <c r="G214" s="217"/>
      <c r="H214" s="370" t="s">
        <v>2197</v>
      </c>
      <c r="I214" s="370"/>
      <c r="J214" s="370"/>
      <c r="K214" s="271"/>
    </row>
    <row r="215" spans="2:11" ht="15" customHeight="1">
      <c r="B215" s="270"/>
      <c r="C215" s="238"/>
      <c r="D215" s="238"/>
      <c r="E215" s="238"/>
      <c r="F215" s="231">
        <v>4</v>
      </c>
      <c r="G215" s="217"/>
      <c r="H215" s="370" t="s">
        <v>2198</v>
      </c>
      <c r="I215" s="370"/>
      <c r="J215" s="370"/>
      <c r="K215" s="271"/>
    </row>
    <row r="216" spans="2:11" ht="12.75" customHeight="1">
      <c r="B216" s="274"/>
      <c r="C216" s="275"/>
      <c r="D216" s="275"/>
      <c r="E216" s="275"/>
      <c r="F216" s="275"/>
      <c r="G216" s="275"/>
      <c r="H216" s="275"/>
      <c r="I216" s="275"/>
      <c r="J216" s="275"/>
      <c r="K216" s="276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doma-PC\doma</dc:creator>
  <cp:keywords/>
  <dc:description/>
  <cp:lastModifiedBy>Linhartová Martina</cp:lastModifiedBy>
  <dcterms:created xsi:type="dcterms:W3CDTF">2018-05-16T08:11:39Z</dcterms:created>
  <dcterms:modified xsi:type="dcterms:W3CDTF">2020-12-14T14:59:41Z</dcterms:modified>
  <cp:category/>
  <cp:version/>
  <cp:contentType/>
  <cp:contentStatus/>
</cp:coreProperties>
</file>