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1835" activeTab="0"/>
  </bookViews>
  <sheets>
    <sheet name="Rekapitulace stavby" sheetId="1" r:id="rId1"/>
    <sheet name="SO 01 - Komerční prostory..." sheetId="2" r:id="rId2"/>
    <sheet name="Pokyny pro vyplnění" sheetId="3" r:id="rId3"/>
  </sheets>
  <definedNames>
    <definedName name="_xlnm._FilterDatabase" localSheetId="1" hidden="1">'SO 01 - Komerční prostory...'!$C$117:$K$1712</definedName>
    <definedName name="_xlnm.Print_Area" localSheetId="2">'Pokyny pro vyplnění'!$B$2:$K$71,'Pokyny pro vyplnění'!$B$74:$K$118,'Pokyny pro vyplnění'!$B$121:$K$161,'Pokyny pro vyplnění'!$B$164:$K$218</definedName>
    <definedName name="_xlnm.Print_Area" localSheetId="0">'Rekapitulace stavby'!$D$4:$AO$36,'Rekapitulace stavby'!$C$42:$AQ$56</definedName>
    <definedName name="_xlnm.Print_Area" localSheetId="1">'SO 01 - Komerční prostory...'!$C$4:$J$39,'SO 01 - Komerční prostory...'!$C$45:$J$99,'SO 01 - Komerční prostory...'!$C$105:$K$1712</definedName>
    <definedName name="_xlnm.Print_Titles" localSheetId="0">'Rekapitulace stavby'!$52:$52</definedName>
    <definedName name="_xlnm.Print_Titles" localSheetId="1">'SO 01 - Komerční prostory...'!$117:$117</definedName>
  </definedNames>
  <calcPr calcId="152511"/>
</workbook>
</file>

<file path=xl/sharedStrings.xml><?xml version="1.0" encoding="utf-8"?>
<sst xmlns="http://schemas.openxmlformats.org/spreadsheetml/2006/main" count="16816" uniqueCount="2520">
  <si>
    <t>Export Komplet</t>
  </si>
  <si>
    <t>VZ</t>
  </si>
  <si>
    <t>2.0</t>
  </si>
  <si>
    <t>ZAMOK</t>
  </si>
  <si>
    <t>False</t>
  </si>
  <si>
    <t>{6e0014c2-801d-40a7-b69d-ec777b8001dd}</t>
  </si>
  <si>
    <t>0,01</t>
  </si>
  <si>
    <t>21</t>
  </si>
  <si>
    <t>15</t>
  </si>
  <si>
    <t>REKAPITULACE STAVBY</t>
  </si>
  <si>
    <t>v ---  níže se nacházejí doplnkové a pomocné údaje k sestavám  --- v</t>
  </si>
  <si>
    <t>Návod na vyplnění</t>
  </si>
  <si>
    <t>0,001</t>
  </si>
  <si>
    <t>Kód:</t>
  </si>
  <si>
    <t>R20-065</t>
  </si>
  <si>
    <t>Měnit lze pouze buňky se žlutým podbarvením!
1) v Rekapitulaci stavby vyplňte údaje o Uchazeči (přenesou se do ostatních sestav i v jiných listech)
2) na vybraných listech vyplňte v sestavě Soupis prací ceny u položek</t>
  </si>
  <si>
    <t>Stavba:</t>
  </si>
  <si>
    <t>Stavební úpravy komerčních prostor v přízemí objektu Štefánikova 3/61, Praha 5_revize_R02</t>
  </si>
  <si>
    <t>KSO:</t>
  </si>
  <si>
    <t>801 82 16</t>
  </si>
  <si>
    <t>CC-CZ:</t>
  </si>
  <si>
    <t>12301</t>
  </si>
  <si>
    <t>Místo:</t>
  </si>
  <si>
    <t>Praha 5, Štefánikova 3/61</t>
  </si>
  <si>
    <t>Datum:</t>
  </si>
  <si>
    <t>CZ-CPV:</t>
  </si>
  <si>
    <t>45000000-7</t>
  </si>
  <si>
    <t>CZ-CPA:</t>
  </si>
  <si>
    <t>41.00.24</t>
  </si>
  <si>
    <t>Zadavatel:</t>
  </si>
  <si>
    <t>IČ:</t>
  </si>
  <si>
    <t/>
  </si>
  <si>
    <t>Městská část Prahy 5</t>
  </si>
  <si>
    <t>DIČ:</t>
  </si>
  <si>
    <t>Uchazeč:</t>
  </si>
  <si>
    <t>Vyplň údaj</t>
  </si>
  <si>
    <t>Projektant:</t>
  </si>
  <si>
    <t>ED-MD Prague work s.r.o.</t>
  </si>
  <si>
    <t>True</t>
  </si>
  <si>
    <t>Zpracovatel:</t>
  </si>
  <si>
    <t>L. Štuller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</si>
  <si>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</si>
  <si>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</si>
  <si>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</si>
  <si>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</si>
  <si>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</si>
  <si>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</si>
  <si>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</si>
  <si>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</si>
  <si>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</si>
  <si>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</si>
  <si>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</si>
  <si>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</si>
  <si>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</si>
  <si>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</si>
  <si>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</si>
  <si>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</si>
  <si>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</si>
  <si>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</si>
  <si>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</si>
  <si>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</si>
  <si>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</si>
  <si>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</si>
  <si>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</si>
  <si>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</si>
  <si>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</si>
  <si>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</si>
  <si>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</si>
  <si>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</si>
  <si>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</si>
  <si>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</si>
  <si>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</si>
  <si>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</si>
  <si>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</si>
  <si>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</si>
  <si>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</si>
  <si>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</si>
  <si>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</si>
  <si>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</si>
  <si>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</si>
  <si>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</si>
  <si>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</si>
  <si>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</si>
  <si>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Komerční prostory 1.NP</t>
  </si>
  <si>
    <t>STA</t>
  </si>
  <si>
    <t>1</t>
  </si>
  <si>
    <t>{056176fe-2e4b-46bc-87d0-bd25b4f9d394}</t>
  </si>
  <si>
    <t>2</t>
  </si>
  <si>
    <t>KRYCÍ LIST SOUPISU PRACÍ</t>
  </si>
  <si>
    <t>Objekt:</t>
  </si>
  <si>
    <t>SO 01 - Komerční prostory 1.NP</t>
  </si>
  <si>
    <t>REKAPITULACE ČLENĚNÍ SOUPISU PRACÍ</t>
  </si>
  <si>
    <t>Kód dílu - Popis</t>
  </si>
  <si>
    <t>Cena celkem [CZK]</t>
  </si>
  <si>
    <t>-1</t>
  </si>
  <si>
    <t>HSV - Práce a dodávky HSV</t>
  </si>
  <si>
    <t xml:space="preserve">    1 - Zemní práce</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</si>
  <si>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</si>
  <si>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</si>
  <si>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</si>
  <si>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</si>
  <si>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</si>
  <si>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</si>
  <si>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</si>
  <si>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</si>
  <si>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</si>
  <si>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</si>
  <si>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</si>
  <si>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 xml:space="preserve">    733 - Ústřední vytápění - rozvodné potrubí</t>
  </si>
  <si>
    <t xml:space="preserve">    734 - Ústřední vytápění - armatury</t>
  </si>
  <si>
    <t xml:space="preserve">    735 - Ústřední vytápění - otopná tělesa</t>
  </si>
  <si>
    <t xml:space="preserve">    751 - Vzduchotechnika</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</si>
  <si>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</si>
  <si>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</si>
  <si>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</si>
  <si>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</si>
  <si>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</si>
  <si>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</si>
  <si>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</si>
  <si>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</si>
  <si>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 xml:space="preserve">    787 - Dokončovací práce - zasklívání</t>
  </si>
  <si>
    <t>M - Práce a dodávky M</t>
  </si>
  <si>
    <t xml:space="preserve">    21-M - Elektromontáže</t>
  </si>
  <si>
    <t xml:space="preserve">      21-M.1 - Dodávky zařízení</t>
  </si>
  <si>
    <t xml:space="preserve">      21-M.2 - Materiál elektroinstalační</t>
  </si>
  <si>
    <t xml:space="preserve">      21-M.3 - Elektromontáže</t>
  </si>
  <si>
    <t xml:space="preserve">      21-M.4 - Ostatní náklady</t>
  </si>
  <si>
    <t xml:space="preserve">      21-M.5 - Rozpis rozvaděče R-levá</t>
  </si>
  <si>
    <t xml:space="preserve">      21-M.6 - Rozpis rozvaděče R-pravá</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</si>
  <si>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</si>
  <si>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</si>
  <si>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</si>
  <si>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</si>
  <si>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</si>
  <si>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</si>
  <si>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</si>
  <si>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</si>
  <si>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</si>
  <si>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</si>
  <si>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</si>
  <si>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</si>
  <si>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</si>
  <si>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</si>
  <si>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</si>
  <si>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</si>
  <si>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</si>
  <si>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</si>
  <si>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</si>
  <si>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</si>
  <si>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</si>
  <si>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</si>
  <si>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</si>
  <si>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132212111</t>
  </si>
  <si>
    <t>Hloubení rýh šířky do 800 mm ručně zapažených i nezapažených, s urovnáním dna do předepsaného profilu a spádu v hornině třídy těžitelnosti I skupiny 3 soudržných</t>
  </si>
  <si>
    <t>m3</t>
  </si>
  <si>
    <t>CS ÚRS 2020 02</t>
  </si>
  <si>
    <t>4</t>
  </si>
  <si>
    <t>1504071446</t>
  </si>
  <si>
    <t>PSC</t>
  </si>
  <si>
    <t xml:space="preserve">Poznámka k souboru cen:
1. V cenách jsou započteny i náklady na přehození výkopku na přilehlém terénu na vzdálenost do 3 m od podélné osy rýhy nebo naložení výkopku na dopravní prostředek.
</t>
  </si>
  <si>
    <t>VV</t>
  </si>
  <si>
    <t>"D2 - Půdorys 1.NP - Bourací práce.pdf</t>
  </si>
  <si>
    <t>2,320*0,300*0,400 " m.č. 103; ležatá kanalizace; š. 300 mm; hl. 400 mm</t>
  </si>
  <si>
    <t>Součet</t>
  </si>
  <si>
    <t>162211201</t>
  </si>
  <si>
    <t>Vodorovné přemístění výkopku nebo sypaniny nošením s naložením a vyprázdněním nádoby na hromady nebo do dopravního prostředku na vzdálenost do 10 m z horniny třídy těžitelnosti I, skupiny 1 až 3</t>
  </si>
  <si>
    <t>-1046771872</t>
  </si>
  <si>
    <t>3</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</si>
  <si>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</si>
  <si>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</si>
  <si>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1066668727</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</si>
  <si>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</si>
  <si>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</si>
  <si>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</si>
  <si>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-1501597874</t>
  </si>
  <si>
    <t>0,278*20</t>
  </si>
  <si>
    <t>5</t>
  </si>
  <si>
    <t>171201221</t>
  </si>
  <si>
    <t>Poplatek za uložení stavebního odpadu na skládce (skládkovné) zeminy a kamení zatříděného do Katalogu odpadů pod kódem 17 05 04</t>
  </si>
  <si>
    <t>t</t>
  </si>
  <si>
    <t>2027787163</t>
  </si>
  <si>
    <t xml:space="preserve">Poznámka k souboru cen:
1. Ceny uvedené v souboru cen je doporučeno upravit podle aktuálních cen místně příslušné skládky.
2. V cenách je započítán poplatek za ukládání odpadu dle zákona 185/2001 Sb.
</t>
  </si>
  <si>
    <t>0,278*1,75 " objem. hmotnost výkopku 1750 kg/m3</t>
  </si>
  <si>
    <t>6</t>
  </si>
  <si>
    <t>171251201</t>
  </si>
  <si>
    <t>Uložení sypaniny na skládky nebo meziskládky bez hutnění s upravením uložené sypaniny do předepsaného tvaru</t>
  </si>
  <si>
    <t>-1089427594</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</si>
  <si>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</si>
  <si>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7</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</si>
  <si>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</si>
  <si>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</si>
  <si>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-369737622</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</si>
  <si>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</si>
  <si>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8</t>
  </si>
  <si>
    <t>M</t>
  </si>
  <si>
    <t>58331200</t>
  </si>
  <si>
    <t>štěrkopísek netříděný zásypový</t>
  </si>
  <si>
    <t>-1919750452</t>
  </si>
  <si>
    <t>0,278*2 'Přepočtené koeficientem množství</t>
  </si>
  <si>
    <t>Svislé a kompletní konstrukce</t>
  </si>
  <si>
    <t>9</t>
  </si>
  <si>
    <t>310201111</t>
  </si>
  <si>
    <t>Příplatek za zaoblení zděného zdiva o vnitřním poloměru půdorysu do 5 m</t>
  </si>
  <si>
    <t>1870633989</t>
  </si>
  <si>
    <t xml:space="preserve">Poznámka k souboru cen:
1. Zdivo o vnitřním poloměru přes 15 m se oceňuje jako rovné.
</t>
  </si>
  <si>
    <t>"D3 - Půdorys 1.NP - Nový stav.pdf</t>
  </si>
  <si>
    <t>2,270*1,360*0,400 " m.č. 107</t>
  </si>
  <si>
    <t>-(3,140*(1,180)^2)/2*0,400</t>
  </si>
  <si>
    <t>10</t>
  </si>
  <si>
    <t>310278842</t>
  </si>
  <si>
    <t>Zazdívka otvorů ve zdivu nadzákladovém nepálenými tvárnicemi plochy přes 0,25 m2 do 1 m2 , ve zdi tl. do 300 mm</t>
  </si>
  <si>
    <t>23442780</t>
  </si>
  <si>
    <t>0,950*0,450*0,850 " m.č. 105; nadezdívka nad překlady 3x IPN 100</t>
  </si>
  <si>
    <t>0,870*0,200*0,920 " m.č. 108; nadezdívka nad překlady 2x L 100/100/6</t>
  </si>
  <si>
    <t>0,390*0,200*1,150 " m.č. 108; dozdění okna</t>
  </si>
  <si>
    <t>11</t>
  </si>
  <si>
    <t>310279842</t>
  </si>
  <si>
    <t>Zazdívka otvorů ve zdivu nadzákladovém nepálenými tvárnicemi plochy přes 1 m2 do 4 m2 , ve zdi tl. do 300 mm</t>
  </si>
  <si>
    <t>-1042843466</t>
  </si>
  <si>
    <t>1,220*2,320*0,250 " m.č. 106; původní dveře</t>
  </si>
  <si>
    <t>1,220*2,130*0,200 " m.č. 108; původní dveře</t>
  </si>
  <si>
    <t>12</t>
  </si>
  <si>
    <t>310321111</t>
  </si>
  <si>
    <t>Zabetonování otvorů ve zdivu nadzákladovém včetně bednění, odbednění a výztuže (materiál v ceně) plochy do 1 m2</t>
  </si>
  <si>
    <t>669363997</t>
  </si>
  <si>
    <t>(0,450*0,150*0,100)*2 " m.č. 105; podbetonávka překladu 3x IPN 100</t>
  </si>
  <si>
    <t>13</t>
  </si>
  <si>
    <t>311272031</t>
  </si>
  <si>
    <t>Zdivo z pórobetonových tvárnic na tenké maltové lože, tl. zdiva 200 mm pevnost tvárnic přes P2 do P4, objemová hmotnost přes 450 do 600 kg/m3 hladkých</t>
  </si>
  <si>
    <t>m2</t>
  </si>
  <si>
    <t>441196379</t>
  </si>
  <si>
    <t>1,380*3,640 " m.č. 109</t>
  </si>
  <si>
    <t>14</t>
  </si>
  <si>
    <t>317142420</t>
  </si>
  <si>
    <t>Překlady nenosné z pórobetonu osazené do tenkého maltového lože, výšky do 250 mm, šířky překladu 100 mm, délky překladu do 1000 mm</t>
  </si>
  <si>
    <t>kus</t>
  </si>
  <si>
    <t>-1417293480</t>
  </si>
  <si>
    <t xml:space="preserve">Poznámka k souboru cen:
1. V cenách jsou započteny náklady na dodání a uložení překladu, včetně podmazání ložné plochy tenkovrstvou maltou.
</t>
  </si>
  <si>
    <t>1,000 " m.č. 103; D/2</t>
  </si>
  <si>
    <t>1,000 " m.č. 104; D/1</t>
  </si>
  <si>
    <t>1,000 " m.č. 105; D/1</t>
  </si>
  <si>
    <t>317231618</t>
  </si>
  <si>
    <t>Klenbové pásy z cihel pálených na připravenou skruž při jakékoliv vzdálenosti podpěr plných dl. 290 mm P 7,5 až P 15, na maltu MC-15</t>
  </si>
  <si>
    <t>-1124052427</t>
  </si>
  <si>
    <t xml:space="preserve">Poznámka k souboru cen:
1. V cenách nejsou započteny náklady na skruž nebo bednění, které se oceňují zvlášť cenami 317 35-1101 a -1102 Bednění klenbových pásů.
2. Do kubatury klenbových pásů se započítává i vyrovnávací zdivo nad rubem pásu do výše podlaží.
</t>
  </si>
  <si>
    <t>16</t>
  </si>
  <si>
    <t>317234410</t>
  </si>
  <si>
    <t>Vyzdívka mezi nosníky cihlami pálenými na maltu cementovou</t>
  </si>
  <si>
    <t>409317356</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</si>
  <si>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</si>
  <si>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1,250*0,450*0,100 " m.č. 105; 3x překlad IPN 100</t>
  </si>
  <si>
    <t>3,600*1,100*0,180 " m.č. 107; 6x překlad IPN 180</t>
  </si>
  <si>
    <t>17</t>
  </si>
  <si>
    <t>317351101</t>
  </si>
  <si>
    <t>Bednění klenbových pásů, říms nebo překladů klenbových pásů válcových včetně podpěrné konstrukce do výše 4 m zřízení</t>
  </si>
  <si>
    <t>-2085088295</t>
  </si>
  <si>
    <t>((3,14*2,270)/2)*0,400 " m.č. 107</t>
  </si>
  <si>
    <t>18</t>
  </si>
  <si>
    <t>317351102</t>
  </si>
  <si>
    <t>Bednění klenbových pásů, říms nebo překladů klenbových pásů válcových včetně podpěrné konstrukce do výše 4 m odstranění</t>
  </si>
  <si>
    <t>375910572</t>
  </si>
  <si>
    <t>19</t>
  </si>
  <si>
    <t>317944321</t>
  </si>
  <si>
    <t>Válcované nosníky dodatečně osazované do připravených otvorů bez zazdění hlav do č. 12</t>
  </si>
  <si>
    <t>269569016</t>
  </si>
  <si>
    <t xml:space="preserve">Poznámka k souboru cen:
1. V cenách jsou zahrnuty náklady na dodávku a montáž válcovaných nosníků.
2. Ceny jsou určeny pouze pro ocenění konstrukce překladů nad otvory.
</t>
  </si>
  <si>
    <t>(1,250*3)*8,34*0,001 " m.č. 105; 3x překlad IPN 100</t>
  </si>
  <si>
    <t>(1,050*2)*9,50*0,001 " m.č. 108; 2x překlad L 100/100/6</t>
  </si>
  <si>
    <t>20</t>
  </si>
  <si>
    <t>317944323</t>
  </si>
  <si>
    <t>Válcované nosníky dodatečně osazované do připravených otvorů bez zazdění hlav č. 14 až 22</t>
  </si>
  <si>
    <t>219783960</t>
  </si>
  <si>
    <t>(3,600*6)*21,90*0,001 " m.č. 107; 6x IPN 180</t>
  </si>
  <si>
    <t>331273013</t>
  </si>
  <si>
    <t>Pilíř z betonových tvárnic včetně zmonolitnění betonovou směsí bez výztuže, rozměru přes 300x300 do 400x400 mm</t>
  </si>
  <si>
    <t>559439614</t>
  </si>
  <si>
    <t>(0,400+0,400)*0,400*3,800 " m.č. 107; ostění nové výlohy</t>
  </si>
  <si>
    <t>22</t>
  </si>
  <si>
    <t>331361821</t>
  </si>
  <si>
    <t>Výztuž sloupů, pilířů, rámových stojek, táhel nebo vzpěr hranatých svislých nebo šikmých (odkloněných) z betonářské oceli 10 505 (R) nebo BSt 500</t>
  </si>
  <si>
    <t>-944953164</t>
  </si>
  <si>
    <t>(3,800*4)*2*0,617*0,001 " 4x svislá R10</t>
  </si>
  <si>
    <t>(0,400*2)*15*2*0,617*0,001 " 2x vodorovná R10</t>
  </si>
  <si>
    <t>(0,019+0,015)*15/100 " přípočet 15% na prostřih a stykování</t>
  </si>
  <si>
    <t>23</t>
  </si>
  <si>
    <t>342272225</t>
  </si>
  <si>
    <t>Příčky z pórobetonových tvárnic hladkých na tenké maltové lože objemová hmotnost do 500 kg/m3, tloušťka příčky 100 mm</t>
  </si>
  <si>
    <t>-516308624</t>
  </si>
  <si>
    <t>2,120*3,000 " m.č. 102/103</t>
  </si>
  <si>
    <t>2,120*2,750 " m.č. 103/104</t>
  </si>
  <si>
    <t>2,120*2,750 " m.č. 104/105</t>
  </si>
  <si>
    <t>" Odpočet otvorů</t>
  </si>
  <si>
    <t>-(0,700*1,970*2)</t>
  </si>
  <si>
    <t>-(0,800*1,970*1)</t>
  </si>
  <si>
    <t>24</t>
  </si>
  <si>
    <t>342291111</t>
  </si>
  <si>
    <t>Ukotvení příček polyuretanovou pěnou, tl. příčky do 100 mm</t>
  </si>
  <si>
    <t>m</t>
  </si>
  <si>
    <t>-68900112</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</si>
  <si>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</si>
  <si>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2,120 " m.č. 102/103</t>
  </si>
  <si>
    <t>2,120 " m.č. 103/104</t>
  </si>
  <si>
    <t>2,120 " m.č. 104/105</t>
  </si>
  <si>
    <t>25</t>
  </si>
  <si>
    <t>342291121</t>
  </si>
  <si>
    <t>Ukotvení příček plochými kotvami, do konstrukce cihelné</t>
  </si>
  <si>
    <t>-1029020360</t>
  </si>
  <si>
    <t>2*3,000 " m.č. 102/103</t>
  </si>
  <si>
    <t>2*2,750 " m.č. 103/104</t>
  </si>
  <si>
    <t>2*2,750 " m.č. 104/105</t>
  </si>
  <si>
    <t>26</t>
  </si>
  <si>
    <t>342291141</t>
  </si>
  <si>
    <t>Ukotvení příček expanzní maltou, tl. příčky do 100 mm</t>
  </si>
  <si>
    <t>-1439097292</t>
  </si>
  <si>
    <t>2,120-0,800 " m.č. 102/103</t>
  </si>
  <si>
    <t>2,120-0,700 " m.č. 103/104</t>
  </si>
  <si>
    <t>2,120-0,700 " m.č. 104/105</t>
  </si>
  <si>
    <t>27</t>
  </si>
  <si>
    <t>346244381</t>
  </si>
  <si>
    <t>Plentování ocelových válcovaných nosníků jednostranné cihlami na maltu, výška stojiny do 200 mm</t>
  </si>
  <si>
    <t>110262873</t>
  </si>
  <si>
    <t>1,250*0,100*2 " m.č. 105; krajní překlad IPN 100</t>
  </si>
  <si>
    <t>3,600*0,180*2 " m.č. 107; krajní překlad IPN 180</t>
  </si>
  <si>
    <t>28</t>
  </si>
  <si>
    <t>346272226</t>
  </si>
  <si>
    <t>Přizdívky z pórobetonových tvárnic objemová hmotnost do 500 kg/m3, na tenké maltové lože, tloušťka přizdívky 75 mm</t>
  </si>
  <si>
    <t>1089143795</t>
  </si>
  <si>
    <t>0,950*2,050 " m.č. 106; dozdívka původních dveří</t>
  </si>
  <si>
    <t>29</t>
  </si>
  <si>
    <t>346272236</t>
  </si>
  <si>
    <t>Přizdívky z pórobetonových tvárnic objemová hmotnost do 500 kg/m3, na tenké maltové lože, tloušťka přizdívky 100 mm</t>
  </si>
  <si>
    <t>-1125667554</t>
  </si>
  <si>
    <t>0,400*3,800 " m.č. 107; ostění pilířku z BD nové výlohy</t>
  </si>
  <si>
    <t>30</t>
  </si>
  <si>
    <t>346481122</t>
  </si>
  <si>
    <t>Zaplentování rýh, potrubí, válcovaných nosníků, výklenků nebo nik jakéhokoliv tvaru, na maltu pod stropy keramickým a funkčně podobným pletivem</t>
  </si>
  <si>
    <t>236849640</t>
  </si>
  <si>
    <t xml:space="preserve">Poznámka k souboru cen:
1. Ceny jsou určeny pro uchycení pletiva na sousední konstrukci (zdivo apod.), kde není nutné tvarování ocelové podkladní kostry.
2. V cenách jsou započteny i náklady na potřebné vypnutí pletiva přetažením a zakotvením drátů a provedení postřiku maltou.
3. V cenách nejsou započteny náklady na omítku.
</t>
  </si>
  <si>
    <t>1,250*(0,100*2+0,450) " m.č. 105; 3x IPN 100</t>
  </si>
  <si>
    <t>3,600*(0,180*2+1,100) " m.č. 107; 6x IPN 180</t>
  </si>
  <si>
    <t>1,050*(0,100*2+0,200) " m.č. 108; 2x L 100/100/6</t>
  </si>
  <si>
    <t>Úpravy povrchů, podlahy a osazování výplní</t>
  </si>
  <si>
    <t>31</t>
  </si>
  <si>
    <t>611311133</t>
  </si>
  <si>
    <t>Potažení vnitřních ploch štukem tloušťky do 3 mm vodorovných konstrukcí kleneb nebo skořepin</t>
  </si>
  <si>
    <t>-968655457</t>
  </si>
  <si>
    <t>22,700 " m.č. 101</t>
  </si>
  <si>
    <t>19,500 " m.č. 102</t>
  </si>
  <si>
    <t>31,700 " m.č. 107</t>
  </si>
  <si>
    <t>25,750 " m.č. 108</t>
  </si>
  <si>
    <t>32</t>
  </si>
  <si>
    <t>611325411</t>
  </si>
  <si>
    <t>Oprava vápenocementové omítky vnitřních ploch hladké, tloušťky do 20 mm stropů, v rozsahu opravované plochy do 10%</t>
  </si>
  <si>
    <t>44637331</t>
  </si>
  <si>
    <t xml:space="preserve">Poznámka k souboru cen:
1. Pro ocenění opravy omítek plochy do 1 m2 se použijí ceny souboru cen 61. 32-52.. Vápenocementová omítka jednotlivých malých ploch.
</t>
  </si>
  <si>
    <t>33</t>
  </si>
  <si>
    <t>612121112</t>
  </si>
  <si>
    <t>Zatření spár vnitřních povrchů stěrkovou hmotou, ploch z pórobetonových tvárnic stěn</t>
  </si>
  <si>
    <t>-89369399</t>
  </si>
  <si>
    <t>2,120*3,000*2 " m.č. 102/103</t>
  </si>
  <si>
    <t>2,120*2,750*2 " m.č. 103/104</t>
  </si>
  <si>
    <t>2,120*2,750*2 " m.č. 104/105</t>
  </si>
  <si>
    <t>0,950*0,850*2 " m.č. 105/dvůr</t>
  </si>
  <si>
    <t>1,380*3,640*2 " m.č. 109/dvůr</t>
  </si>
  <si>
    <t>0,390*1,150*2+0,870*0,200*2 " m.č. 108/109</t>
  </si>
  <si>
    <t>0,950*2,050 " m.č. 106</t>
  </si>
  <si>
    <t>1,220*2,130 " m.č. 108</t>
  </si>
  <si>
    <t>-(0,700*1,970*4)</t>
  </si>
  <si>
    <t>-(0,800*1,970*2)</t>
  </si>
  <si>
    <t>34</t>
  </si>
  <si>
    <t>612142001</t>
  </si>
  <si>
    <t>Potažení vnitřních ploch pletivem v ploše nebo pruzích, na plném podkladu sklovláknitým vtlačením do tmelu stěn</t>
  </si>
  <si>
    <t>1970494840</t>
  </si>
  <si>
    <t xml:space="preserve">Poznámka k souboru cen:
1. V cenách -2001 jsou započteny i náklady na tmel.
</t>
  </si>
  <si>
    <t>POROBETONOVÉ ZDIVO</t>
  </si>
  <si>
    <t>35</t>
  </si>
  <si>
    <t>612311131</t>
  </si>
  <si>
    <t>Potažení vnitřních ploch štukem tloušťky do 3 mm svislých konstrukcí stěn</t>
  </si>
  <si>
    <t>-1763132903</t>
  </si>
  <si>
    <t>((4,684+4,387+4,733+0,826+0,568+2,406+0,574+0,955)+6,237)*3,955 " m.č. 101</t>
  </si>
  <si>
    <t>((0,536+0,819+0,445+1,658)+(1,382+0,323+0,290+0,155+0,806+0,510+6,211+0,206+0,594+1,620+0,568+0,361))*3,850 " m.č. 102</t>
  </si>
  <si>
    <t>(2,000+2,000)*3,850 " m.č. 103</t>
  </si>
  <si>
    <t>(1,100+1,100)*3,850 " m.č. 104</t>
  </si>
  <si>
    <t>(0,900+2,120+0,900)*3,850 " m.č. 105</t>
  </si>
  <si>
    <t>(6,125+3,948+1,723+0,471+4,013+0,477+0,387+0,445+0,684+3,090+0,665+0,581)*3,740 " m.č. 107</t>
  </si>
  <si>
    <t>(5,200+0,471+0,471+2,606+0,465+0,884+5,187+0,774+0,600+2,606+0,600+0,548)*3,755 " m.č. 108</t>
  </si>
  <si>
    <t>(1,658+1,361+1,645)*3,755 " m.č. 109</t>
  </si>
  <si>
    <t>(0,923+1,361+0,923+1,368)*3,755 " m.č. 110</t>
  </si>
  <si>
    <t>-(2,240*3,850*1)</t>
  </si>
  <si>
    <t>-(1,440*3,850*1)</t>
  </si>
  <si>
    <t>-(2,270*3,850*1)</t>
  </si>
  <si>
    <t>-(1,120*2,360*2)</t>
  </si>
  <si>
    <t>-(1,130*2,430*2)</t>
  </si>
  <si>
    <t>-(0,900*1,970*1)</t>
  </si>
  <si>
    <t>-(0,920*1,990*2)</t>
  </si>
  <si>
    <t>-(0,600*1,970*2)</t>
  </si>
  <si>
    <t>-(0,950*1,300*1)</t>
  </si>
  <si>
    <t>-(0,480*1,150*1)</t>
  </si>
  <si>
    <t>" Přípočet ostění</t>
  </si>
  <si>
    <t>(1,120+2,360*2)*0,200</t>
  </si>
  <si>
    <t>(1,130+2,430*2)*0,840</t>
  </si>
  <si>
    <t>(0,920+1,990*2)*0,190</t>
  </si>
  <si>
    <t>(1,220+2,130*2)*0,420</t>
  </si>
  <si>
    <t>(0,870+2,250*2)*0,350</t>
  </si>
  <si>
    <t>(0,950+1,300*2)*0,200</t>
  </si>
  <si>
    <t>(0,480+1,150*2)*0,200</t>
  </si>
  <si>
    <t>(4,100+2,750*2)*0,480</t>
  </si>
  <si>
    <t>(2,680+3,250*2)*0,610</t>
  </si>
  <si>
    <t>(2,670+3,090*2)*0,470</t>
  </si>
  <si>
    <t>(0,950+1,280*2)*0,270</t>
  </si>
  <si>
    <t>(0,960+1,280*2)*0,270*2</t>
  </si>
  <si>
    <t>36</t>
  </si>
  <si>
    <t>612323111</t>
  </si>
  <si>
    <t>Omítka vápenocementová vnitřních ploch hladkých nanášená ručně jednovrstvá hladká, na neomítnutý bezesparý podklad, tloušťky do 5 mm stěn</t>
  </si>
  <si>
    <t>-1871888797</t>
  </si>
  <si>
    <t xml:space="preserve">Poznámka k souboru cen:
1. Ceny jsou určeny pro ocenění omítek přesného zdění z pórobetonových tvárnic nebo pálených cihel, cementoštěpkových desek, hladkých betonových ploch, apod.
2. V cenách nejsou započteny náklady na:
a) podkladní a spojovací vrstvy; tyto se oceňují cenami souboru cen 61.13 této části katalogu,
b) výztužnou tkaninu; tyto se oceňují cenami 61. 14-2002 této části katalogu,
c) nadměrné kropení vodou u pórobetonových konstrukcí; tyto se oceňují cenami příplatku 629 99-9001 této části katalogu.
</t>
  </si>
  <si>
    <t>37</t>
  </si>
  <si>
    <t>612325413</t>
  </si>
  <si>
    <t>Oprava vápenocementové omítky vnitřních ploch hladké, tloušťky do 20 mm stěn, v rozsahu opravované plochy přes 30 do 50%</t>
  </si>
  <si>
    <t>-1709351124</t>
  </si>
  <si>
    <t>38</t>
  </si>
  <si>
    <t>622325653</t>
  </si>
  <si>
    <t>Oprava vápenné omítky s celoplošným přeštukováním vnějších ploch stupně členitosti 5, v rozsahu opravované plochy přes 20 do 30%</t>
  </si>
  <si>
    <t>-583173551</t>
  </si>
  <si>
    <t>"D4 - Technické pohledy.pdf</t>
  </si>
  <si>
    <t>(1,640+2,240+1,640+1,440+0,800+1,440)*(5,320-0,400) " stávající část fasády (mimo soklu)</t>
  </si>
  <si>
    <t>" Odpočty otvorů</t>
  </si>
  <si>
    <t>-(2,240*2,440*1)</t>
  </si>
  <si>
    <t>-(1,440*3,130*2)</t>
  </si>
  <si>
    <t>-(3,140*(1,220)^2)/2</t>
  </si>
  <si>
    <t>-(3,140*(0,720)^2)/2*2</t>
  </si>
  <si>
    <t>8,745*0,300*1</t>
  </si>
  <si>
    <t>8,300*0,300*2</t>
  </si>
  <si>
    <t>39</t>
  </si>
  <si>
    <t>622325659</t>
  </si>
  <si>
    <t>Oprava vápenné omítky s celoplošným přeštukováním vnějších ploch stupně členitosti 5, v rozsahu opravované plochy přes 80 do 100%</t>
  </si>
  <si>
    <t>765166409</t>
  </si>
  <si>
    <t>(1,680+2,270+1,390)*(5,320-0,400) " část nově provedené fasády (mimo soklu)</t>
  </si>
  <si>
    <t>-(2,270*2,440*1)</t>
  </si>
  <si>
    <t>-(3,140*(1,135)^2)/2</t>
  </si>
  <si>
    <t>40</t>
  </si>
  <si>
    <t>622821012</t>
  </si>
  <si>
    <t>Sanační omítka vnějších ploch stěn pro vlhké a zasolené zdivo, prováděná ve dvou vrstvách, tl. jádrové omítky do 30 mm ručně štuková</t>
  </si>
  <si>
    <t>-408485681</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</si>
  <si>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příslušnými cenami části A07 katalogu 800-783 Nátěry.
4. V cenách štukových omítek nejsou započteny náklady na případné povrchové úpravy nátěry; tyto se oceňují příslušnými cenami části A07 katalogu 800-783 Nátěry.
5. Ceny -1031 a -1041 jsou určeny pro vyrovnání nerovností vlhkého nebo zasoleného podkladu ( zdiva ) nebo v případě požadované větší tloušťky omítky.
</t>
  </si>
  <si>
    <t>(1,640+1,640+0,800+1,680+1,390+0,300*8)*0,400 " sokl fasády s ostěním</t>
  </si>
  <si>
    <t>41</t>
  </si>
  <si>
    <t>622821031</t>
  </si>
  <si>
    <t>Sanační omítka vnějších ploch stěn vyrovnávací vrstva, prováděná v tl. do 20 mm ručně</t>
  </si>
  <si>
    <t>-1215975772</t>
  </si>
  <si>
    <t>42</t>
  </si>
  <si>
    <t>629135101</t>
  </si>
  <si>
    <t>Vyrovnávací vrstva z cementové malty pod klempířskými prvky šířky do 150 mm</t>
  </si>
  <si>
    <t>-119933566</t>
  </si>
  <si>
    <t>0,950 " m.č. 105 (K/1)</t>
  </si>
  <si>
    <t>0,480 " m.č. 108 (K/2)</t>
  </si>
  <si>
    <t>43</t>
  </si>
  <si>
    <t>629991001</t>
  </si>
  <si>
    <t>Zakrytí vnějších ploch před znečištěním včetně pozdějšího odkrytí ploch podélných rovných (např. chodníků) fólií položenou volně</t>
  </si>
  <si>
    <t>-1030241831</t>
  </si>
  <si>
    <t xml:space="preserve">Poznámka k souboru cen:
1. V ceně -1012 nejsou započteny náklady na dodávku a montáž začišťovací lišty; tyto se oceňují cenou 622 14-3004 této části katalogu a materiálem ve specifikaci.
</t>
  </si>
  <si>
    <t>16,000*2,000 " pod lešení</t>
  </si>
  <si>
    <t>44</t>
  </si>
  <si>
    <t>629991011</t>
  </si>
  <si>
    <t>Zakrytí vnějších ploch před znečištěním včetně pozdějšího odkrytí výplní otvorů a svislých ploch fólií přilepenou lepící páskou</t>
  </si>
  <si>
    <t>-64827962</t>
  </si>
  <si>
    <t>((2,240*2,440)+((3,140*(1,120)^2)/2))*2 " ozn. V/1</t>
  </si>
  <si>
    <t>(1,440*3,130)+((3,140*(0,720)^2)/2) " ozn. V/2</t>
  </si>
  <si>
    <t>(1,440*3,130)+((3,140*(0,720)^2)/2) " vchodové dveře s NSV</t>
  </si>
  <si>
    <t>45</t>
  </si>
  <si>
    <t>629995101</t>
  </si>
  <si>
    <t>Očištění vnějších ploch tlakovou vodou omytím</t>
  </si>
  <si>
    <t>241505082</t>
  </si>
  <si>
    <t>34,423 " 10% oprava</t>
  </si>
  <si>
    <t>21,335 " 100% oprava</t>
  </si>
  <si>
    <t>3,820 " 100% sanace soklu</t>
  </si>
  <si>
    <t>46</t>
  </si>
  <si>
    <t>629999031</t>
  </si>
  <si>
    <t>Příplatky k cenám úprav vnějších povrchů za zvýšenou pracnost při provádění prací menšího rozsahu omítané plochy s podílem otvorů v ploše fasády přes 45 do 65 %</t>
  </si>
  <si>
    <t>378644449</t>
  </si>
  <si>
    <t xml:space="preserve">Poznámka k souboru cen:
1. Cena -9001 je určena pro předepsané vícenásobné kropení např. u pórobetonu.
2. Cenu -9011 lze použít pro ocenění provádění:
a) různobarevných ploch omítek,
b) přechodů různých struktur omítek,
c) pracovní spáry v případě, že nelze provést celou plochu najednou,
d) šambrán,
e) přechodů různých materiálů.
3. Cena -9022 je určena pro ocenění omítání:
a) zaoblených rohů stěn s poloměrem větším než 100 mm jako příplatek ke stěnám,
b) kulatých sloupů jako příplatek k pilířům nebo sloupům. Měrná jednotka se určuje v m2 rozvinuté plochy zaoblení.
4. Ceny -9031 až -9032 jsou určeny pro omítání ploch s využitím omítkových profilů, kde úhrnná plocha jednotlivých otvorů v souvisle omítané fasádě je větší než 45 % z celkové plochy průčelí. Nevztahuje se na průčelí se souvislými pásy oken neohraničených omítkou alespoň ze tří stran. Měrná jednotka se určuje v m2 celkové omítané plochy jednotlivých průčelí (uliční, dvorní, štítové).
5. Ceny -9031 až -9032 nelze použít pro vyspravení, zatření, hydrofobizaci a tenkovrstvé omítky.
6. K cenám úprav vnějších povrchů lze případně použít i ceny příplatků souboru cen 619 99- této části katalogu
</t>
  </si>
  <si>
    <t>47</t>
  </si>
  <si>
    <t>631312131</t>
  </si>
  <si>
    <t>Doplnění dosavadních mazanin prostým betonem s dodáním hmot, bez potěru, plochy jednotlivě přes 1 m2 do 4 m2 a tl. přes 80 mm</t>
  </si>
  <si>
    <t>-1974462057</t>
  </si>
  <si>
    <t>3,190*1,100*0,100 " m.č. 107; část u vstupu</t>
  </si>
  <si>
    <t>48</t>
  </si>
  <si>
    <t>631312141</t>
  </si>
  <si>
    <t>Doplnění dosavadních mazanin prostým betonem s dodáním hmot, bez potěru, plochy jednotlivě rýh v dosavadních mazaninách</t>
  </si>
  <si>
    <t>1937029913</t>
  </si>
  <si>
    <t>2,320*0,300*0,100 " m.č. 102; ležatá kanalizace; zpětná úprava</t>
  </si>
  <si>
    <t>49</t>
  </si>
  <si>
    <t>631362021</t>
  </si>
  <si>
    <t>Výztuž mazanin ze svařovaných sítí z drátů typu KARI</t>
  </si>
  <si>
    <t>-1985603956</t>
  </si>
  <si>
    <t xml:space="preserve">Poznámka k souboru cen:
1. Betonová podezdívek příček se oceňuje položkou 278 36-1111 souboru cen 278 36-11.1 - Výztuž základu (podezdívky) betonového
</t>
  </si>
  <si>
    <t>2,320*0,300*2,96*0,001 " m.č. 102; ležatá kanalizace; zpětná úprava; 1x KARI 6/150/150 mm</t>
  </si>
  <si>
    <t>3,190*1,100*2,96*0,001 " m.č. 107; část u vstupu</t>
  </si>
  <si>
    <t>(0,002+0,010)*30/100 " přípočet 30% na prostřih</t>
  </si>
  <si>
    <t>50</t>
  </si>
  <si>
    <t>632902211</t>
  </si>
  <si>
    <t>Příprava zatvrdlého povrchu betonových mazanin pro cementový potěr cementovým mlékem s přísadou</t>
  </si>
  <si>
    <t>359089393</t>
  </si>
  <si>
    <t>4,350 " m.č. 103</t>
  </si>
  <si>
    <t>2,350 " m.č. 104</t>
  </si>
  <si>
    <t>1,900 " m.č. 105</t>
  </si>
  <si>
    <t>2,350 " m.č. 109</t>
  </si>
  <si>
    <t>1,300 " m.č. 110</t>
  </si>
  <si>
    <t>51</t>
  </si>
  <si>
    <t>635111411</t>
  </si>
  <si>
    <t>Doplnění násypu pod dlažby, podlahy a mazaniny pískem neupraveným (s dodáním hmot), s udusáním a urovnáním povrchu násypu plochy jednotlivě do 2 m2</t>
  </si>
  <si>
    <t>648786784</t>
  </si>
  <si>
    <t>52</t>
  </si>
  <si>
    <t>642942611</t>
  </si>
  <si>
    <t>Osazování zárubní nebo rámů kovových dveřních lisovaných nebo z úhelníků bez dveřních křídel na montážní pěnu, plochy otvoru do 2,5 m2</t>
  </si>
  <si>
    <t>1949884198</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</si>
  <si>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</si>
  <si>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1,000 " m.č. 103 (D/2)</t>
  </si>
  <si>
    <t>1,000 " m.č. 104 (D/1)</t>
  </si>
  <si>
    <t>1,000 " m.č. 105 (D/1)</t>
  </si>
  <si>
    <t>53</t>
  </si>
  <si>
    <t>55331481</t>
  </si>
  <si>
    <t>zárubeň jednokřídlá ocelová pro zdění tl stěny 75-100mm rozměru 700/1970, 2100mm</t>
  </si>
  <si>
    <t>607213896</t>
  </si>
  <si>
    <t>54</t>
  </si>
  <si>
    <t>55331482</t>
  </si>
  <si>
    <t>zárubeň jednokřídlá ocelová pro zdění tl stěny 75-100mm rozměru 800/1970, 2100mm</t>
  </si>
  <si>
    <t>-2105542236</t>
  </si>
  <si>
    <t>55</t>
  </si>
  <si>
    <t>642944121</t>
  </si>
  <si>
    <t>Osazení ocelových dveřních zárubní lisovaných nebo z úhelníků dodatečně s vybetonováním prahu, plochy do 2,5 m2</t>
  </si>
  <si>
    <t>-821429711</t>
  </si>
  <si>
    <t xml:space="preserve">Poznámka k souboru cen:
1. V cenách nejsou započteny náklady na dodání zárubní, tyto se oceňují ve specifikaci.
</t>
  </si>
  <si>
    <t>1,000 " m.č. 108 (D/1)</t>
  </si>
  <si>
    <t>1,000 " m.č. 110 (D/3)</t>
  </si>
  <si>
    <t>56</t>
  </si>
  <si>
    <t>55331436</t>
  </si>
  <si>
    <t>zárubeň jednokřídlá ocelová pro dodatečnou montáž tl stěny 110-150mm rozměru 700/1970, 2100mm</t>
  </si>
  <si>
    <t>570468002</t>
  </si>
  <si>
    <t>57</t>
  </si>
  <si>
    <t>55331445</t>
  </si>
  <si>
    <t>zárubeň jednokřídlá ocelová pro dodatečnou montáž tl stěny 210-250mm rozměru 600/1970, 2100mm</t>
  </si>
  <si>
    <t>1542089716</t>
  </si>
  <si>
    <t>Ostatní konstrukce a práce, bourání</t>
  </si>
  <si>
    <t>58</t>
  </si>
  <si>
    <t>941211111</t>
  </si>
  <si>
    <t>Montáž lešení řadového rámového lehkého pracovního s podlahami s provozním zatížením tř. 3 do 200 kg/m2 šířky tř. SW06 přes 0,6 do 0,9 m, výšky do 10 m</t>
  </si>
  <si>
    <t>1803300706</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</si>
  <si>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</si>
  <si>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16,000*4,000 " fasáda; poslední prac. podlaha cca. 1,3 pod vrcholem římsy</t>
  </si>
  <si>
    <t>59</t>
  </si>
  <si>
    <t>941211211</t>
  </si>
  <si>
    <t>Montáž lešení řadového rámového lehkého pracovního s podlahami s provozním zatížením tř. 3 do 200 kg/m2 Příplatek za první a každý další den použití lešení k ceně -1111 nebo -1112</t>
  </si>
  <si>
    <t>-299101889</t>
  </si>
  <si>
    <t>" předpoklad 2 měsíce" 64,000*60</t>
  </si>
  <si>
    <t>60</t>
  </si>
  <si>
    <t>941211811</t>
  </si>
  <si>
    <t>Demontáž lešení řadového rámového lehkého pracovního s provozním zatížením tř. 3 do 200 kg/m2 šířky tř. SW06 přes 0,6 do 0,9 m, výšky do 10 m</t>
  </si>
  <si>
    <t>19883149</t>
  </si>
  <si>
    <t xml:space="preserve">Poznámka k souboru cen:
1. Demontáž lešení řadového rámového lehkého výšky přes 40 m se oceňuje individuálně.
</t>
  </si>
  <si>
    <t>61</t>
  </si>
  <si>
    <t>944121111</t>
  </si>
  <si>
    <t>Montáž ochranného zábradlí dílcového na vnějších volných stranách objektů odkloněného od svislice do 15°</t>
  </si>
  <si>
    <t>706693963</t>
  </si>
  <si>
    <t xml:space="preserve">Poznámka k souboru cen:
1. Cena -1111 je určena pro zábradlí na objektech jakékoliv výšky.
2. Ceny -1121 a -1122 jsou určeny pro lešeňové trubkové konstrukce do výšky 25 m.
3. Množství měrných jednotek se určuje:
a) u ceny -1111 v m délky vnějšího obvodu objektu v úrovni ochranného zábradlí,
b) u cen -1121 a -1122 v m délky ochranného zábradlí.
</t>
  </si>
  <si>
    <t>16,000+0,900*2 " fasáda; od úrovně poslední prac. podlahy cca. 1,3 pod vrcholem římsy</t>
  </si>
  <si>
    <t>62</t>
  </si>
  <si>
    <t>944121211</t>
  </si>
  <si>
    <t>Montáž ochranného zábradlí dílcového Příplatek za první a každý další den použití zábradlí k ceně -1111</t>
  </si>
  <si>
    <t>1597910368</t>
  </si>
  <si>
    <t>" předpoklad 2 měsíce" 17,800*60</t>
  </si>
  <si>
    <t>63</t>
  </si>
  <si>
    <t>944121811</t>
  </si>
  <si>
    <t>Demontáž ochranného zábradlí dílcového na vnějších volných stranách objektů odkloněného od svislice do 15°</t>
  </si>
  <si>
    <t>745383551</t>
  </si>
  <si>
    <t xml:space="preserve">Poznámka k souboru cen:
1. Cena -1811 je určena pro zábradlí na objektech jakékoliv výšky.
2. Ceny -1821 a -1822 jsou určeny pro lešeňové trubkové konstrukce do výšky 25 m.
</t>
  </si>
  <si>
    <t>64</t>
  </si>
  <si>
    <t>944511111</t>
  </si>
  <si>
    <t>Montáž ochranné sítě zavěšené na konstrukci lešení z textilie z umělých vláken</t>
  </si>
  <si>
    <t>-451747570</t>
  </si>
  <si>
    <t xml:space="preserve">Poznámka k souboru cen:
1. V cenách nejsou započteny náklady na lešení potřebné pro zavěšení sítí; toto lešení se oceňuje příslušnými cenami lešení.
</t>
  </si>
  <si>
    <t>(16,000+0,900*2)*5,200 " fasáda; včetně zábradlí</t>
  </si>
  <si>
    <t>65</t>
  </si>
  <si>
    <t>944511211</t>
  </si>
  <si>
    <t>Montáž ochranné sítě Příplatek za první a každý další den použití sítě k ceně -1111</t>
  </si>
  <si>
    <t>1679293870</t>
  </si>
  <si>
    <t>" předpoklad 2 měsíce" 92,560*60</t>
  </si>
  <si>
    <t>66</t>
  </si>
  <si>
    <t>944511811</t>
  </si>
  <si>
    <t>Demontáž ochranné sítě zavěšené na konstrukci lešení z textilie z umělých vláken</t>
  </si>
  <si>
    <t>647004250</t>
  </si>
  <si>
    <t>67</t>
  </si>
  <si>
    <t>949121112</t>
  </si>
  <si>
    <t>Montáž lešení lehkého kozového dílcového o výšce lešeňové podlahy přes 1,2 do 1,9 m</t>
  </si>
  <si>
    <t>sada</t>
  </si>
  <si>
    <t>-160784922</t>
  </si>
  <si>
    <t xml:space="preserve">Poznámka k souboru cen:
1. Množství měrných jednotek se určuje v počtu sad lešení (2 kozy a dřevěná podlaha).
2. V cenách nájmu jsou započteny i náklady na manipulaci s lešením.
</t>
  </si>
  <si>
    <t>68</t>
  </si>
  <si>
    <t>949121212</t>
  </si>
  <si>
    <t>Montáž lešení lehkého kozového dílcového Příplatek za první a každý další den použití lešení k ceně -1112</t>
  </si>
  <si>
    <t>1917304176</t>
  </si>
  <si>
    <t>" předpoklad 3,5 měsíce" 2,000*105</t>
  </si>
  <si>
    <t>69</t>
  </si>
  <si>
    <t>949121812</t>
  </si>
  <si>
    <t>Demontáž lešení lehkého kozového dílcového o výšce lešeňové podlahy přes 1,2 do 1,9 m</t>
  </si>
  <si>
    <t>-1632486098</t>
  </si>
  <si>
    <t xml:space="preserve">Poznámka k souboru cen:
1. Množství měrných jednotek se určuje v počtu sad lešení (2 kozy a dřevěná podlaha).
</t>
  </si>
  <si>
    <t>70</t>
  </si>
  <si>
    <t>952901111</t>
  </si>
  <si>
    <t>Vyčištění budov nebo objektů před předáním do užívání budov bytové nebo občanské výstavby, světlé výšky podlaží do 4 m</t>
  </si>
  <si>
    <t>-2041060740</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</si>
  <si>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</si>
  <si>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71</t>
  </si>
  <si>
    <t>962032240</t>
  </si>
  <si>
    <t>Bourání zdiva nadzákladového z cihel nebo tvárnic z cihel pálených nebo vápenopískových, na maltu cementovou, objemu do 1 m3</t>
  </si>
  <si>
    <t>-1067832041</t>
  </si>
  <si>
    <t xml:space="preserve">Poznámka k souboru cen:
1. Bourání pilířů o průřezu přes 0,36 m2 se oceňuje příslušnými cenami -2230, -2231, -2240, -2241,-2253 a -2254 jako bourání zdiva nadzákladového cihelného.
</t>
  </si>
  <si>
    <t>1,383*0,540 " m.č. 101; soklový podstavec výlohy h. 540 mm</t>
  </si>
  <si>
    <t>72</t>
  </si>
  <si>
    <t>962032314</t>
  </si>
  <si>
    <t>Bourání zdiva nadzákladového z cihel nebo tvárnic pilířů cihelných průřezu do 0,36 m2</t>
  </si>
  <si>
    <t>-971354392</t>
  </si>
  <si>
    <t>((0,400*0,110*1,440)*5)+(0,400*0,170*1,440) " m.č. 105</t>
  </si>
  <si>
    <t>73</t>
  </si>
  <si>
    <t>962052211</t>
  </si>
  <si>
    <t>Bourání zdiva železobetonového nadzákladového, objemu přes 1 m3</t>
  </si>
  <si>
    <t>1558429862</t>
  </si>
  <si>
    <t xml:space="preserve">Poznámka k souboru cen:
1. Bourání pilířů o průřezu přes 0,36 m2 se oceňuje cenami - 2210 a -2211 jako bourání zdiva nadzákladového železobetonového.
</t>
  </si>
  <si>
    <t>3,475*1,100*0,600 " m.č. 105; překlad stáv. výlohy</t>
  </si>
  <si>
    <t>74</t>
  </si>
  <si>
    <t>963032819</t>
  </si>
  <si>
    <t>Bourání schodišťových stupňů cihelných jakýchkoliv</t>
  </si>
  <si>
    <t>-1914399315</t>
  </si>
  <si>
    <t>1,220 " m.č. 104</t>
  </si>
  <si>
    <t>75</t>
  </si>
  <si>
    <t>964035111</t>
  </si>
  <si>
    <t>Bourání cihelných klenbových pásů jakéhokoliv průřezu</t>
  </si>
  <si>
    <t>709237341</t>
  </si>
  <si>
    <t>3,475*1,100*0,580 " m.č. 105; překlad stáv. výlohy; vyzdívka mezi IPN 180 + 400 mm nad překlady</t>
  </si>
  <si>
    <t>76</t>
  </si>
  <si>
    <t>964073231</t>
  </si>
  <si>
    <t>Vybourání válcovaných nosníků uložených ve zdivu cihelném délky do 4 m, hmotnosti do 35 kg/m</t>
  </si>
  <si>
    <t>-1758665145</t>
  </si>
  <si>
    <t>3,475*6*21,90*0,001 " m.č. 105; 6x IPN 180</t>
  </si>
  <si>
    <t>77</t>
  </si>
  <si>
    <t>965042231</t>
  </si>
  <si>
    <t>Bourání mazanin betonových nebo z litého asfaltu tl. přes 100 mm, plochy do 4 m2</t>
  </si>
  <si>
    <t>-1728653272</t>
  </si>
  <si>
    <t>3,190*1,100*0,300 " m.č. 105; vybourání pod úroveň 0,000</t>
  </si>
  <si>
    <t>78</t>
  </si>
  <si>
    <t>965046111</t>
  </si>
  <si>
    <t>Broušení stávajících betonových podlah úběr do 3 mm</t>
  </si>
  <si>
    <t>-1967407807</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</si>
  <si>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</si>
  <si>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15,600 " m.č. 102</t>
  </si>
  <si>
    <t>12,550 " m.č. 103</t>
  </si>
  <si>
    <t>31,450 " m.č. 105</t>
  </si>
  <si>
    <t>24,900 " m.č. 106</t>
  </si>
  <si>
    <t>2,800 " m.č. 107</t>
  </si>
  <si>
    <t>1,300 " m.č. 108</t>
  </si>
  <si>
    <t>79</t>
  </si>
  <si>
    <t>965046119</t>
  </si>
  <si>
    <t>Broušení stávajících betonových podlah Příplatek k ceně za každý další 1 mm úběru</t>
  </si>
  <si>
    <t>-399382045</t>
  </si>
  <si>
    <t>111,300*2</t>
  </si>
  <si>
    <t>80</t>
  </si>
  <si>
    <t>965081213</t>
  </si>
  <si>
    <t>Bourání podlah z dlaždic bez podkladního lože nebo mazaniny, s jakoukoliv výplní spár keramických nebo xylolitových tl. do 10 mm, plochy přes 1 m2</t>
  </si>
  <si>
    <t>13555130</t>
  </si>
  <si>
    <t xml:space="preserve">Poznámka k souboru cen:
1. Odsekání soklíků se oceňuje cenami souboru cen 965 08.
</t>
  </si>
  <si>
    <t>81</t>
  </si>
  <si>
    <t>965081611</t>
  </si>
  <si>
    <t>Odsekání soklíků včetně otlučení podkladní omítky až na zdivo rovných</t>
  </si>
  <si>
    <t>-1737534449</t>
  </si>
  <si>
    <t>(0,170+0,170+0,200+0,400+0,950+0,400+0,110+0,400+1,110+0,400+0,110+0,400+0,960+0,400+0,110+0,400+1,050+0,400+0,110+0,400+0,960+0,400+0,110+0,400)</t>
  </si>
  <si>
    <t>(0,510+1,400)+(1,070+0,080+1,120+1,625+1,580+1,015)+(1,000+0,080+1,000)+(1,015+0,100+0,480+4,110+0,480+0,400+0,450+0,170+3,190) " m.č. 105</t>
  </si>
  <si>
    <t>(0,100+0,420+0,390+0,570+0,610+0,835)+(0,915+0,610+0,790+0,240+0,550+0,910+0,550+4,180+0,900+0,480+2,670+0,480+0,470+3,740+0,420+0,100) " m.č. 106</t>
  </si>
  <si>
    <t>82</t>
  </si>
  <si>
    <t>966079871</t>
  </si>
  <si>
    <t>Přerušení různých ocelových profilů průřezu do 400 mm2</t>
  </si>
  <si>
    <t>-199648628</t>
  </si>
  <si>
    <t>6,000*2 " m.č. 105; 6x IPN 180</t>
  </si>
  <si>
    <t>83</t>
  </si>
  <si>
    <t>966081018</t>
  </si>
  <si>
    <t>Demontáž předvěšené odvětrávané fasády s nosnou konstrukcí jednosměrnou dřevěnou stěn</t>
  </si>
  <si>
    <t>-1562818339</t>
  </si>
  <si>
    <t xml:space="preserve">Poznámka k souboru cen:
1. Ceny jsou určeny pro kompletní demontáž, tj. demontáž opláštění, tepelné izolace a nosné konstrukce.
</t>
  </si>
  <si>
    <t>12,094 " m.č. 105; obklad fasády z umělého kamene</t>
  </si>
  <si>
    <t>84</t>
  </si>
  <si>
    <t>966081028</t>
  </si>
  <si>
    <t>Demontáž předvěšené odvětrávané fasády s nosnou konstrukcí jednosměrnou dřevěnou ostění nebo nadpraží</t>
  </si>
  <si>
    <t>-1520803194</t>
  </si>
  <si>
    <t>3,170+2,490*2 " m.č. 105; obklad fasády z umělého kamene</t>
  </si>
  <si>
    <t>85</t>
  </si>
  <si>
    <t>967031132</t>
  </si>
  <si>
    <t>Přisekání (špicování) plošné nebo rovných ostění zdiva z cihel pálených rovných ostění, bez odstupu, po hrubém vybourání otvorů, na maltu vápennou nebo vápenocementovou</t>
  </si>
  <si>
    <t>-1129229905</t>
  </si>
  <si>
    <t>1,820*0,450*2 " m.č. 106/107; parapet do úrovně podlahy</t>
  </si>
  <si>
    <t>86</t>
  </si>
  <si>
    <t>968062244</t>
  </si>
  <si>
    <t>Vybourání dřevěných rámů oken s křídly, dveřních zárubní, vrat, stěn, ostění nebo obkladů rámů oken s křídly jednoduchých, plochy do 1 m2</t>
  </si>
  <si>
    <t>-197310558</t>
  </si>
  <si>
    <t xml:space="preserve">Poznámka k souboru cen:
1. V cenách -2244 až -2747 jsou započteny i náklady na vyvěšení křídel.
</t>
  </si>
  <si>
    <t>0,870*1,150*2 " m.č. 106</t>
  </si>
  <si>
    <t>87</t>
  </si>
  <si>
    <t>968062245</t>
  </si>
  <si>
    <t>Vybourání dřevěných rámů oken s křídly, dveřních zárubní, vrat, stěn, ostění nebo obkladů rámů oken s křídly jednoduchých, plochy do 2 m2</t>
  </si>
  <si>
    <t>-1021935031</t>
  </si>
  <si>
    <t>0,950*2,130*1 " m.č. 103</t>
  </si>
  <si>
    <t>88</t>
  </si>
  <si>
    <t>968062455</t>
  </si>
  <si>
    <t>Vybourání dřevěných rámů oken s křídly, dveřních zárubní, vrat, stěn, ostění nebo obkladů dveřních zárubní, plochy do 2 m2</t>
  </si>
  <si>
    <t>1040994343</t>
  </si>
  <si>
    <t>0,920*1,990*1 " m.č. 106</t>
  </si>
  <si>
    <t>0,800*1,910*1 " m.č. 107 (v dřevěné stěně)</t>
  </si>
  <si>
    <t>0,640*1,840*1 " m.č. 108</t>
  </si>
  <si>
    <t>89</t>
  </si>
  <si>
    <t>968062456</t>
  </si>
  <si>
    <t>Vybourání dřevěných rámů oken s křídly, dveřních zárubní, vrat, stěn, ostění nebo obkladů dveřních zárubní, plochy přes 2 m2</t>
  </si>
  <si>
    <t>161024822</t>
  </si>
  <si>
    <t>1,220*2,320*1 " m.č. 104</t>
  </si>
  <si>
    <t>90</t>
  </si>
  <si>
    <t>968062747</t>
  </si>
  <si>
    <t>Vybourání dřevěných rámů oken s křídly, dveřních zárubní, vrat, stěn, ostění nebo obkladů stěn plných, zasklených nebo výkladních pevných nebo otevíratelných, plochy přes 4 m2</t>
  </si>
  <si>
    <t>-97429096</t>
  </si>
  <si>
    <t>7,163+((0,450+1,250+1,050)*3,850) " m.č. 101; výloha včetně vstup. dveří a vnitřní části</t>
  </si>
  <si>
    <t>5,191 " m.č. 102; výloha včetně vstup. dveří</t>
  </si>
  <si>
    <t>91</t>
  </si>
  <si>
    <t>968072455</t>
  </si>
  <si>
    <t>Vybourání kovových rámů oken s křídly, dveřních zárubní, vrat, stěn, ostění nebo obkladů dveřních zárubní, plochy do 2 m2</t>
  </si>
  <si>
    <t>649961107</t>
  </si>
  <si>
    <t xml:space="preserve">Poznámka k souboru cen:
1. V cenách -2244 až -2559 jsou započteny i náklady na vyvěšení křídel.
2. Cenou -2641 se oceňuje i vybourání nosné ocelové konstrukce pro sádrokartonové příčky.
</t>
  </si>
  <si>
    <t>0,900*1,970*1 " m.č. 106</t>
  </si>
  <si>
    <t>92</t>
  </si>
  <si>
    <t>968072456</t>
  </si>
  <si>
    <t>Vybourání kovových rámů oken s křídly, dveřních zárubní, vrat, stěn, ostění nebo obkladů dveřních zárubní, plochy přes 2 m2</t>
  </si>
  <si>
    <t>1994324563</t>
  </si>
  <si>
    <t>0,900*2,490 " m.č. 105; vstupní dveře lomené výlohy</t>
  </si>
  <si>
    <t>93</t>
  </si>
  <si>
    <t>968072747</t>
  </si>
  <si>
    <t>Vybourání kovových rámů oken s křídly, dveřních zárubní, vrat, stěn, ostění nebo obkladů stěn výkladních pevných nebo otevíratelných, plochy přes 4 m2</t>
  </si>
  <si>
    <t>-772456487</t>
  </si>
  <si>
    <t>(0,925+2,280)*2,490 " m.č. 105; lomená výloha (bez vstup. dveří)</t>
  </si>
  <si>
    <t>94</t>
  </si>
  <si>
    <t>971033651</t>
  </si>
  <si>
    <t>Vybourání otvorů ve zdivu základovém nebo nadzákladovém z cihel, tvárnic, příčkovek z cihel pálených na maltu vápennou nebo vápenocementovou plochy do 4 m2, tl. do 600 mm</t>
  </si>
  <si>
    <t>-331789228</t>
  </si>
  <si>
    <t>0,870*1,820*0,450 " m.č. 106/107; parapet do úrovně podlahy</t>
  </si>
  <si>
    <t>95</t>
  </si>
  <si>
    <t>973031824</t>
  </si>
  <si>
    <t>Vysekání výklenků nebo kapes ve zdivu z cihel na maltu vápennou nebo vápenocementovou kapes pro zavázání nových zdí, tl. do 300 mm</t>
  </si>
  <si>
    <t>287214540</t>
  </si>
  <si>
    <t>1,150 " m.č. 108; zdivo tl. 200 mm</t>
  </si>
  <si>
    <t>3,640*2 " m.č. 109; zdivo tl. 200 mm</t>
  </si>
  <si>
    <t>96</t>
  </si>
  <si>
    <t>974031666</t>
  </si>
  <si>
    <t>Vysekání rýh ve zdivu cihelném na maltu vápennou nebo vápenocementovou pro vtahování nosníků do zdí, před vybouráním otvoru do hl. 150 mm, při v. nosníku do 250 mm</t>
  </si>
  <si>
    <t>154957262</t>
  </si>
  <si>
    <t>0,450*2 " m.č. 105; 3x IPN 100</t>
  </si>
  <si>
    <t>3,600*6 " m.č. 107; 6x IPN 180</t>
  </si>
  <si>
    <t>0,200*2 " m.č. 108; 2x L 100/100/6</t>
  </si>
  <si>
    <t>97</t>
  </si>
  <si>
    <t>974042577</t>
  </si>
  <si>
    <t>Vysekání rýh v betonové nebo jiné monolitické dlažbě s betonovým podkladem do hl. 200 mm a šířky do 300 mm</t>
  </si>
  <si>
    <t>-1317685271</t>
  </si>
  <si>
    <t>2,320 " m.č. 102; ležatá kanalizace</t>
  </si>
  <si>
    <t>98</t>
  </si>
  <si>
    <t>975043121</t>
  </si>
  <si>
    <t>Jednořadové podchycení stropů pro osazení nosníků dřevěnou výztuhou v. podchycení do 3,5 m, a při zatížení hmotností přes 750 do 1000 kg/m</t>
  </si>
  <si>
    <t>683766769</t>
  </si>
  <si>
    <t>4,260*2+3,100*3 " m.č. 105; pro vybourání stávajících překladů a osazení nových</t>
  </si>
  <si>
    <t>99</t>
  </si>
  <si>
    <t>975048121</t>
  </si>
  <si>
    <t>Jednořadové podchycení stropů pro osazení nosníků dřevěnou výztuhou Příplatek k cenám za každý další 1 m výšky přes 3,50 m a při zatížení hmotností přes 750 do 1000 kg/m</t>
  </si>
  <si>
    <t>694226261</t>
  </si>
  <si>
    <t>4,260*2 " m.č. 105; pro vybourání stávajících překladů a osazení nových</t>
  </si>
  <si>
    <t>100</t>
  </si>
  <si>
    <t>976074121</t>
  </si>
  <si>
    <t>Vybourání kovových madel, zábradlí, dvířek, zděří, kotevních želez kotevních želez zapuštěných do 300 mm, ve zdivu nebo dlažbě z cihel na maltu vápennou nebo vápenocementovou</t>
  </si>
  <si>
    <t>1591775157</t>
  </si>
  <si>
    <t>1,000 " praporová žerď"</t>
  </si>
  <si>
    <t>101</t>
  </si>
  <si>
    <t>977151121</t>
  </si>
  <si>
    <t>Jádrové vrty diamantovými korunkami do stavebních materiálů (železobetonu, betonu, cihel, obkladů, dlažeb, kamene) průměru přes 110 do 120 mm</t>
  </si>
  <si>
    <t>-1795492573</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</si>
  <si>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</si>
  <si>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0,450 " m.č. 103/dvůr; pro VZT potrubí</t>
  </si>
  <si>
    <t>0,220 " m.č. 107/108; pro VZT potrubí</t>
  </si>
  <si>
    <t>102</t>
  </si>
  <si>
    <t>977312114</t>
  </si>
  <si>
    <t>Řezání stávajících betonových mazanin s vyztužením hloubky přes 150 do 200 mm</t>
  </si>
  <si>
    <t>2070008750</t>
  </si>
  <si>
    <t>2,320*2 " m.č. 102; ležatá kanalizace; rýha š. 300 mm</t>
  </si>
  <si>
    <t>103</t>
  </si>
  <si>
    <t>978011121</t>
  </si>
  <si>
    <t>Otlučení vápenných nebo vápenocementových omítek vnitřních ploch stropů, v rozsahu přes 5 do 10 %</t>
  </si>
  <si>
    <t>-2033356798</t>
  </si>
  <si>
    <t xml:space="preserve">Poznámka k souboru cen:
1. Položky lze použít i pro ocenění otlučení sádrových, hliněných apod. vnitřních omítek.
</t>
  </si>
  <si>
    <t>104</t>
  </si>
  <si>
    <t>978013161</t>
  </si>
  <si>
    <t>Otlučení vápenných nebo vápenocementových omítek vnitřních ploch stěn s vyškrabáním spar, s očištěním zdiva, v rozsahu přes 30 do 50 %</t>
  </si>
  <si>
    <t>-1029793146</t>
  </si>
  <si>
    <t>105</t>
  </si>
  <si>
    <t>978015391</t>
  </si>
  <si>
    <t>Otlučení vápenných nebo vápenocementových omítek vnějších ploch s vyškrabáním spar a s očištěním zdiva stupně členitosti 1 a 2, v rozsahu přes 80 do 100 %</t>
  </si>
  <si>
    <t>-813162028</t>
  </si>
  <si>
    <t>12,094 " část fasády s obkladem z umělého kamene</t>
  </si>
  <si>
    <t>106</t>
  </si>
  <si>
    <t>978019341</t>
  </si>
  <si>
    <t>Otlučení vápenných nebo vápenocementových omítek vnějších ploch s vyškrabáním spar a s očištěním zdiva stupně členitosti 3 až 5, v rozsahu přes 20 do 30 %</t>
  </si>
  <si>
    <t>-160697373</t>
  </si>
  <si>
    <t>14,540*5,320</t>
  </si>
  <si>
    <t>-(1,440*3,850*2)</t>
  </si>
  <si>
    <t>-12,094 " odpočet části s obkladem fasády z umělého kamene</t>
  </si>
  <si>
    <t>107</t>
  </si>
  <si>
    <t>978059541</t>
  </si>
  <si>
    <t>Odsekání obkladů stěn včetně otlučení podkladní omítky až na zdivo z obkládaček vnitřních, z jakýchkoliv materiálů, plochy přes 1 m2</t>
  </si>
  <si>
    <t>-362723000</t>
  </si>
  <si>
    <t>((0,120+0,585+0,980+4,790+4,700)+(0,200+3,760+0,860+0,585+0,120))*1,950 " m.č. 101</t>
  </si>
  <si>
    <t>((0,100+0,585+0,360+3,780)+(1,507+0,560+0,840)+(0,840+0,530+6,380+0,210+0,585+0,120)+(1,360+0,330+0,265+0,168))*1,980 " m.č. 102</t>
  </si>
  <si>
    <t>((0,390+0,565)+1,500)*1,630 " m.č. 106</t>
  </si>
  <si>
    <t>(0,550+0,940+1,380+0,940+0,125)*1,510 " m.č. 108</t>
  </si>
  <si>
    <t>997</t>
  </si>
  <si>
    <t>Přesun sutě</t>
  </si>
  <si>
    <t>108</t>
  </si>
  <si>
    <t>997006002</t>
  </si>
  <si>
    <t>Úprava stavebního odpadu třídění na jednotlivé druhy</t>
  </si>
  <si>
    <t>588190863</t>
  </si>
  <si>
    <t xml:space="preserve">Poznámka k souboru cen:
1. Množství měrných jednotek u ceny -6002 se určuje v t odpadu před roztříděním.
2. V ceně -6003 jsou započteny náklady na pytlování závadného odpadu, např. trusu, dřeva napadeného škůdci nebo hnilobou, apod.
</t>
  </si>
  <si>
    <t>109</t>
  </si>
  <si>
    <t>997013211</t>
  </si>
  <si>
    <t>Vnitrostaveništní doprava suti a vybouraných hmot vodorovně do 50 m svisle ručně pro budovy a haly výšky do 6 m</t>
  </si>
  <si>
    <t>1213864787</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</si>
  <si>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</si>
  <si>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110</t>
  </si>
  <si>
    <t>997013501</t>
  </si>
  <si>
    <t>Odvoz suti a vybouraných hmot na skládku nebo meziskládku se složením, na vzdálenost do 1 km</t>
  </si>
  <si>
    <t>310171016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</si>
  <si>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</si>
  <si>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111</t>
  </si>
  <si>
    <t>997013509</t>
  </si>
  <si>
    <t>Odvoz suti a vybouraných hmot na skládku nebo meziskládku se složením, na vzdálenost Příplatek k ceně za každý další i započatý 1 km přes 1 km</t>
  </si>
  <si>
    <t>1785413996</t>
  </si>
  <si>
    <t>47,446*24 'Přepočtené koeficientem množství</t>
  </si>
  <si>
    <t>112</t>
  </si>
  <si>
    <t>997013601</t>
  </si>
  <si>
    <t>Poplatek za uložení stavebního odpadu na skládce (skládkovné) z prostého betonu zatříděného do Katalogu odpadů pod kódem 17 01 01</t>
  </si>
  <si>
    <t>1914348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</si>
  <si>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</si>
  <si>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2,317+0,306+0,030</t>
  </si>
  <si>
    <t>113</t>
  </si>
  <si>
    <t>997013602</t>
  </si>
  <si>
    <t>Poplatek za uložení stavebního odpadu na skládce (skládkovné) z armovaného betonu zatříděného do Katalogu odpadů pod kódem 17 01 01</t>
  </si>
  <si>
    <t>-990554810</t>
  </si>
  <si>
    <t>5,506</t>
  </si>
  <si>
    <t>114</t>
  </si>
  <si>
    <t>997013603</t>
  </si>
  <si>
    <t>Poplatek za uložení stavebního odpadu na skládce (skládkovné) cihelného zatříděného do Katalogu odpadů pod kódem 17 01 02</t>
  </si>
  <si>
    <t>-264944705</t>
  </si>
  <si>
    <t>1,457+0,747+3,991+0,327+0,057+0,090+1,283+0,076+1,489+0,399+7,649+0,714+0,372+0,202+0,093+0,890</t>
  </si>
  <si>
    <t>115</t>
  </si>
  <si>
    <t>997013607</t>
  </si>
  <si>
    <t>Poplatek za uložení stavebního odpadu na skládce (skládkovné) z tašek a keramických výrobků zatříděného do Katalogu odpadů pod kódem 17 01 03</t>
  </si>
  <si>
    <t>1628698040</t>
  </si>
  <si>
    <t>3,798+0,471+5,384+0,072</t>
  </si>
  <si>
    <t>116</t>
  </si>
  <si>
    <t>997013811</t>
  </si>
  <si>
    <t>Poplatek za uložení stavebního odpadu na skládce (skládkovné) dřevěného zatříděného do Katalogu odpadů pod kódem 17 02 01</t>
  </si>
  <si>
    <t>1024628607</t>
  </si>
  <si>
    <t>0,082+0,063+0,399+0,190+0,344+0,211</t>
  </si>
  <si>
    <t>117</t>
  </si>
  <si>
    <t>997013812</t>
  </si>
  <si>
    <t>Poplatek za uložení stavebního odpadu na skládce (skládkovné) z materiálů na bázi sádry zatříděného do Katalogu odpadů pod kódem 17 08 02</t>
  </si>
  <si>
    <t>463812712</t>
  </si>
  <si>
    <t>118</t>
  </si>
  <si>
    <t>997013814</t>
  </si>
  <si>
    <t>Poplatek za uložení stavebního odpadu na skládce (skládkovné) z izolačních materiálů zatříděného do Katalogu odpadů pod kódem 17 06 04</t>
  </si>
  <si>
    <t>-55870742</t>
  </si>
  <si>
    <t>119</t>
  </si>
  <si>
    <t>99701389</t>
  </si>
  <si>
    <t>Výzisk z prodeje kovového odpadu/šrotu</t>
  </si>
  <si>
    <t>-1449489335</t>
  </si>
  <si>
    <t>0,576+0,135+0,141+0,152+0,007+0,071</t>
  </si>
  <si>
    <t>998</t>
  </si>
  <si>
    <t>Přesun hmot</t>
  </si>
  <si>
    <t>120</t>
  </si>
  <si>
    <t>998018001</t>
  </si>
  <si>
    <t>Přesun hmot pro budovy občanské výstavby, bydlení, výrobu a služby ruční - bez užití mechanizace vodorovná dopravní vzdálenost do 100 m pro budovy s jakoukoliv nosnou konstrukcí výšky do 6 m</t>
  </si>
  <si>
    <t>342849442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</si>
  <si>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</si>
  <si>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</si>
  <si>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</si>
  <si>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</si>
  <si>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</si>
  <si>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121</t>
  </si>
  <si>
    <t>71312.R01</t>
  </si>
  <si>
    <t>Rozebrání a likvidace vestavěného chladícího boxu 2120x2140x2480 mm</t>
  </si>
  <si>
    <t>-587602415</t>
  </si>
  <si>
    <t>1,000 " m.č. 102"</t>
  </si>
  <si>
    <t>721</t>
  </si>
  <si>
    <t>Zdravotechnika - vnitřní kanalizace</t>
  </si>
  <si>
    <t>122</t>
  </si>
  <si>
    <t>721174005</t>
  </si>
  <si>
    <t>Potrubí z trub polypropylenových svodné (ležaté) DN 110</t>
  </si>
  <si>
    <t>731846906</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</si>
  <si>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</si>
  <si>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"D.1.4.2_ZTI_kanalizace_půdorys.pdf</t>
  </si>
  <si>
    <t>2,500 " m.č. 102; napojení na stávající rozvod</t>
  </si>
  <si>
    <t>123</t>
  </si>
  <si>
    <t>721174043</t>
  </si>
  <si>
    <t>Potrubí z trub polypropylenových připojovací DN 50</t>
  </si>
  <si>
    <t>1014094543</t>
  </si>
  <si>
    <t>"D.1.4.2. - Kanalizace.pdf</t>
  </si>
  <si>
    <t>(0,344+2,198)+0,252+(0,357+0,265)+(0,278+0,900)+0,357</t>
  </si>
  <si>
    <t>124</t>
  </si>
  <si>
    <t>721174045</t>
  </si>
  <si>
    <t>Potrubí z trub polypropylenových připojovací DN 110</t>
  </si>
  <si>
    <t>1479024753</t>
  </si>
  <si>
    <t>(0,132+0,212)+0,177+4,713</t>
  </si>
  <si>
    <t>125</t>
  </si>
  <si>
    <t>721174062</t>
  </si>
  <si>
    <t>Potrubí z trub polypropylenových větrací DN 75</t>
  </si>
  <si>
    <t>709944244</t>
  </si>
  <si>
    <t>2,650 " m.č. 109</t>
  </si>
  <si>
    <t>126</t>
  </si>
  <si>
    <t>721194105</t>
  </si>
  <si>
    <t>Vyměření přípojek na potrubí vyvedení a upevnění odpadních výpustek DN 50</t>
  </si>
  <si>
    <t>1891601903</t>
  </si>
  <si>
    <t xml:space="preserve">Poznámka k souboru cen:
1. Cenami lze oceňovat i vyvedení a upevnění odpadních výpustek ke strojům a zařízením.
2. Potrubí odpadních výpustek se oceňují cenami souboru cen 721 17- . . Potrubí z plastových trub, části A 01.
</t>
  </si>
  <si>
    <t>127</t>
  </si>
  <si>
    <t>721194107</t>
  </si>
  <si>
    <t>Vyměření přípojek na potrubí vyvedení a upevnění odpadních výpustek DN 70</t>
  </si>
  <si>
    <t>-415987317</t>
  </si>
  <si>
    <t>128</t>
  </si>
  <si>
    <t>721194109</t>
  </si>
  <si>
    <t>Vyměření přípojek na potrubí vyvedení a upevnění odpadních výpustek DN 110</t>
  </si>
  <si>
    <t>617873793</t>
  </si>
  <si>
    <t>129</t>
  </si>
  <si>
    <t>721274122</t>
  </si>
  <si>
    <t>Ventily přivzdušňovací odpadních potrubí vnitřní DN 70</t>
  </si>
  <si>
    <t>-631742826</t>
  </si>
  <si>
    <t>1,000 " m.č. 109</t>
  </si>
  <si>
    <t>130</t>
  </si>
  <si>
    <t>721290111</t>
  </si>
  <si>
    <t>Zkouška těsnosti kanalizace v objektech vodou do DN 125</t>
  </si>
  <si>
    <t>531967948</t>
  </si>
  <si>
    <t>4,951 " DN 50</t>
  </si>
  <si>
    <t>2,500+5,234 " DN 110</t>
  </si>
  <si>
    <t>131</t>
  </si>
  <si>
    <t>HZS2212</t>
  </si>
  <si>
    <t>Hodinové zúčtovací sazby profesí PSV provádění stavebních instalací instalatér odborný</t>
  </si>
  <si>
    <t>hod</t>
  </si>
  <si>
    <t>512</t>
  </si>
  <si>
    <t>-759645378</t>
  </si>
  <si>
    <t>6,000 " napojení nového rozvodu na stávající potrubní vedení a jiné jinak nepopsané práce</t>
  </si>
  <si>
    <t>132</t>
  </si>
  <si>
    <t>HZS2491</t>
  </si>
  <si>
    <t>Hodinové zúčtovací sazby profesí PSV zednické výpomoci a pomocné práce PSV dělník zednických výpomocí</t>
  </si>
  <si>
    <t>226846648</t>
  </si>
  <si>
    <t>10,000 " sekání rýh a prostupů, výplň rýh a zazdívky, začištění</t>
  </si>
  <si>
    <t>133</t>
  </si>
  <si>
    <t>998721101</t>
  </si>
  <si>
    <t>Přesun hmot pro vnitřní kanalizace stanovený z hmotnosti přesunovaného materiálu vodorovná dopravní vzdálenost do 50 m v objektech výšky do 6 m</t>
  </si>
  <si>
    <t>-1593581493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</si>
  <si>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</si>
  <si>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134</t>
  </si>
  <si>
    <t>998721181</t>
  </si>
  <si>
    <t>Přesun hmot pro vnitřní kanalizace stanovený z hmotnosti přesunovaného materiálu Příplatek k ceně za přesun prováděný bez použití mechanizace pro jakoukoliv výšku objektu</t>
  </si>
  <si>
    <t>-1609596422</t>
  </si>
  <si>
    <t>722</t>
  </si>
  <si>
    <t>Zdravotechnika - vnitřní vodovod</t>
  </si>
  <si>
    <t>135</t>
  </si>
  <si>
    <t>722130901</t>
  </si>
  <si>
    <t>Opravy vodovodního potrubí z ocelových trubek pozinkovaných závitových zazátkování vývodu</t>
  </si>
  <si>
    <t>608914002</t>
  </si>
  <si>
    <t xml:space="preserve">Poznámka k souboru cen:
1. Množství zpětné montáže závitového potrubí (ceny -1921 až -1929) se určí podle ustanovení kapitol 351 a 352 Všeobecných podmínek části A 02.
2. Ceny položek -0991 až -0996, -1942 až -1969 platí i pro opravy vodovodního potrubí z plastových trub.
</t>
  </si>
  <si>
    <t>2,000 " m.č. 106</t>
  </si>
  <si>
    <t>136</t>
  </si>
  <si>
    <t>722174002</t>
  </si>
  <si>
    <t>Potrubí z plastových trubek z polypropylenu PPR svařovaných polyfuzně PN 16 (SDR 7,4) D 20 x 2,8</t>
  </si>
  <si>
    <t>131672275</t>
  </si>
  <si>
    <t>"D.1.4.1. - Vodovod.pdf</t>
  </si>
  <si>
    <t>(3,561+0,450+0,490+0,291)+1,523+(0,146+0,516+0,569+1,112+0,106)+(2,701+0,874)+(2,000+2,000+3,000+0,750*7)</t>
  </si>
  <si>
    <t>Mezisoučet " SV</t>
  </si>
  <si>
    <t>(0,185+0,741+1,668+1,185+0,271+0,166)+(0,106+2,807+0,933)+(2,000+2,000+3,000+0,750*2)</t>
  </si>
  <si>
    <t>Mezisoučet " TUV</t>
  </si>
  <si>
    <t>137</t>
  </si>
  <si>
    <t>722179191</t>
  </si>
  <si>
    <t>Příplatek k ceně rozvody vody z plastů za práce malého rozsahu na zakázce do 20 m rozvodu</t>
  </si>
  <si>
    <t>soubor</t>
  </si>
  <si>
    <t>2127884699</t>
  </si>
  <si>
    <t xml:space="preserve">Poznámka k souboru cen:
1. Příplatek - 9191 nelze užít současně s příplatky -9192 a -9193.
2. Příplatky -9192 a -9193 lze užít současně.
3. Příplatky lze užít také k cenám oprav plastových rozvodů.
</t>
  </si>
  <si>
    <t>138</t>
  </si>
  <si>
    <t>722181231</t>
  </si>
  <si>
    <t>Ochrana potrubí termoizolačními trubicemi z pěnového polyetylenu PE přilepenými v příčných a podélných spojích, tloušťky izolace přes 9 do 13 mm, vnitřního průměru izolace DN do 22 mm</t>
  </si>
  <si>
    <t>-756581733</t>
  </si>
  <si>
    <t xml:space="preserve">Poznámka k souboru cen:
1. V cenách -1211 až -1256 jsou započteny i náklady na dodání tepelně izolačních trubic.
</t>
  </si>
  <si>
    <t>139</t>
  </si>
  <si>
    <t>722181241</t>
  </si>
  <si>
    <t>Ochrana potrubí termoizolačními trubicemi z pěnového polyetylenu PE přilepenými v příčných a podélných spojích, tloušťky izolace přes 13 do 20 mm, vnitřního průměru izolace DN do 22 mm</t>
  </si>
  <si>
    <t>661277840</t>
  </si>
  <si>
    <t>140</t>
  </si>
  <si>
    <t>722190401</t>
  </si>
  <si>
    <t>Zřízení přípojek na potrubí vyvedení a upevnění výpustek do DN 25</t>
  </si>
  <si>
    <t>-723894107</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</si>
  <si>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</si>
  <si>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141</t>
  </si>
  <si>
    <t>722190901</t>
  </si>
  <si>
    <t>Opravy ostatní uzavření nebo otevření vodovodního potrubí při opravách včetně vypuštění a napuštění</t>
  </si>
  <si>
    <t>-1979931518</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</si>
  <si>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</si>
  <si>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1,000 " m.č. 106</t>
  </si>
  <si>
    <t>2,000 " m.č. 108</t>
  </si>
  <si>
    <t>142</t>
  </si>
  <si>
    <t>722220152</t>
  </si>
  <si>
    <t>Armatury s jedním závitem plastové (PPR) PN 20 (SDR 6) DN 20 x G 1/2"</t>
  </si>
  <si>
    <t>1993561605</t>
  </si>
  <si>
    <t xml:space="preserve">Poznámka k souboru cen:
1. Cenami -9101 až -9108 nelze oceňovat montáž nástěnek.
2. V cenách –0111 až -0122 je započteno i vyvedení a upevnění výpustek.
</t>
  </si>
  <si>
    <t>"D.1.4.1_ZTI_Vodorov_půdorys_axonometrie.pdf</t>
  </si>
  <si>
    <t>12,000</t>
  </si>
  <si>
    <t>143</t>
  </si>
  <si>
    <t>722240122</t>
  </si>
  <si>
    <t>Armatury z plastických hmot kohouty (PPR) kulové DN 20</t>
  </si>
  <si>
    <t>1206712767</t>
  </si>
  <si>
    <t>4,000</t>
  </si>
  <si>
    <t>144</t>
  </si>
  <si>
    <t>722290226</t>
  </si>
  <si>
    <t>Zkoušky, proplach a desinfekce vodovodního potrubí zkoušky těsnosti vodovodního potrubí závitového do DN 50</t>
  </si>
  <si>
    <t>-110161109</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</si>
  <si>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</si>
  <si>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145</t>
  </si>
  <si>
    <t>722290234</t>
  </si>
  <si>
    <t>Zkoušky, proplach a desinfekce vodovodního potrubí proplach a desinfekce vodovodního potrubí do DN 80</t>
  </si>
  <si>
    <t>-917317969</t>
  </si>
  <si>
    <t>146</t>
  </si>
  <si>
    <t>-1621511299</t>
  </si>
  <si>
    <t>6,000 " napojení na stávající potrubní rozvod a jiné neuvedené práce</t>
  </si>
  <si>
    <t>147</t>
  </si>
  <si>
    <t>232682233</t>
  </si>
  <si>
    <t>148</t>
  </si>
  <si>
    <t>998722101</t>
  </si>
  <si>
    <t>Přesun hmot pro vnitřní vodovod stanovený z hmotnosti přesunovaného materiálu vodorovná dopravní vzdálenost do 50 m v objektech výšky do 6 m</t>
  </si>
  <si>
    <t>-1564448924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</si>
  <si>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</si>
  <si>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149</t>
  </si>
  <si>
    <t>998722181</t>
  </si>
  <si>
    <t>Přesun hmot pro vnitřní vodovod stanovený z hmotnosti přesunovaného materiálu Příplatek k ceně za přesun prováděný bez použití mechanizace pro jakoukoliv výšku objektu</t>
  </si>
  <si>
    <t>242382161</t>
  </si>
  <si>
    <t>725</t>
  </si>
  <si>
    <t>Zdravotechnika - zařizovací předměty</t>
  </si>
  <si>
    <t>150</t>
  </si>
  <si>
    <t>725110814</t>
  </si>
  <si>
    <t>Demontáž klozetů odsávacích nebo kombinačních</t>
  </si>
  <si>
    <t>1958067207</t>
  </si>
  <si>
    <t>1,000 " m.č. 108</t>
  </si>
  <si>
    <t>151</t>
  </si>
  <si>
    <t>725112022</t>
  </si>
  <si>
    <t>Zařízení záchodů klozety keramické závěsné na nosné stěny s hlubokým splachováním odpad vodorovný</t>
  </si>
  <si>
    <t>-1982525925</t>
  </si>
  <si>
    <t xml:space="preserve">Poznámka k souboru cen:
1. V cenách -1351, -1361 není započten napájecí zdroj.
2. V cenách jsou započtená klozetová sedátka.
</t>
  </si>
  <si>
    <t>152</t>
  </si>
  <si>
    <t>725210821</t>
  </si>
  <si>
    <t>Demontáž umyvadel bez výtokových armatur umyvadel</t>
  </si>
  <si>
    <t>2003160834</t>
  </si>
  <si>
    <t>153</t>
  </si>
  <si>
    <t>725211616</t>
  </si>
  <si>
    <t>Umyvadla keramická bílá bez výtokových armatur připevněná na stěnu šrouby s krytem na sifon (polosloupem), šířka umyvadla 550 mm</t>
  </si>
  <si>
    <t>29846493</t>
  </si>
  <si>
    <t xml:space="preserve">Poznámka k souboru cen:
1. V cenách -1601 až -9102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 69-3411 až 766 69-3422.
4. V cenách –4112-14, -4141-43, -4151-56, -4161-63, -4211, 21, 31, není započten napájecí zdroj.
</t>
  </si>
  <si>
    <t>154</t>
  </si>
  <si>
    <t>725311121</t>
  </si>
  <si>
    <t>Dřezy bez výtokových armatur jednoduché se zápachovou uzávěrkou nerezové s odkapávací plochou 560x480 mm a miskou</t>
  </si>
  <si>
    <t>767021733</t>
  </si>
  <si>
    <t xml:space="preserve">Poznámka k souboru cen:
1. V ceně -1131 není započtena úhelníková příchytka.
2. V cenách -1141, není započten napájecí zdroj.
</t>
  </si>
  <si>
    <t>155</t>
  </si>
  <si>
    <t>725331111</t>
  </si>
  <si>
    <t>Výlevky bez výtokových armatur a splachovací nádrže keramické se sklopnou plastovou mřížkou 425 mm</t>
  </si>
  <si>
    <t>-652973232</t>
  </si>
  <si>
    <t>156</t>
  </si>
  <si>
    <t>725530831</t>
  </si>
  <si>
    <t>Demontáž elektrických zásobníkových ohřívačů vody průtokových jakýchkoliv</t>
  </si>
  <si>
    <t>2063767772</t>
  </si>
  <si>
    <t>1,000 " m.č. 102</t>
  </si>
  <si>
    <t>157</t>
  </si>
  <si>
    <t>725532101</t>
  </si>
  <si>
    <t>Elektrické ohřívače zásobníkové beztlakové přepadové akumulační s pojistným ventilem závěsné svislé objem nádrže (příkon) 10 l (2,0 kW)</t>
  </si>
  <si>
    <t>721363576</t>
  </si>
  <si>
    <t xml:space="preserve">Poznámka k souboru cen:
1. V cenách -1101 až -2220 a -9201 až -9206 je započteno upevnění zásobníků na příčky tl. 15 cm, na zdi a na nosné konstrukce. Osazení nosné konstrukce se oceňuje cenami katalogu 800-767 Konstrukce zámečnické.
</t>
  </si>
  <si>
    <t>158</t>
  </si>
  <si>
    <t>725590811</t>
  </si>
  <si>
    <t>Vnitrostaveništní přemístění vybouraných (demontovaných) hmot zařizovacích předmětů vodorovně do 100 m v objektech výšky do 6 m</t>
  </si>
  <si>
    <t>1625825371</t>
  </si>
  <si>
    <t>159</t>
  </si>
  <si>
    <t>725813111</t>
  </si>
  <si>
    <t>Ventily rohové bez připojovací trubičky nebo flexi hadičky G 1/2"</t>
  </si>
  <si>
    <t>590308626</t>
  </si>
  <si>
    <t>160</t>
  </si>
  <si>
    <t>725820801</t>
  </si>
  <si>
    <t>Demontáž baterií nástěnných do G 3/4</t>
  </si>
  <si>
    <t>-552209972</t>
  </si>
  <si>
    <t>161</t>
  </si>
  <si>
    <t>725820802</t>
  </si>
  <si>
    <t>Demontáž baterií stojánkových do 1 otvoru</t>
  </si>
  <si>
    <t>-93442007</t>
  </si>
  <si>
    <t>162</t>
  </si>
  <si>
    <t>725821325</t>
  </si>
  <si>
    <t>Baterie dřezové stojánkové pákové s otáčivým ústím a délkou ramínka 220 mm</t>
  </si>
  <si>
    <t>-1285957672</t>
  </si>
  <si>
    <t xml:space="preserve">Poznámka k souboru cen:
1. V ceně -1422 není započten napájecí zdroj.
</t>
  </si>
  <si>
    <t>163</t>
  </si>
  <si>
    <t>725822611</t>
  </si>
  <si>
    <t>Baterie umyvadlové stojánkové pákové bez výpusti</t>
  </si>
  <si>
    <t>2044846150</t>
  </si>
  <si>
    <t xml:space="preserve">Poznámka k souboru cen:
1. V cenách –2654, 56, -9101-9202 není započten napájecí zdroj.
</t>
  </si>
  <si>
    <t>164</t>
  </si>
  <si>
    <t>725860811</t>
  </si>
  <si>
    <t>Demontáž zápachových uzávěrek pro zařizovací předměty jednoduchých</t>
  </si>
  <si>
    <t>2051293464</t>
  </si>
  <si>
    <t>165</t>
  </si>
  <si>
    <t>725861102</t>
  </si>
  <si>
    <t>Zápachové uzávěrky zařizovacích předmětů pro umyvadla DN 40</t>
  </si>
  <si>
    <t>-1124438157</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</si>
  <si>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</si>
  <si>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166</t>
  </si>
  <si>
    <t>725862103</t>
  </si>
  <si>
    <t>Zápachové uzávěrky zařizovacích předmětů pro dřezy DN 40/50</t>
  </si>
  <si>
    <t>1463683270</t>
  </si>
  <si>
    <t>167</t>
  </si>
  <si>
    <t>998725101</t>
  </si>
  <si>
    <t>Přesun hmot pro zařizovací předměty stanovený z hmotnosti přesunovaného materiálu vodorovná dopravní vzdálenost do 50 m v objektech výšky do 6 m</t>
  </si>
  <si>
    <t>-429891696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</si>
  <si>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</si>
  <si>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168</t>
  </si>
  <si>
    <t>998725181</t>
  </si>
  <si>
    <t>Přesun hmot pro zařizovací předměty stanovený z hmotnosti přesunovaného materiálu Příplatek k cenám za přesun prováděný bez použití mechanizace pro jakoukoliv výšku objektu</t>
  </si>
  <si>
    <t>178310203</t>
  </si>
  <si>
    <t>726</t>
  </si>
  <si>
    <t>Zdravotechnika - předstěnové instalace</t>
  </si>
  <si>
    <t>169</t>
  </si>
  <si>
    <t>726131042</t>
  </si>
  <si>
    <t>Předstěnové instalační systémy do lehkých stěn s kovovou konstrukcí pro závěsné klozety ovládání zepředu, stavební výšky 1120 mm s připojením na odsávání zápachu</t>
  </si>
  <si>
    <t>-1315431969</t>
  </si>
  <si>
    <t xml:space="preserve">Poznámka k souboru cen: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
2. V ceně nejsou započteny náklady na: -1043 dodání podpěrných prvků a madel, -1202 až -1204 dodání ovládacího tlačítka.
3. V cenách nejsou započteny náklady na dodávku zařizovacích předmětů.
</t>
  </si>
  <si>
    <t>170</t>
  </si>
  <si>
    <t>726191001</t>
  </si>
  <si>
    <t>Ostatní příslušenství instalačních systémů zvukoizolační souprava pro WC a bidet</t>
  </si>
  <si>
    <t>1736333249</t>
  </si>
  <si>
    <t>171</t>
  </si>
  <si>
    <t>726191002</t>
  </si>
  <si>
    <t>Ostatní příslušenství instalačních systémů souprava pro předstěnovou montáž</t>
  </si>
  <si>
    <t>-2022766182</t>
  </si>
  <si>
    <t>172</t>
  </si>
  <si>
    <t>998726111</t>
  </si>
  <si>
    <t>Přesun hmot pro instalační prefabrikáty stanovený z hmotnosti přesunovaného materiálu vodorovná dopravní vzdálenost do 50 m v objektech výšky do 6 m</t>
  </si>
  <si>
    <t>-75990535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</si>
  <si>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</si>
  <si>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173</t>
  </si>
  <si>
    <t>998726181</t>
  </si>
  <si>
    <t>Přesun hmot pro instalační prefabrikáty stanovený z hmotnosti přesunovaného materiálu Příplatek k cenám za přesun prováděný bez použití mechanizace pro jakoukoliv výšku objektu</t>
  </si>
  <si>
    <t>-1828374421</t>
  </si>
  <si>
    <t>733</t>
  </si>
  <si>
    <t>Ústřední vytápění - rozvodné potrubí</t>
  </si>
  <si>
    <t>174</t>
  </si>
  <si>
    <t>733222102</t>
  </si>
  <si>
    <t>Potrubí z trubek měděných polotvrdých spojovaných měkkým pájením Ø 15/1</t>
  </si>
  <si>
    <t>-1586388449</t>
  </si>
  <si>
    <t>1,250*2+0,600*2 " m.č. 108</t>
  </si>
  <si>
    <t>175</t>
  </si>
  <si>
    <t>733224222</t>
  </si>
  <si>
    <t>Potrubí z trubek měděných Příplatek k cenám za zhotovení přípojky z trubek měděných Ø 15/1</t>
  </si>
  <si>
    <t>701705571</t>
  </si>
  <si>
    <t>176</t>
  </si>
  <si>
    <t>733291101</t>
  </si>
  <si>
    <t>Zkoušky těsnosti potrubí z trubek měděných Ø do 35/1,5</t>
  </si>
  <si>
    <t>213475089</t>
  </si>
  <si>
    <t>177</t>
  </si>
  <si>
    <t>998733101</t>
  </si>
  <si>
    <t>Přesun hmot pro rozvody potrubí stanovený z hmotnosti přesunovaného materiálu vodorovná dopravní vzdálenost do 50 m v objektech výšky do 6 m</t>
  </si>
  <si>
    <t>-1024668479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</si>
  <si>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</si>
  <si>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178</t>
  </si>
  <si>
    <t>998733181</t>
  </si>
  <si>
    <t>Přesun hmot pro rozvody potrubí stanovený z hmotnosti přesunovaného materiálu Příplatek k cenám za přesun prováděný bez použití mechanizace pro jakoukoliv výšku objektu</t>
  </si>
  <si>
    <t>1016805668</t>
  </si>
  <si>
    <t>734</t>
  </si>
  <si>
    <t>Ústřední vytápění - armatury</t>
  </si>
  <si>
    <t>179</t>
  </si>
  <si>
    <t>734211113</t>
  </si>
  <si>
    <t>Ventily odvzdušňovací závitové otopných těles PN 6 do 120°C G 3/8</t>
  </si>
  <si>
    <t>1646392453</t>
  </si>
  <si>
    <t>180</t>
  </si>
  <si>
    <t>734221554</t>
  </si>
  <si>
    <t>Ventily regulační závitové termostatické, bez hlavice ovládání PN 16 do 110°C přímé jednoregulační pro adaptér na měď nebo plast G 1/2 x 16</t>
  </si>
  <si>
    <t>1325273992</t>
  </si>
  <si>
    <t xml:space="preserve">Poznámka k souboru cen:
1. V cenách -0101 až -0105 nejsou započteny náklady na dodávku a montáž měřící a vypouštěcí armatury.Tyto se oceňují samostatně souborem cen 734 49 1101 až -1105.
</t>
  </si>
  <si>
    <t>181</t>
  </si>
  <si>
    <t>734221682</t>
  </si>
  <si>
    <t>Ventily regulační závitové hlavice termostatické, pro ovládání ventilů PN 10 do 110°C kapalinové otopných těles VK</t>
  </si>
  <si>
    <t>-1941870656</t>
  </si>
  <si>
    <t>182</t>
  </si>
  <si>
    <t>734261406</t>
  </si>
  <si>
    <t>Šroubení připojovací armatury radiátorů VK PN 10 do 110°C, regulační uzavíratelné přímé G 1/2 x 18</t>
  </si>
  <si>
    <t>-802101093</t>
  </si>
  <si>
    <t>183</t>
  </si>
  <si>
    <t>998734101</t>
  </si>
  <si>
    <t>Přesun hmot pro armatury stanovený z hmotnosti přesunovaného materiálu vodorovná dopravní vzdálenost do 50 m v objektech výšky do 6 m</t>
  </si>
  <si>
    <t>-1693638548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</si>
  <si>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</si>
  <si>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184</t>
  </si>
  <si>
    <t>998734181</t>
  </si>
  <si>
    <t>Přesun hmot pro armatury stanovený z hmotnosti přesunovaného materiálu Příplatek k cenám za přesun prováděný bez použití mechanizace pro jakoukoliv výšku objektu</t>
  </si>
  <si>
    <t>471285931</t>
  </si>
  <si>
    <t>735</t>
  </si>
  <si>
    <t>Ústřední vytápění - otopná tělesa</t>
  </si>
  <si>
    <t>185</t>
  </si>
  <si>
    <t>735000912</t>
  </si>
  <si>
    <t>Regulace otopného systému při opravách vyregulování dvojregulačních ventilů a kohoutů s termostatickým ovládáním</t>
  </si>
  <si>
    <t>-482541371</t>
  </si>
  <si>
    <t>186</t>
  </si>
  <si>
    <t>735111810</t>
  </si>
  <si>
    <t>Demontáž otopných těles litinových článkových</t>
  </si>
  <si>
    <t>166094511</t>
  </si>
  <si>
    <t>0,160*0,600*20 " m.č. 106</t>
  </si>
  <si>
    <t>187</t>
  </si>
  <si>
    <t>735121810</t>
  </si>
  <si>
    <t>Demontáž otopných těles ocelových článkových</t>
  </si>
  <si>
    <t>-1178899839</t>
  </si>
  <si>
    <t>0,160*1,120*12 " m.č. 105</t>
  </si>
  <si>
    <t>188</t>
  </si>
  <si>
    <t>735152577</t>
  </si>
  <si>
    <t>Otopná tělesa panelová VK dvoudesková PN 1,0 MPa, T do 110°C se dvěma přídavnými přestupními plochami výšky tělesa 600 mm stavební délky / výkonu 1000 mm / 1679 W</t>
  </si>
  <si>
    <t>-1909625177</t>
  </si>
  <si>
    <t>189</t>
  </si>
  <si>
    <t>735152595</t>
  </si>
  <si>
    <t>Otopná tělesa panelová VK dvoudesková PN 1,0 MPa, T do 110°C se dvěma přídavnými přestupními plochami výšky tělesa 900 mm stavební délky / výkonu 800 mm / 1850 W</t>
  </si>
  <si>
    <t>1393071345</t>
  </si>
  <si>
    <t>190</t>
  </si>
  <si>
    <t>735191903</t>
  </si>
  <si>
    <t>Ostatní opravy otopných těles vyčištění propláchnutím vodou otopných těles ocelových nebo hliníkových</t>
  </si>
  <si>
    <t>1269228818</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</si>
  <si>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</si>
  <si>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1,000*0,600*4 " VK 22-1000/600</t>
  </si>
  <si>
    <t>0,800*0,900*4 " VK 22-800/900</t>
  </si>
  <si>
    <t>191</t>
  </si>
  <si>
    <t>735191905</t>
  </si>
  <si>
    <t>Ostatní opravy otopných těles odvzdušnění tělesa</t>
  </si>
  <si>
    <t>386910839</t>
  </si>
  <si>
    <t>192</t>
  </si>
  <si>
    <t>735191910</t>
  </si>
  <si>
    <t>Ostatní opravy otopných těles napuštění vody do otopného systému včetně potrubí (bez kotle a ohříváků) otopných těles</t>
  </si>
  <si>
    <t>-1144302552</t>
  </si>
  <si>
    <t>193</t>
  </si>
  <si>
    <t>735291800</t>
  </si>
  <si>
    <t>Demontáž konzol nebo držáků otopných těles, registrů, konvektorů do odpadu</t>
  </si>
  <si>
    <t>-195241919</t>
  </si>
  <si>
    <t>2,000 " m.č. 105</t>
  </si>
  <si>
    <t>194</t>
  </si>
  <si>
    <t>735494811</t>
  </si>
  <si>
    <t>Vypuštění vody z otopných soustav bez kotlů, ohříváků, zásobníků a nádrží</t>
  </si>
  <si>
    <t>1343822471</t>
  </si>
  <si>
    <t xml:space="preserve">Poznámka k souboru cen:
1. V ceně je započteno vypuštění vody z otopných těles včetně rozvodu potrubí.
2. Cenami se oceňuje:
a) vypuštění vody z otopných těles při jejich demontáži a opravách v úseku od rozdělovače po otopné těleso včetně, popřípadě od protipříruby potrubí připojeného ke zdroji,
b) vypouštění vody ze stoupacích potrubí v úseku od uzávěru stoupacích potrubí k otopným tělesům včetně.
3. Množství se určí součtem výhřevných ploch všech otopných těles vypouštěného systému nebo stoupacího potrubí.
</t>
  </si>
  <si>
    <t>195</t>
  </si>
  <si>
    <t>735890801</t>
  </si>
  <si>
    <t>Vnitrostaveništní přemístění vybouraných (demontovaných) hmot otopných těles vodorovně do 100 m v objektech výšky do 6 m</t>
  </si>
  <si>
    <t>-740985133</t>
  </si>
  <si>
    <t>196</t>
  </si>
  <si>
    <t>-704616205</t>
  </si>
  <si>
    <t>6,000 " úprava napojení otopných těles, jinak nespecifikované či nepopsané práce</t>
  </si>
  <si>
    <t>197</t>
  </si>
  <si>
    <t>141961321</t>
  </si>
  <si>
    <t>4,000 " sekání rýh a prostupů, výplň rýh a zazdívky, začištění</t>
  </si>
  <si>
    <t>198</t>
  </si>
  <si>
    <t>998735101</t>
  </si>
  <si>
    <t>Přesun hmot pro otopná tělesa stanovený z hmotnosti přesunovaného materiálu vodorovná dopravní vzdálenost do 50 m v objektech výšky do 6 m</t>
  </si>
  <si>
    <t>63962094</t>
  </si>
  <si>
    <t>199</t>
  </si>
  <si>
    <t>998735181</t>
  </si>
  <si>
    <t>Přesun hmot pro otopná tělesa stanovený z hmotnosti přesunovaného materiálu Příplatek k cenám za přesun prováděný bez použití mechanizace pro jakoukoliv výšku objektu</t>
  </si>
  <si>
    <t>-2070208110</t>
  </si>
  <si>
    <t>751</t>
  </si>
  <si>
    <t>Vzduchotechnika</t>
  </si>
  <si>
    <t>200</t>
  </si>
  <si>
    <t>751_ZV</t>
  </si>
  <si>
    <t>Zednické výpomoci pro oddíl 751 (vzduchotechnika)</t>
  </si>
  <si>
    <t>%</t>
  </si>
  <si>
    <t>414145593</t>
  </si>
  <si>
    <t>201</t>
  </si>
  <si>
    <t>751133011</t>
  </si>
  <si>
    <t>Montáž ventilátoru diagonálního nízkotlakého potrubního nevýbušného, průměru do 100 mm</t>
  </si>
  <si>
    <t>1612360915</t>
  </si>
  <si>
    <t>"D.1.4.1_Vzduchotechnika_půdorys_řezy.pdf</t>
  </si>
  <si>
    <t>1,000 " zařízení č. 1</t>
  </si>
  <si>
    <t>1,000 " zařízení č. 2</t>
  </si>
  <si>
    <t>202</t>
  </si>
  <si>
    <t>54233100.1</t>
  </si>
  <si>
    <t>ventilátor diagonální tichý malý plastový TD 160/100N IPP44, průtok 180/140 m3/h, proud 0,16/0,10A, příkon 20/12W, akustický tlak 24/21 dB(A) ve 3m, ovládání společně s osvětlením s nastavitelným doběhem</t>
  </si>
  <si>
    <t>16111353</t>
  </si>
  <si>
    <t>203</t>
  </si>
  <si>
    <t>751311117</t>
  </si>
  <si>
    <t>Montáž vyústí velkoplošné výšky do 1 m kruhové, do kruhového potrubí, průměru do 200 mm</t>
  </si>
  <si>
    <t>608823062</t>
  </si>
  <si>
    <t>3,000 " zařízení č. 1</t>
  </si>
  <si>
    <t>204</t>
  </si>
  <si>
    <t>751322011</t>
  </si>
  <si>
    <t>Montáž talířových ventilů, anemostatů, dýz talířového ventilu, průměru do 100 mm</t>
  </si>
  <si>
    <t>1939611740</t>
  </si>
  <si>
    <t>4,000 " zařízení č. 1</t>
  </si>
  <si>
    <t>2,000 " zařízení č. 2</t>
  </si>
  <si>
    <t>205</t>
  </si>
  <si>
    <t>42981260</t>
  </si>
  <si>
    <t>talířový ventil Pz D 100mm</t>
  </si>
  <si>
    <t>-1539144407</t>
  </si>
  <si>
    <t>206</t>
  </si>
  <si>
    <t>751398011</t>
  </si>
  <si>
    <t>Montáž ostatních zařízení větrací mřížky na kruhové potrubí, průměru do 100 mm</t>
  </si>
  <si>
    <t>1609602049</t>
  </si>
  <si>
    <t>207</t>
  </si>
  <si>
    <t>42972002</t>
  </si>
  <si>
    <t>větrací mřížka stěnová na kruhové potrubí Pz 0° D 100mm</t>
  </si>
  <si>
    <t>559829008</t>
  </si>
  <si>
    <t>208</t>
  </si>
  <si>
    <t>751510041</t>
  </si>
  <si>
    <t>Vzduchotechnické potrubí z pozinkovaného plechu kruhové, trouba spirálně vinutá bez příruby, průměru do 100 mm</t>
  </si>
  <si>
    <t>-1081619486</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</si>
  <si>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</si>
  <si>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2,700+0,750+0,480+0,700 " zařízení č. 1</t>
  </si>
  <si>
    <t>2,600 " zařízení č. 2</t>
  </si>
  <si>
    <t>209</t>
  </si>
  <si>
    <t>42981010</t>
  </si>
  <si>
    <t>trouba spirálně vinutá Pz D 100mm, l=3000mm</t>
  </si>
  <si>
    <t>-1878867905</t>
  </si>
  <si>
    <t>210</t>
  </si>
  <si>
    <t>751514177</t>
  </si>
  <si>
    <t>Montáž oblouku do plechového potrubí kruhového bez příruby, průměru do 100 mm</t>
  </si>
  <si>
    <t>748940240</t>
  </si>
  <si>
    <t>211</t>
  </si>
  <si>
    <t>42981080</t>
  </si>
  <si>
    <t>oblouk lisovaný Pz 90° D 100mm</t>
  </si>
  <si>
    <t>-1725458044</t>
  </si>
  <si>
    <t>212</t>
  </si>
  <si>
    <t>751514287</t>
  </si>
  <si>
    <t>Montáž kalhotového kusu nebo odbočky jednostranné do plechového potrubí kruhového bez příruby, průměru do 100 mm</t>
  </si>
  <si>
    <t>800878627</t>
  </si>
  <si>
    <t>213</t>
  </si>
  <si>
    <t>42981151</t>
  </si>
  <si>
    <t>odbočka jednostranná osová Pz T-kus 90° D1/D2 = 100/100mm</t>
  </si>
  <si>
    <t>-1682984451</t>
  </si>
  <si>
    <t>214</t>
  </si>
  <si>
    <t>751514535</t>
  </si>
  <si>
    <t>Montáž spojky do plechového potrubí vnitřní, vnější kruhové bez příruby, průměru do 100 mm</t>
  </si>
  <si>
    <t>-1333012589</t>
  </si>
  <si>
    <t>20,000 " zařízení č. 1</t>
  </si>
  <si>
    <t>8,000 " zařízení č. 2</t>
  </si>
  <si>
    <t>215</t>
  </si>
  <si>
    <t>42981040</t>
  </si>
  <si>
    <t>spojka kruhového potrubí vnější Pz D 100mm</t>
  </si>
  <si>
    <t>-1864051245</t>
  </si>
  <si>
    <t>216</t>
  </si>
  <si>
    <t>751572101</t>
  </si>
  <si>
    <t>Závěs kruhového potrubí pomocí objímky, kotvené do betonu průměru potrubí do 100 mm</t>
  </si>
  <si>
    <t>1030416852</t>
  </si>
  <si>
    <t>217</t>
  </si>
  <si>
    <t>42390172</t>
  </si>
  <si>
    <t>objímka pro ventilaci VZT Pz M8/M10 D 100mm</t>
  </si>
  <si>
    <t>-731805264</t>
  </si>
  <si>
    <t>218</t>
  </si>
  <si>
    <t>751581351</t>
  </si>
  <si>
    <t>Protipožární ochrana vzduchotechnického potrubí prostup kruhového potrubí stěnou, průměru potrubí do 100 mm</t>
  </si>
  <si>
    <t>-441960870</t>
  </si>
  <si>
    <t xml:space="preserve">Poznámka k souboru cen:
1. V cenách -1111 až -1215 nejsou započteny náklady na zřízení závěsných konstrukcích. U dodatečného obkladu je nutno posoudit nosnost stávajících nosných konstrukcí.
2. Ceny prostupů -1311 až -1358 jsou uvažovány pro tloušťku stěny nebo stropu minimálně 100 mm a pro šířku spáry 25 mm.
</t>
  </si>
  <si>
    <t>219</t>
  </si>
  <si>
    <t>998751101</t>
  </si>
  <si>
    <t>Přesun hmot pro vzduchotechniku stanovený z hmotnosti přesunovaného materiálu vodorovná dopravní vzdálenost do 100 m v objektech výšky do 12 m</t>
  </si>
  <si>
    <t>-361855849</t>
  </si>
  <si>
    <t>220</t>
  </si>
  <si>
    <t>998751181</t>
  </si>
  <si>
    <t>Přesun hmot pro vzduchotechniku stanovený z hmotnosti přesunovaného materiálu Příplatek k cenám za přesun prováděný bez použití mechanizace pro jakoukoliv výšku objektu</t>
  </si>
  <si>
    <t>-1638156308</t>
  </si>
  <si>
    <t>763</t>
  </si>
  <si>
    <t>Konstrukce suché výstavby</t>
  </si>
  <si>
    <t>221</t>
  </si>
  <si>
    <t>763111724</t>
  </si>
  <si>
    <t>Příčka ze sádrokartonových desek ostatní konstrukce a práce na příčkách ze sádrokartonových desek ochrana rohů páska k vyztužení různých úhlů vysoce pevná a nárazu odolná</t>
  </si>
  <si>
    <t>809745417</t>
  </si>
  <si>
    <t xml:space="preserve">Poznámka k souboru cen:
1. V cenách jsou započteny i náklady na tmelení a výztužnou pásku.
2. V cenách nejsou započteny náklady na základní penetrační nátěr; tyto se oceňují cenou cenou -1717.
3. Cena -1611 Montáž nosné konstrukce je stanovena pro m2 plochy příčky.
4. Ceny -1621 až -1627 Montáž desek, -1717 Penetrační nátěr, -1718 Úprava spar separační páskou a -1771, -1772 Příplatek za rovinnost jsou stanoveny pro obě strany příčky. Tyto úpravy prováděné pouze na jedné straně příčky se oceňují cenami souboru cen 763 12-17 pro předsazené stěny.
5. V ceně -1611 nejsou započteny náklady na profily; tyto se oceňují ve specifikaci.
6. V cenách -1621 až -1627 nejsou započteny náklady na desky; tato dodávka se oceňuje ve specifikaci.
</t>
  </si>
  <si>
    <t>0,900 " m.č. 105</t>
  </si>
  <si>
    <t>1,710+2,400*2 " m.č. 109</t>
  </si>
  <si>
    <t>0,940 " m.č. 110</t>
  </si>
  <si>
    <t>222</t>
  </si>
  <si>
    <t>763111811</t>
  </si>
  <si>
    <t>Demontáž příček ze sádrokartonových desek s nosnou konstrukcí z ocelových profilů jednoduchých, opláštění jednoduché</t>
  </si>
  <si>
    <t>1730208301</t>
  </si>
  <si>
    <t xml:space="preserve">Poznámka k souboru cen:
1. Ceny -1811 až -1821 jsou určeny pro kompletní demontáž příčky, tj. nosné konstrukce, desek i tepelné izolace.
2. Ceny demontáže desek -2811 až -2813 jsou určeny pro odstranění pouze desek z obou stran příčky.
</t>
  </si>
  <si>
    <t>(2,890+1,085)*2,500 " m.č. 105</t>
  </si>
  <si>
    <t>-(0,890*2,500*1)</t>
  </si>
  <si>
    <t>223</t>
  </si>
  <si>
    <t>763121590</t>
  </si>
  <si>
    <t>Stěna předsazená ze sádrokartonových desek pro osazení závěsného WC s nosnou konstrukcí z ocelových profilů CW, UW dvojitě opláštěná deskami impregnovanými H2 tl. 2x12,5 mm bez izolace, stěna tl. 150 - 250 mm, profil 50</t>
  </si>
  <si>
    <t>-1721329593</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</si>
  <si>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4. Ceny -1611 a -1612 Montáž nosné konstrukce je stanoveny pro m2 plochy předsazené stěny.
5. V ceně -1611 a -1612 nejsou započteny náklady na profily; tyto se oceňují ve specifikaci.
6. V cenách -1621 až -1641 Montáž desek nejsou započteny náklady na desky; tato dodávka se oceňuje ve specifikaci.
7. Cena -1590 je určena pro typ nosiče WC na nožičkách na zem pro standardní výšku do 1,3 m. Konstrukce nosiče WC není v ceně - oceňuje se souborem cen 726 13 1- části A 06 katalogu 800 - 721 Zdravotně technické instalace budov. Při výšce stěny na celou výšku místnosti se přidá UA profil =2xKV příčky a patka UA profilu= 4ks - oceňují se cenami 763 18-1421 - 1424.
8. Ostatní konstrukce a práce a příplatky, neuvedené v tomto souboru cen, se oceňují cenami 763 11-17.. pro příčky ze sádrokartonových desek.
</t>
  </si>
  <si>
    <t>0,900*1,200 " m.č. 105</t>
  </si>
  <si>
    <t>1,710*1,300 " m.č. 109</t>
  </si>
  <si>
    <t>0,940*1,300 " m.č. 110</t>
  </si>
  <si>
    <t>224</t>
  </si>
  <si>
    <t>763131411</t>
  </si>
  <si>
    <t>Podhled ze sádrokartonových desek dvouvrstvá zavěšená spodní konstrukce z ocelových profilů CD, UD jednoduše opláštěná deskou standardní A, tl. 12,5 mm, bez izolace</t>
  </si>
  <si>
    <t>-117962511</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</si>
  <si>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</si>
  <si>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(2,070+2,120)*1,685/2 " m.č. 102 (část)</t>
  </si>
  <si>
    <t>225</t>
  </si>
  <si>
    <t>763131451</t>
  </si>
  <si>
    <t>Podhled ze sádrokartonových desek dvouvrstvá zavěšená spodní konstrukce z ocelových profilů CD, UD jednoduše opláštěná deskou impregnovanou H2, tl. 12,5 mm, bez izolace</t>
  </si>
  <si>
    <t>-732396204</t>
  </si>
  <si>
    <t>226</t>
  </si>
  <si>
    <t>763131761</t>
  </si>
  <si>
    <t>Podhled ze sádrokartonových desek Příplatek k cenám za plochu do 3 m2 jednotlivě</t>
  </si>
  <si>
    <t>665976752</t>
  </si>
  <si>
    <t>227</t>
  </si>
  <si>
    <t>763131766</t>
  </si>
  <si>
    <t>Podhled ze sádrokartonových desek Příplatek k cenám za výšku zavěšení přes 1,0 do 1,5 m</t>
  </si>
  <si>
    <t>1860303120</t>
  </si>
  <si>
    <t>228</t>
  </si>
  <si>
    <t>763131771</t>
  </si>
  <si>
    <t>Podhled ze sádrokartonových desek Příplatek k cenám za rovinnost kvality speciální tmelení kvality Q3</t>
  </si>
  <si>
    <t>1065968724</t>
  </si>
  <si>
    <t>229</t>
  </si>
  <si>
    <t>763131831</t>
  </si>
  <si>
    <t>Demontáž podhledu nebo samostatného požárního předělu ze sádrokartonových desek s nosnou konstrukcí jednovrstvou z ocelových profilů, opláštění jednoduché</t>
  </si>
  <si>
    <t>1660172533</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</si>
  <si>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</si>
  <si>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3,190*1,100 " m.č. 105; podhled výlohy</t>
  </si>
  <si>
    <t>230</t>
  </si>
  <si>
    <t>763164621</t>
  </si>
  <si>
    <t>Obklad konstrukcí sádrokartonovými deskami včetně ochranných úhelníků ve tvaru U rozvinuté šíře do 0,6 m, opláštěný deskou impregnovanou H2, tl. 12,5 mm</t>
  </si>
  <si>
    <t>-59549613</t>
  </si>
  <si>
    <t xml:space="preserve">Poznámka k souboru cen:
1. Ceny jsou určeny pro obklad konstrukcí z jakéhokoliv materiálu.
2. Ceny jsou určeny pro obklad trámů i sloupů.
3. V cenách jsou započteny i náklady na:
a) tmelení
b) výztužnou pásku
c) ochranu rohů úhelníky
d) spodní konstrukci z profilů
4. V cenách nejsou započteny náklady na základní penetrační nátěr; tyto se oceňují cenou 763 13-1714.
5. V cenách montáže obkladů nejsou započteny náklady na:
a) desky; tato dodávka se oceňuje ve specifikaci,
b) ochranné úhelníky; tato dodávka se oceňuje ve specifikaci,
</t>
  </si>
  <si>
    <t>2,400 " m.č. 109; pilířek</t>
  </si>
  <si>
    <t>231</t>
  </si>
  <si>
    <t>763171212</t>
  </si>
  <si>
    <t>Instalační technika pro konstrukce ze sádrokartonových desek montáž revizních klapek pro podhledy, velikost do 0,25 m2</t>
  </si>
  <si>
    <t>-1769366134</t>
  </si>
  <si>
    <t xml:space="preserve">Poznámka k souboru cen:
1. V cenách montáže revizních klapek 763 17-1 a revizních dvířek 763 17-2 nejsou započteny náklady na:
a) jejich dodávku a dodávku pomocné konstrukce z profilů a spojek; tato dodávka se oceňuje ve specifikaci,
b) zhotovení otvoru; tyto práce se oceňují cenami souborů cen části C01.
2. V cenách montáže nosičů zařizovacích předmětů 763 17-3 nejsou započteny náklady na jejich dodávku a dodávku spojovacího materiálu uchycení zařizovacích předmětů; tato dodávka se oceňuje ve specifikaci.
</t>
  </si>
  <si>
    <t>1,000 " m.č. 102 (200x200 mm)</t>
  </si>
  <si>
    <t>1,000 " m.č. 109 (300x300 mm)</t>
  </si>
  <si>
    <t>232</t>
  </si>
  <si>
    <t>59030158</t>
  </si>
  <si>
    <t>klapka revizní protipožární pro stěny a podhledy tl 12,5mm 200x200mm</t>
  </si>
  <si>
    <t>1023761610</t>
  </si>
  <si>
    <t>233</t>
  </si>
  <si>
    <t>59030159</t>
  </si>
  <si>
    <t>klapka revizní protipožární pro stěny a podhledy tl 12,5mm 300x300mm</t>
  </si>
  <si>
    <t>918206817</t>
  </si>
  <si>
    <t>234</t>
  </si>
  <si>
    <t>763173111</t>
  </si>
  <si>
    <t>Instalační technika pro konstrukce ze sádrokartonových desek montáž nosičů zařizovacích předmětů úchytu pro umyvadlo</t>
  </si>
  <si>
    <t>-244962505</t>
  </si>
  <si>
    <t>235</t>
  </si>
  <si>
    <t>59030729</t>
  </si>
  <si>
    <t>konstrukce pro uchycení umyvadla s nástěnnými bateriemi osová rozteč CW profilů 450-625mm</t>
  </si>
  <si>
    <t>-29448225</t>
  </si>
  <si>
    <t>236</t>
  </si>
  <si>
    <t>763173113</t>
  </si>
  <si>
    <t>Instalační technika pro konstrukce ze sádrokartonových desek montáž nosičů zařizovacích předmětů úchytu pro WC</t>
  </si>
  <si>
    <t>1212253039</t>
  </si>
  <si>
    <t>237</t>
  </si>
  <si>
    <t>59030731</t>
  </si>
  <si>
    <t>konstrukce pro uchycení WC osová rozteč CW profilů 450-625mm</t>
  </si>
  <si>
    <t>2110303005</t>
  </si>
  <si>
    <t>238</t>
  </si>
  <si>
    <t>763411111</t>
  </si>
  <si>
    <t>Sanitární příčky vhodné do mokrého prostředí dělící z dřevotřískových desek s HPL-laminátem tl. 19,6 mm</t>
  </si>
  <si>
    <t>-134093318</t>
  </si>
  <si>
    <t xml:space="preserve">Poznámka k souboru cen:
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
</t>
  </si>
  <si>
    <t>1,100*2,400 " m.č 104</t>
  </si>
  <si>
    <t>1,380*2,400 " m.č. 109</t>
  </si>
  <si>
    <t>239</t>
  </si>
  <si>
    <t>763411121</t>
  </si>
  <si>
    <t>Sanitární příčky vhodné do mokrého prostředí dveře vnitřní do sanitárních příček šířky do 800 mm, výšky do 2 000 mm z dřevotřískových desek s HPL-laminátem včetně nerezového kování tl. 19,6 mm</t>
  </si>
  <si>
    <t>-204456450</t>
  </si>
  <si>
    <t>1,000 " m.č. 104 (příplatek za posuvné kování)</t>
  </si>
  <si>
    <t>1,000 " m.č. 109 (příplatek za posuvné kování)</t>
  </si>
  <si>
    <t>240</t>
  </si>
  <si>
    <t>998763301</t>
  </si>
  <si>
    <t>Přesun hmot pro konstrukce montované z desek sádrokartonových, sádrovláknitých, cementovláknitých nebo cementových stanovený z hmotnosti přesunovaného materiálu vodorovná dopravní vzdálenost do 50 m v objektech výšky do 6 m</t>
  </si>
  <si>
    <t>-1131868209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</si>
  <si>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</si>
  <si>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241</t>
  </si>
  <si>
    <t>998763381</t>
  </si>
  <si>
    <t>Přesun hmot pro konstrukce montované z desek sádrokartonových, sádrovláknitých, cementovláknitých nebo cementových Příplatek k cenám za přesun prováděný bez použití mechanizace pro jakoukoliv výšku objektu</t>
  </si>
  <si>
    <t>-1460863497</t>
  </si>
  <si>
    <t>764</t>
  </si>
  <si>
    <t>Konstrukce klempířské</t>
  </si>
  <si>
    <t>242</t>
  </si>
  <si>
    <t>764216442</t>
  </si>
  <si>
    <t>Oplechování parapetů z pozinkovaného plechu rovných celoplošně lepené, bez rohů rš 200 mm</t>
  </si>
  <si>
    <t>1039726462</t>
  </si>
  <si>
    <t>0,480 " m.č. 108 (K/2; rš. 185 mm)</t>
  </si>
  <si>
    <t>243</t>
  </si>
  <si>
    <t>764216443</t>
  </si>
  <si>
    <t>Oplechování parapetů z pozinkovaného plechu rovných celoplošně lepené, bez rohů rš 250 mm</t>
  </si>
  <si>
    <t>-1445528186</t>
  </si>
  <si>
    <t>0,950 " m.č. 105 (K/1; rš. 205 mm)</t>
  </si>
  <si>
    <t>244</t>
  </si>
  <si>
    <t>998764101</t>
  </si>
  <si>
    <t>Přesun hmot pro konstrukce klempířské stanovený z hmotnosti přesunovaného materiálu vodorovná dopravní vzdálenost do 50 m v objektech výšky do 6 m</t>
  </si>
  <si>
    <t>1647268980</t>
  </si>
  <si>
    <t>245</t>
  </si>
  <si>
    <t>998764181</t>
  </si>
  <si>
    <t>Přesun hmot pro konstrukce klempířské stanovený z hmotnosti přesunovaného materiálu Příplatek k cenám za přesun prováděný bez použití mechanizace pro jakoukoliv výšku objektu</t>
  </si>
  <si>
    <t>455009280</t>
  </si>
  <si>
    <t>766</t>
  </si>
  <si>
    <t>Konstrukce truhlářské</t>
  </si>
  <si>
    <t>246</t>
  </si>
  <si>
    <t>766111820</t>
  </si>
  <si>
    <t>Demontáž dřevěných stěn plných</t>
  </si>
  <si>
    <t>2026486667</t>
  </si>
  <si>
    <t xml:space="preserve">Poznámka k souboru cen:
1. Demontáž stěn záchodových se oceňuje cenou -1820.
2. V cenách je započtena demontáž lišt i vysklení.
</t>
  </si>
  <si>
    <t>1,380*4,010 " m.č. 107</t>
  </si>
  <si>
    <t>-(0,800*1,910*1)</t>
  </si>
  <si>
    <t>247</t>
  </si>
  <si>
    <t>766421811</t>
  </si>
  <si>
    <t>Demontáž obložení podhledů panely, plochy do 1,5 m2</t>
  </si>
  <si>
    <t>-402223210</t>
  </si>
  <si>
    <t>248</t>
  </si>
  <si>
    <t>766421812</t>
  </si>
  <si>
    <t>Demontáž obložení podhledů panely, plochy přes 1,5 m2</t>
  </si>
  <si>
    <t>-1040772264</t>
  </si>
  <si>
    <t>249</t>
  </si>
  <si>
    <t>766421822</t>
  </si>
  <si>
    <t>Demontáž obložení podhledů podkladových roštů</t>
  </si>
  <si>
    <t>645360370</t>
  </si>
  <si>
    <t>250</t>
  </si>
  <si>
    <t>766441811</t>
  </si>
  <si>
    <t>Demontáž parapetních desek dřevěných nebo plastových šířky do 300 mm délky do 1 m</t>
  </si>
  <si>
    <t>-1649528713</t>
  </si>
  <si>
    <t>1,000 " m.č. 103; dl. 950 mm</t>
  </si>
  <si>
    <t>2,000 " m.č. 106; dl. 870 mm</t>
  </si>
  <si>
    <t>251</t>
  </si>
  <si>
    <t>766621622</t>
  </si>
  <si>
    <t>Montáž oken dřevěných plochy do 1 m2 včetně montáže rámu otevíravých do zdiva</t>
  </si>
  <si>
    <t>-591640370</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</si>
  <si>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</si>
  <si>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1,000 " m.č. 105; (O1; 950x1300 mm)</t>
  </si>
  <si>
    <t>1,000 " m.č. 108; (O2; 480x1150 mm)</t>
  </si>
  <si>
    <t>252</t>
  </si>
  <si>
    <t>61110008</t>
  </si>
  <si>
    <t>okno dřevěné otevíravé/sklopné dvojsklo do plochy 1m2</t>
  </si>
  <si>
    <t>-1090158138</t>
  </si>
  <si>
    <t>0,950*1,300*1 " m.č. 105; (O1; 950x1300 mm)</t>
  </si>
  <si>
    <t>0,480*1,150*1 " m.č. 108; (O2; 480x1150 mm)</t>
  </si>
  <si>
    <t>253</t>
  </si>
  <si>
    <t>766629214</t>
  </si>
  <si>
    <t>Montáž oken dřevěných Příplatek k cenám za tepelnou izolaci mezi ostěním a rámem okna při rovném ostění, připojovací spára tl. do 15 mm, páska</t>
  </si>
  <si>
    <t>381616617</t>
  </si>
  <si>
    <t>(0,950*2+1,300*2)*1 " m.č. 105; (O1; 950x1300 mm)</t>
  </si>
  <si>
    <t>(0,480*2+1,150*2)*1 " m.č. 108; (O2; 480x1150 mm)</t>
  </si>
  <si>
    <t>Mezisoučet</t>
  </si>
  <si>
    <t>(2,470*2+3,850*2)*1 " m.č. 101; (V/1; 2470x2820-3850 mm)</t>
  </si>
  <si>
    <t>(1,440*2+3,850*2)*1 " m.č. 102; (V/2; 1440x2820-3850 mm)</t>
  </si>
  <si>
    <t>(2,470*2+3,850*2)*1 " m.č. 107; (V/1; 2470x2820-3850 mm)</t>
  </si>
  <si>
    <t>254</t>
  </si>
  <si>
    <t>76666.R01</t>
  </si>
  <si>
    <t>Repase vchodových 2kř.dveří 1440x2440 mm + obloukový prosklený nadsvětlík výšky 1310 mm</t>
  </si>
  <si>
    <t>907282155</t>
  </si>
  <si>
    <t>P</t>
  </si>
  <si>
    <t>Poznámka k položce:
Položka obsahuje :
- demontáž dveřních křídel s nadsvětlíkem včetně rámů
- ochranné obalení a přemístění do truhlář. dílny
- kontrola stavebně technického stavu jednotlivých dílů s určením stupně poškození a návrhu výměny jednotlivých dílů
- provedení truhlářské repase dle stupně poškození
- výměna prvků kování ( závěsy, kování)
- odstranění původních nátěrů (opálení s obroušením), tmelení poškozených částí, hrubé + jemné přebroušení, napuštění a provedení nových nátěrů dle stanoviska NPÚ
- doprava z truhlářské dílny zpět na staveniště
- zpětné osazení rámů a křídel s jejich seřízením</t>
  </si>
  <si>
    <t>1,000 " m.č. 104; repase vstup. dveří</t>
  </si>
  <si>
    <t>255</t>
  </si>
  <si>
    <t>766660001</t>
  </si>
  <si>
    <t>Montáž dveřních křídel dřevěných nebo plastových otevíravých do ocelové zárubně povrchově upravených jednokřídlových, šířky do 800 mm</t>
  </si>
  <si>
    <t>1801519992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</si>
  <si>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</si>
  <si>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"Výpis_dveří.pdf</t>
  </si>
  <si>
    <t>3,000 " ozn. D/1 (700x1970 mm)</t>
  </si>
  <si>
    <t>1,000 " ozn. D/2 (800x1970 mm)</t>
  </si>
  <si>
    <t>1,000 " ozn. D/4 (600x1970 mm)</t>
  </si>
  <si>
    <t>256</t>
  </si>
  <si>
    <t>61162084</t>
  </si>
  <si>
    <t>dveře jednokřídlé dřevotřískové povrch laminátový plné 600x1970/2100mm</t>
  </si>
  <si>
    <t>-1356540972</t>
  </si>
  <si>
    <t>Poznámka k položce:
materiál křídla : CPL laminát
barva : bílá</t>
  </si>
  <si>
    <t>257</t>
  </si>
  <si>
    <t>61162085</t>
  </si>
  <si>
    <t>dveře jednokřídlé dřevotřískové povrch laminátový plné 700x1970/2100mm</t>
  </si>
  <si>
    <t>1824133348</t>
  </si>
  <si>
    <t>258</t>
  </si>
  <si>
    <t>61162086</t>
  </si>
  <si>
    <t>dveře jednokřídlé dřevotřískové povrch laminátový plné 800x1970/2100mm</t>
  </si>
  <si>
    <t>1951497163</t>
  </si>
  <si>
    <t>259</t>
  </si>
  <si>
    <t>766660421</t>
  </si>
  <si>
    <t>Montáž dveřních křídel dřevěných nebo plastových vchodových dveří včetně rámu do zdiva jednokřídlových s nadsvětlíkem</t>
  </si>
  <si>
    <t>329512982</t>
  </si>
  <si>
    <t>"Výpis_výloh.pdf</t>
  </si>
  <si>
    <t>2,000 " ozn. V/1 (2470x2820-3850 mm)</t>
  </si>
  <si>
    <t>260</t>
  </si>
  <si>
    <t>61173.V/1</t>
  </si>
  <si>
    <t>uliční výloha dřevěná 1kř (900x2440) s pevným NSV ozn. V/1; 2470x2820-3850 mm; izolační dvojsklo - Uw = 1,1W/m2K-1; bezpečnostní folie; madlo/klika/fab zámek - barva bronz; samozavírač; barva tmavě hnědá; materiál konstrukce - dub</t>
  </si>
  <si>
    <t>1006214213</t>
  </si>
  <si>
    <t>261</t>
  </si>
  <si>
    <t>766660461</t>
  </si>
  <si>
    <t>Montáž dveřních křídel dřevěných nebo plastových vchodových dveří včetně rámu do zdiva dvoukřídlových s nadsvětlíkem</t>
  </si>
  <si>
    <t>-1566899316</t>
  </si>
  <si>
    <t>1,000 " ozn. V/2 (1440x2820-3850 mm)</t>
  </si>
  <si>
    <t>262</t>
  </si>
  <si>
    <t>61173.V/2</t>
  </si>
  <si>
    <t>uliční výloha dřevěná 2kř. (650+650) s pevným NSV ozn. V/2, 1440x2820-3850 mm; izolační dvojsklo - Uw = 1,1W/m2K-1; bezpečnostní folie; madlo/klika/fab zámek - barva bronz; samozavírač; barva tmavě hnědá; materiál konstrukce - dub</t>
  </si>
  <si>
    <t>965365524</t>
  </si>
  <si>
    <t>263</t>
  </si>
  <si>
    <t>766660720</t>
  </si>
  <si>
    <t>Montáž dveřních doplňků větrací mřížky s vyříznutím otvoru</t>
  </si>
  <si>
    <t>-182338581</t>
  </si>
  <si>
    <t>1,000 " ozn. D/3 (600x1970 mm)</t>
  </si>
  <si>
    <t>264</t>
  </si>
  <si>
    <t>19600.R01</t>
  </si>
  <si>
    <t>mřížka dveřní větrací hliníková 500x90 mm barva bílá (2ks/sada)</t>
  </si>
  <si>
    <t xml:space="preserve">sada </t>
  </si>
  <si>
    <t>-1700425795</t>
  </si>
  <si>
    <t>265</t>
  </si>
  <si>
    <t>766660728</t>
  </si>
  <si>
    <t>Montáž dveřních doplňků dveřního kování interiérového zámku</t>
  </si>
  <si>
    <t>-633204754</t>
  </si>
  <si>
    <t>266</t>
  </si>
  <si>
    <t>54924009</t>
  </si>
  <si>
    <t>zámek zadlabací 5140/18N 1/2 zadlabávací zámek</t>
  </si>
  <si>
    <t>534774089</t>
  </si>
  <si>
    <t>267</t>
  </si>
  <si>
    <t>54964110</t>
  </si>
  <si>
    <t>vložka zámková cylindrická oboustranná</t>
  </si>
  <si>
    <t>1687793982</t>
  </si>
  <si>
    <t>268</t>
  </si>
  <si>
    <t>766660729</t>
  </si>
  <si>
    <t>Montáž dveřních doplňků dveřního kování interiérového štítku s klikou</t>
  </si>
  <si>
    <t>1670228764</t>
  </si>
  <si>
    <t>269</t>
  </si>
  <si>
    <t>54914610</t>
  </si>
  <si>
    <t>kování dveřní vrchní klika včetně rozet a montážního materiálu R BB nerez PK</t>
  </si>
  <si>
    <t>506781314</t>
  </si>
  <si>
    <t>270</t>
  </si>
  <si>
    <t>766694111</t>
  </si>
  <si>
    <t>Montáž ostatních truhlářských konstrukcí parapetních desek dřevěných nebo plastových šířky do 300 mm, délky do 1000 mm</t>
  </si>
  <si>
    <t>550788303</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</si>
  <si>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</si>
  <si>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271</t>
  </si>
  <si>
    <t>60794102</t>
  </si>
  <si>
    <t>deska parapetní dřevotřísková vnitřní 260x1000mm</t>
  </si>
  <si>
    <t>-626246336</t>
  </si>
  <si>
    <t>272</t>
  </si>
  <si>
    <t>766811115</t>
  </si>
  <si>
    <t>Montáž kuchyňských linek korpusu spodních skříněk na nožičky (včetně vyrovnání), šířky jednoho dílu do 600 mm</t>
  </si>
  <si>
    <t>-1403582365</t>
  </si>
  <si>
    <t xml:space="preserve">Poznámka k souboru cen:
1. V cenách 766 81-1111 až -1116 Montáž korpusu spodních skříněk jsou zahrnuty i náklady na montáž soklové lišty.
2. V cenách 766 81-1431 až -1453 Montáž světelné rampy nejsou zahrnuty náklady na montáž osvětlení, tyto se oceňují cenami části A10 katalogu 800-741 Elektroinstalace - silnoproud.
3. V cenách souboru cen 766 81-1 . Montáž kuchyňských linek nejsou zahrnuty náklady na dodání spojovacího materiálu. Není-li tento materiál zahrnut v ceně dodávky kuchyňské linky, oceňuje se samostatně ve specifikaci.
4. Vcenách 766 81-1311 až -1353 montáže dvířek jsou započteny i náklady na montáž závěsů.
5. V ceně 766 81-1461 jsou započteny náklady na montáž obou výsuvů pro pojezd zásuvky.
</t>
  </si>
  <si>
    <t>2,000 " m.č. 103</t>
  </si>
  <si>
    <t>273</t>
  </si>
  <si>
    <t>766811151</t>
  </si>
  <si>
    <t>Montáž kuchyňských linek korpusu horních skříněk šroubovaných na stěnu, šířky jednoho dílu do 600 mm</t>
  </si>
  <si>
    <t>-1405761523</t>
  </si>
  <si>
    <t>274</t>
  </si>
  <si>
    <t>766811212</t>
  </si>
  <si>
    <t>Montáž kuchyňských linek pracovní desky bez výřezu, délky jednoho dílu přes 1000 do 2000 mm</t>
  </si>
  <si>
    <t>673655946</t>
  </si>
  <si>
    <t>275</t>
  </si>
  <si>
    <t>766811221</t>
  </si>
  <si>
    <t>Montáž kuchyňských linek pracovní desky Příplatek k ceně za vyřezání otvoru (včetně zaměření)</t>
  </si>
  <si>
    <t>-830225279</t>
  </si>
  <si>
    <t>276</t>
  </si>
  <si>
    <t>766811223</t>
  </si>
  <si>
    <t>Montáž kuchyňských linek pracovní desky Příplatek k ceně za usazení dřezu (včetně silikonu)</t>
  </si>
  <si>
    <t>365435652</t>
  </si>
  <si>
    <t>277</t>
  </si>
  <si>
    <t>766811251</t>
  </si>
  <si>
    <t>Montáž kuchyňských linek poliček do předvrtaných dírek spodních skříněk</t>
  </si>
  <si>
    <t>660583468</t>
  </si>
  <si>
    <t>278</t>
  </si>
  <si>
    <t>766811252</t>
  </si>
  <si>
    <t>Montáž kuchyňských linek poliček do předvrtaných dírek horních skříněk</t>
  </si>
  <si>
    <t>-106445353</t>
  </si>
  <si>
    <t>279</t>
  </si>
  <si>
    <t>766811311</t>
  </si>
  <si>
    <t>Montáž kuchyňských linek dvířek spodních skříněk plných</t>
  </si>
  <si>
    <t>1400494729</t>
  </si>
  <si>
    <t>280</t>
  </si>
  <si>
    <t>766811351</t>
  </si>
  <si>
    <t>Montáž kuchyňských linek dvířek horních skříněk plných</t>
  </si>
  <si>
    <t>297740864</t>
  </si>
  <si>
    <t>281</t>
  </si>
  <si>
    <t>766811411</t>
  </si>
  <si>
    <t>Montáž kuchyňských linek úchytů dvířek spodních skříněk</t>
  </si>
  <si>
    <t>-1023292014</t>
  </si>
  <si>
    <t>282</t>
  </si>
  <si>
    <t>766811412</t>
  </si>
  <si>
    <t>Montáž kuchyňských linek úchytů dvířek horních skříněk</t>
  </si>
  <si>
    <t>-925082149</t>
  </si>
  <si>
    <t>283</t>
  </si>
  <si>
    <t>766811421</t>
  </si>
  <si>
    <t>Montáž kuchyňských linek lišty plastové zaklapávací</t>
  </si>
  <si>
    <t>1999709273</t>
  </si>
  <si>
    <t>1,200+0,600</t>
  </si>
  <si>
    <t>284</t>
  </si>
  <si>
    <t>61199.KL</t>
  </si>
  <si>
    <t>dodávka kompletní sestavy kuchyňské linky dl. 1200 mm (2x spodní skříňka + 2x horní skříňka) s pracovní deskou (bez dřezu a baterie)</t>
  </si>
  <si>
    <t>1281387164</t>
  </si>
  <si>
    <t>285</t>
  </si>
  <si>
    <t>998766101</t>
  </si>
  <si>
    <t>Přesun hmot pro konstrukce truhlářské stanovený z hmotnosti přesunovaného materiálu vodorovná dopravní vzdálenost do 50 m v objektech výšky do 6 m</t>
  </si>
  <si>
    <t>-999519294</t>
  </si>
  <si>
    <t>286</t>
  </si>
  <si>
    <t>998766181</t>
  </si>
  <si>
    <t>Přesun hmot pro konstrukce truhlářské stanovený z hmotnosti přesunovaného materiálu Příplatek k ceně za přesun prováděný bez použití mechanizace pro jakoukoliv výšku objektu</t>
  </si>
  <si>
    <t>864522670</t>
  </si>
  <si>
    <t>767</t>
  </si>
  <si>
    <t>Konstrukce zámečnické</t>
  </si>
  <si>
    <t>287</t>
  </si>
  <si>
    <t>767661811</t>
  </si>
  <si>
    <t>Demontáž mříží pevných nebo otevíravých</t>
  </si>
  <si>
    <t>-1940198664</t>
  </si>
  <si>
    <t>0,950*2,000*1 " m.č. 104 (dveřní mříž likvidace)</t>
  </si>
  <si>
    <t>0,950*2,000*1 " m.č. 106 (dveřní mříž likvidace)</t>
  </si>
  <si>
    <t>0,870*1,150*1 " m.č. 107 (okenní mříž likvidace)</t>
  </si>
  <si>
    <t>771</t>
  </si>
  <si>
    <t>Podlahy z dlaždic</t>
  </si>
  <si>
    <t>288</t>
  </si>
  <si>
    <t>771111011</t>
  </si>
  <si>
    <t>Příprava podkladu před provedením dlažby vysátí podlah</t>
  </si>
  <si>
    <t>-1650341202</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</si>
  <si>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</si>
  <si>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289</t>
  </si>
  <si>
    <t>771121011</t>
  </si>
  <si>
    <t>Příprava podkladu před provedením dlažby nátěr penetrační na podlahu</t>
  </si>
  <si>
    <t>1628286518</t>
  </si>
  <si>
    <t>3,068 " m.č. 107 (vstupní část)</t>
  </si>
  <si>
    <t>290</t>
  </si>
  <si>
    <t>771151022</t>
  </si>
  <si>
    <t>Příprava podkladu před provedením dlažby samonivelační stěrka min.pevnosti 30 MPa, tloušťky přes 3 do 5 mm</t>
  </si>
  <si>
    <t>-1279475079</t>
  </si>
  <si>
    <t>291</t>
  </si>
  <si>
    <t>771161021</t>
  </si>
  <si>
    <t>Příprava podkladu před provedením dlažby montáž profilu ukončujícího profilu pro plynulý přechod (dlažba-koberec apod.)</t>
  </si>
  <si>
    <t>-242128669</t>
  </si>
  <si>
    <t>0,800+0,700*2+0,170*2+3,190+0,700+0,600</t>
  </si>
  <si>
    <t>292</t>
  </si>
  <si>
    <t>59054100</t>
  </si>
  <si>
    <t>profil přechodový Al s pohyblivým ramenem 8x20mm</t>
  </si>
  <si>
    <t>639551588</t>
  </si>
  <si>
    <t>7,03*1,1 'Přepočtené koeficientem množství</t>
  </si>
  <si>
    <t>293</t>
  </si>
  <si>
    <t>771574112</t>
  </si>
  <si>
    <t>Montáž podlah z dlaždic keramických lepených flexibilním lepidlem maloformátových hladkých přes 9 do 12 ks/m2</t>
  </si>
  <si>
    <t>2114429825</t>
  </si>
  <si>
    <t xml:space="preserve">Poznámka k souboru cen:
1. Položky jsou učeny pro všechy druhy povrchových úprav.
</t>
  </si>
  <si>
    <t>294</t>
  </si>
  <si>
    <t>59761003</t>
  </si>
  <si>
    <t>dlažba keramická hutná hladká do interiéru přes 9 do 12ks/m2</t>
  </si>
  <si>
    <t>1687608279</t>
  </si>
  <si>
    <t>15,318*1,1 'Přepočtené koeficientem množství</t>
  </si>
  <si>
    <t>295</t>
  </si>
  <si>
    <t>771577111</t>
  </si>
  <si>
    <t>Montáž podlah z dlaždic keramických lepených flexibilním lepidlem Příplatek k cenám za plochu do 5 m2 jednotlivě</t>
  </si>
  <si>
    <t>1140153337</t>
  </si>
  <si>
    <t>296</t>
  </si>
  <si>
    <t>771591112</t>
  </si>
  <si>
    <t>Izolace podlahy pod dlažbu nátěrem nebo stěrkou ve dvou vrstvách</t>
  </si>
  <si>
    <t>1873113444</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</si>
  <si>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</si>
  <si>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297</t>
  </si>
  <si>
    <t>771591185</t>
  </si>
  <si>
    <t>Podlahy - dokončovací práce pracnější řezání dlaždic keramických rovné</t>
  </si>
  <si>
    <t>-2047153651</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</si>
  <si>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</si>
  <si>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298</t>
  </si>
  <si>
    <t>771591241</t>
  </si>
  <si>
    <t>Izolace podlahy pod dlažbu těsnícími izolačními pásy vnitřní kout</t>
  </si>
  <si>
    <t>-1896151616</t>
  </si>
  <si>
    <t>4,000 " m.č. 103</t>
  </si>
  <si>
    <t>4,000 " m.č. 104</t>
  </si>
  <si>
    <t>4,000 " m.č. 105</t>
  </si>
  <si>
    <t>4,000 " m.č. 107 (vstupní část)</t>
  </si>
  <si>
    <t>6,000 " m.č. 109</t>
  </si>
  <si>
    <t>4,000 " m.č. 110</t>
  </si>
  <si>
    <t>299</t>
  </si>
  <si>
    <t>771591242</t>
  </si>
  <si>
    <t>Izolace podlahy pod dlažbu těsnícími izolačními pásy vnější roh</t>
  </si>
  <si>
    <t>1435994368</t>
  </si>
  <si>
    <t>2,000 " m.č. 107 (vstupní část)</t>
  </si>
  <si>
    <t>2,000 " m.č. 109</t>
  </si>
  <si>
    <t>2,000 " m.č. 110</t>
  </si>
  <si>
    <t>300</t>
  </si>
  <si>
    <t>771591264</t>
  </si>
  <si>
    <t>Izolace podlahy pod dlažbu těsnícími izolačními pásy mezi podlahou a stěnu</t>
  </si>
  <si>
    <t>818970230</t>
  </si>
  <si>
    <t>2,120*2+2,000*2-0,700-0,800 " m.č. 103</t>
  </si>
  <si>
    <t>2,120*2+1,100*2-0,700*2 " m.č. 104</t>
  </si>
  <si>
    <t>2,120*2+0,900*2-0,700 " m.č. 105</t>
  </si>
  <si>
    <t>3,190+0,250*2+0,500+0,400+0,685*2 " m.č. 107 (vstupní část)</t>
  </si>
  <si>
    <t>2,170*2+1,380*2-0,600-0,700 " m.č. 109</t>
  </si>
  <si>
    <t>0,940*2+1,380*2-0,600 " m.č. 110</t>
  </si>
  <si>
    <t>301</t>
  </si>
  <si>
    <t>771592011</t>
  </si>
  <si>
    <t>Čištění vnitřních ploch po položení dlažby podlah nebo schodišť chemickými prostředky</t>
  </si>
  <si>
    <t>-1477850682</t>
  </si>
  <si>
    <t>302</t>
  </si>
  <si>
    <t>998771101</t>
  </si>
  <si>
    <t>Přesun hmot pro podlahy z dlaždic stanovený z hmotnosti přesunovaného materiálu vodorovná dopravní vzdálenost do 50 m v objektech výšky do 6 m</t>
  </si>
  <si>
    <t>87589005</t>
  </si>
  <si>
    <t>303</t>
  </si>
  <si>
    <t>998771181</t>
  </si>
  <si>
    <t>Přesun hmot pro podlahy z dlaždic stanovený z hmotnosti přesunovaného materiálu Příplatek k ceně za přesun prováděný bez použití mechanizace pro jakoukoliv výšku objektu</t>
  </si>
  <si>
    <t>-1833348348</t>
  </si>
  <si>
    <t>781</t>
  </si>
  <si>
    <t>Dokončovací práce - obklady</t>
  </si>
  <si>
    <t>304</t>
  </si>
  <si>
    <t>781111011</t>
  </si>
  <si>
    <t>Příprava podkladu před provedením obkladu oprášení (ometení) stěny</t>
  </si>
  <si>
    <t>-539636043</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</si>
  <si>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</si>
  <si>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(0,600+1,200)*0,600 " m.č. 103</t>
  </si>
  <si>
    <t>(2,120*2+1,100*2-0,700*2)*1,500 " m.č. 104</t>
  </si>
  <si>
    <t>(2,120*2+0,900*2-0,700)*1,500 " m.č. 105</t>
  </si>
  <si>
    <t>(1,710*2+1,380*2-0,600-0,700)*1,500 " m.č. 109</t>
  </si>
  <si>
    <t>(0,940*2+1,380*2-0,600+0,120*2)*1,500 " m.č. 110</t>
  </si>
  <si>
    <t>305</t>
  </si>
  <si>
    <t>781121011</t>
  </si>
  <si>
    <t>Příprava podkladu před provedením obkladu nátěr penetrační na stěnu</t>
  </si>
  <si>
    <t>1248940498</t>
  </si>
  <si>
    <t>306</t>
  </si>
  <si>
    <t>781151031</t>
  </si>
  <si>
    <t>Příprava podkladu před provedením obkladu celoplošné vyrovnání podkladu stěrkou, tloušťky 3 mm</t>
  </si>
  <si>
    <t>-771507324</t>
  </si>
  <si>
    <t>307</t>
  </si>
  <si>
    <t>781474114</t>
  </si>
  <si>
    <t>Montáž obkladů vnitřních stěn z dlaždic keramických lepených flexibilním lepidlem maloformátových hladkých přes 19 do 22 ks/m2</t>
  </si>
  <si>
    <t>1321481328</t>
  </si>
  <si>
    <t xml:space="preserve">Poznámka k souboru cen:
1. Položky jsou určeny pro všechny druhy povrchových úprav.
</t>
  </si>
  <si>
    <t>308</t>
  </si>
  <si>
    <t>59761040</t>
  </si>
  <si>
    <t>obklad keramický hladký přes 19 do 22ks/m2</t>
  </si>
  <si>
    <t>168250216</t>
  </si>
  <si>
    <t>30,39*1,1 'Přepočtené koeficientem množství</t>
  </si>
  <si>
    <t>309</t>
  </si>
  <si>
    <t>781477111</t>
  </si>
  <si>
    <t>Montáž obkladů vnitřních stěn z dlaždic keramických Příplatek k cenám za plochu do 10 m2 jednotlivě</t>
  </si>
  <si>
    <t>-1319044044</t>
  </si>
  <si>
    <t>310</t>
  </si>
  <si>
    <t>781494111</t>
  </si>
  <si>
    <t>Obklad - dokončující práce profily ukončovací lepené flexibilním lepidlem rohové</t>
  </si>
  <si>
    <t>-1731658671</t>
  </si>
  <si>
    <t xml:space="preserve">Poznámka k souboru cen:
1. Množství měrných jednotek u ceny -5185 se stanoví podle počtu řezaných obkladaček, nezávisle na jejich velikosti.
2. Položku -5185 lze použít při nuceném použití jiného nástroje než řezačky.
</t>
  </si>
  <si>
    <t>1,710+1,500*2 " m.č. 109</t>
  </si>
  <si>
    <t>0,940+1,500*2 " m.č. 110</t>
  </si>
  <si>
    <t>311</t>
  </si>
  <si>
    <t>781494511</t>
  </si>
  <si>
    <t>Obklad - dokončující práce profily ukončovací lepené flexibilním lepidlem ukončovací</t>
  </si>
  <si>
    <t>-414361071</t>
  </si>
  <si>
    <t>0,600*4+1,200*2 " m.č. 103</t>
  </si>
  <si>
    <t>2,120*2+1,100*2+1,500*4-0,700*2 " m.č. 104</t>
  </si>
  <si>
    <t>2,120*2+0,900*2+1,500*2-0,700 " m.č. 105</t>
  </si>
  <si>
    <t>1,710*2+1,380*2+1,500*4-0,600-0,700 " m.č. 109</t>
  </si>
  <si>
    <t>0,940*2+1,380*2+1,500*2-0,600 " m.č. 110</t>
  </si>
  <si>
    <t>312</t>
  </si>
  <si>
    <t>781495141</t>
  </si>
  <si>
    <t>Obklad - dokončující práce průnik obkladem kruhový, bez izolace do DN 30</t>
  </si>
  <si>
    <t>1354728141</t>
  </si>
  <si>
    <t>313</t>
  </si>
  <si>
    <t>781495142</t>
  </si>
  <si>
    <t>Obklad - dokončující práce průnik obkladem kruhový, bez izolace přes DN 30 do DN 90</t>
  </si>
  <si>
    <t>1772828283</t>
  </si>
  <si>
    <t>314</t>
  </si>
  <si>
    <t>781495143</t>
  </si>
  <si>
    <t>Obklad - dokončující práce průnik obkladem kruhový, bez izolace přes DN 90</t>
  </si>
  <si>
    <t>847871373</t>
  </si>
  <si>
    <t>315</t>
  </si>
  <si>
    <t>781495185</t>
  </si>
  <si>
    <t>Obklad - dokončující práce pracnější řezání obkladaček rovné</t>
  </si>
  <si>
    <t>-869386343</t>
  </si>
  <si>
    <t>316</t>
  </si>
  <si>
    <t>781495211</t>
  </si>
  <si>
    <t>Čištění vnitřních ploch po provedení obkladu stěn chemickými prostředky</t>
  </si>
  <si>
    <t>951026648</t>
  </si>
  <si>
    <t>317</t>
  </si>
  <si>
    <t>998781101</t>
  </si>
  <si>
    <t>Přesun hmot pro obklady keramické stanovený z hmotnosti přesunovaného materiálu vodorovná dopravní vzdálenost do 50 m v objektech výšky do 6 m</t>
  </si>
  <si>
    <t>-122215372</t>
  </si>
  <si>
    <t>318</t>
  </si>
  <si>
    <t>998781181</t>
  </si>
  <si>
    <t>Přesun hmot pro obklady keramické stanovený z hmotnosti přesunovaného materiálu Příplatek k cenám za přesun prováděný bez použití mechanizace pro jakoukoliv výšku objektu</t>
  </si>
  <si>
    <t>-368038090</t>
  </si>
  <si>
    <t>783</t>
  </si>
  <si>
    <t>Dokončovací práce - nátěry</t>
  </si>
  <si>
    <t>319</t>
  </si>
  <si>
    <t>783301401</t>
  </si>
  <si>
    <t>Příprava podkladu zámečnických konstrukcí před provedením nátěru ometení</t>
  </si>
  <si>
    <t>1971735988</t>
  </si>
  <si>
    <t>OCELOVÉ ZÁRUBNĚ</t>
  </si>
  <si>
    <t>((1,970*2+0,600)*(0,200+0,050*2))*1</t>
  </si>
  <si>
    <t>((1,970*2+0,700)*(0,100+0,050*2))*3</t>
  </si>
  <si>
    <t>((1,970*2+0,800)*(0,100+0,050*2))*1</t>
  </si>
  <si>
    <t>((1,970*2+0,900)*(0,100+0,050*2))*1</t>
  </si>
  <si>
    <t>320</t>
  </si>
  <si>
    <t>783315101</t>
  </si>
  <si>
    <t>Mezinátěr zámečnických konstrukcí jednonásobný syntetický standardní</t>
  </si>
  <si>
    <t>-659717366</t>
  </si>
  <si>
    <t>321</t>
  </si>
  <si>
    <t>783317101</t>
  </si>
  <si>
    <t>Krycí nátěr (email) zámečnických konstrukcí jednonásobný syntetický standardní</t>
  </si>
  <si>
    <t>1615545078</t>
  </si>
  <si>
    <t>322</t>
  </si>
  <si>
    <t>783801401</t>
  </si>
  <si>
    <t>Příprava podkladu omítek před provedením nátěru ometení</t>
  </si>
  <si>
    <t>238863835</t>
  </si>
  <si>
    <t>323</t>
  </si>
  <si>
    <t>783801403</t>
  </si>
  <si>
    <t>Příprava podkladu omítek před provedením nátěru oprášení</t>
  </si>
  <si>
    <t>-928884147</t>
  </si>
  <si>
    <t>324</t>
  </si>
  <si>
    <t>783801505</t>
  </si>
  <si>
    <t>Příprava podkladu omítek před provedením nátěru omytí s odmaštěním a následným opláchnutím</t>
  </si>
  <si>
    <t>1293091260</t>
  </si>
  <si>
    <t>325</t>
  </si>
  <si>
    <t>783801617</t>
  </si>
  <si>
    <t>Očištění omítek odstraňovačem graffiti ošetřených ochrannými nátěry, povrchů hladkých omítek hladkých, zrnitých tenkovrstvých nebo štukových stupně členitosti 5</t>
  </si>
  <si>
    <t>-1847431841</t>
  </si>
  <si>
    <t>3,847+3,853+1,923 " stávající ponechávaná část fasády</t>
  </si>
  <si>
    <t>326</t>
  </si>
  <si>
    <t>783823187</t>
  </si>
  <si>
    <t>Penetrační nátěr omítek hladkých omítek hladkých, zrnitých tenkovrstvých nebo štukových stupně členitosti 5 vápenný</t>
  </si>
  <si>
    <t>-272204473</t>
  </si>
  <si>
    <t>327</t>
  </si>
  <si>
    <t>783826645</t>
  </si>
  <si>
    <t>Hydrofobizační nátěr omítek silikonový, transparentní, povrchů hladkých omítek hladkých, zrnitých tenkovrstvých nebo štukových stupně členitosti 5</t>
  </si>
  <si>
    <t>-830510594</t>
  </si>
  <si>
    <t>328</t>
  </si>
  <si>
    <t>783827487</t>
  </si>
  <si>
    <t>Krycí (ochranný ) nátěr omítek dvojnásobný hladkých omítek hladkých, zrnitých tenkovrstvých nebo štukových stupně členitosti 5 vápenný</t>
  </si>
  <si>
    <t>-922141527</t>
  </si>
  <si>
    <t>329</t>
  </si>
  <si>
    <t>783846523</t>
  </si>
  <si>
    <t>Antigraffiti preventivní nátěr omítek hladkých omítek hladkých, zrnitých tenkovrstvých nebo štukových trvalý pro opakované odstraňování graffiti v počtu do 100 cyklů</t>
  </si>
  <si>
    <t>1695770857</t>
  </si>
  <si>
    <t>(1,640+1,640+0,800+1,680+1,390+0,300*8)*2,500</t>
  </si>
  <si>
    <t>330</t>
  </si>
  <si>
    <t>783897615</t>
  </si>
  <si>
    <t>Krycí (ochranný ) nátěr omítek Příplatek k cenám za provádění barevného nátěru v odstínu sytém dvojnásobného</t>
  </si>
  <si>
    <t>-1505919891</t>
  </si>
  <si>
    <t>784</t>
  </si>
  <si>
    <t>Dokončovací práce - malby a tapety</t>
  </si>
  <si>
    <t>331</t>
  </si>
  <si>
    <t>784121001</t>
  </si>
  <si>
    <t>Oškrabání malby v místnostech výšky do 3,80 m</t>
  </si>
  <si>
    <t>1212031164</t>
  </si>
  <si>
    <t xml:space="preserve">Poznámka k souboru cen:
1. Cenami souboru cen se oceňuje jakýkoli počet současně škrabaných vrstev barvy.
</t>
  </si>
  <si>
    <t>22,950 " m.č. 106</t>
  </si>
  <si>
    <t>Mezisoučet " strop</t>
  </si>
  <si>
    <t>(13,800*2+1,610*2)*3,850 " m.č. 106</t>
  </si>
  <si>
    <t>Mezisoučet " stěny</t>
  </si>
  <si>
    <t>332</t>
  </si>
  <si>
    <t>784171101</t>
  </si>
  <si>
    <t>Zakrytí nemalovaných ploch (materiál ve specifikaci) včetně pozdějšího odkrytí podlah</t>
  </si>
  <si>
    <t>-1259573205</t>
  </si>
  <si>
    <t xml:space="preserve">Poznámka k souboru cen:
1. V cenách nejsou započteny náklady na dodávku fólie, tyto se oceňují ve speifikaci.Ztratné lze stanovit ve výši 5%.
</t>
  </si>
  <si>
    <t>333</t>
  </si>
  <si>
    <t>58124844</t>
  </si>
  <si>
    <t>fólie pro malířské potřeby zakrývací tl 25µ 4x5m</t>
  </si>
  <si>
    <t>-74595349</t>
  </si>
  <si>
    <t>134,85*1,05 'Přepočtené koeficientem množství</t>
  </si>
  <si>
    <t>334</t>
  </si>
  <si>
    <t>784171111</t>
  </si>
  <si>
    <t>Zakrytí nemalovaných ploch (materiál ve specifikaci) včetně pozdějšího odkrytí svislých ploch např. stěn, oken, dveří v místnostech výšky do 3,80</t>
  </si>
  <si>
    <t>1544697887</t>
  </si>
  <si>
    <t>0,950*1,300*1 " ozn. O1</t>
  </si>
  <si>
    <t>0,480*1,150*1 " ozn. O2</t>
  </si>
  <si>
    <t>2,470*3,850*2 " ozn. V1</t>
  </si>
  <si>
    <t>1,440*3,850*1 " ozn. V2</t>
  </si>
  <si>
    <t>335</t>
  </si>
  <si>
    <t>58124842</t>
  </si>
  <si>
    <t>fólie pro malířské potřeby zakrývací tl 7µ 4x5m</t>
  </si>
  <si>
    <t>753156927</t>
  </si>
  <si>
    <t>26,35*1,05 'Přepočtené koeficientem množství</t>
  </si>
  <si>
    <t>336</t>
  </si>
  <si>
    <t>784181101</t>
  </si>
  <si>
    <t>Penetrace podkladu jednonásobná základní akrylátová v místnostech výšky do 3,80 m</t>
  </si>
  <si>
    <t>444724772</t>
  </si>
  <si>
    <t>337</t>
  </si>
  <si>
    <t>784191001</t>
  </si>
  <si>
    <t>Čištění vnitřních ploch hrubý úklid po provedení malířských prací omytím oken nebo balkonových dveří jednoduchých</t>
  </si>
  <si>
    <t>945107089</t>
  </si>
  <si>
    <t>338</t>
  </si>
  <si>
    <t>784191005</t>
  </si>
  <si>
    <t>Čištění vnitřních ploch hrubý úklid po provedení malířských prací omytím dveří nebo vrat</t>
  </si>
  <si>
    <t>-1184565713</t>
  </si>
  <si>
    <t>339</t>
  </si>
  <si>
    <t>784191007</t>
  </si>
  <si>
    <t>Čištění vnitřních ploch hrubý úklid po provedení malířských prací omytím podlah</t>
  </si>
  <si>
    <t>791592929</t>
  </si>
  <si>
    <t>340</t>
  </si>
  <si>
    <t>784221101</t>
  </si>
  <si>
    <t>Malby z malířských směsí otěruvzdorných za sucha dvojnásobné, bílé za sucha otěruvzdorné dobře v místnostech výšky do 3,80 m</t>
  </si>
  <si>
    <t>274179972</t>
  </si>
  <si>
    <t>787</t>
  </si>
  <si>
    <t>Dokončovací práce - zasklívání</t>
  </si>
  <si>
    <t>341</t>
  </si>
  <si>
    <t>787911115</t>
  </si>
  <si>
    <t>Zasklívání – ostatní práce montáž fólie na sklo neprůhledné</t>
  </si>
  <si>
    <t>-1246188665</t>
  </si>
  <si>
    <t>" Výpis_oken.pdf</t>
  </si>
  <si>
    <t>342</t>
  </si>
  <si>
    <t>63479014</t>
  </si>
  <si>
    <t>fólie na sklo nereflexní kouřová 56%</t>
  </si>
  <si>
    <t>-378823482</t>
  </si>
  <si>
    <t>1,235*1,03 'Přepočtené koeficientem množství</t>
  </si>
  <si>
    <t>Práce a dodávky M</t>
  </si>
  <si>
    <t>21-M</t>
  </si>
  <si>
    <t>Elektromontáže</t>
  </si>
  <si>
    <t>21-M.1</t>
  </si>
  <si>
    <t>Dodávky zařízení</t>
  </si>
  <si>
    <t>343</t>
  </si>
  <si>
    <t>000509302</t>
  </si>
  <si>
    <t>svítidlo "A" LED 42W, 5270lm, obdélník,+závěs</t>
  </si>
  <si>
    <t>ks</t>
  </si>
  <si>
    <t>-1079047733</t>
  </si>
  <si>
    <t>344</t>
  </si>
  <si>
    <t>000509201</t>
  </si>
  <si>
    <t>Svítidlo "B1" Downlight LED 14W, 1500lm</t>
  </si>
  <si>
    <t>2105097133</t>
  </si>
  <si>
    <t>345</t>
  </si>
  <si>
    <t>000509201.1</t>
  </si>
  <si>
    <t>Svítidlo "B2" Downlight LED 27W, 2700lm</t>
  </si>
  <si>
    <t>-58368866</t>
  </si>
  <si>
    <t>346</t>
  </si>
  <si>
    <t>000491001</t>
  </si>
  <si>
    <t>prostorový termostat digitální bateriový, týdenní</t>
  </si>
  <si>
    <t>-1049041270</t>
  </si>
  <si>
    <t>347</t>
  </si>
  <si>
    <t>PM</t>
  </si>
  <si>
    <t>Přidružený materiál</t>
  </si>
  <si>
    <t>402473003</t>
  </si>
  <si>
    <t>348</t>
  </si>
  <si>
    <t>PPV</t>
  </si>
  <si>
    <t>Podíl přidružených výkonů</t>
  </si>
  <si>
    <t>-966929495</t>
  </si>
  <si>
    <t>349</t>
  </si>
  <si>
    <t>ZV</t>
  </si>
  <si>
    <t>Zednické výpomoci</t>
  </si>
  <si>
    <t>826986460</t>
  </si>
  <si>
    <t>21-M.2</t>
  </si>
  <si>
    <t>Materiál elektroinstalační</t>
  </si>
  <si>
    <t>350</t>
  </si>
  <si>
    <t>000409011</t>
  </si>
  <si>
    <t>spínač 10A/250Vstř  řaz.1</t>
  </si>
  <si>
    <t>-286673409</t>
  </si>
  <si>
    <t>351</t>
  </si>
  <si>
    <t>000409021</t>
  </si>
  <si>
    <t>přepínač 10A/250Vstř  řaz.5</t>
  </si>
  <si>
    <t>-265241218</t>
  </si>
  <si>
    <t>352</t>
  </si>
  <si>
    <t>000420002</t>
  </si>
  <si>
    <t>zásuvka 16A/250Vstř clonky</t>
  </si>
  <si>
    <t>-861569317</t>
  </si>
  <si>
    <t>353</t>
  </si>
  <si>
    <t>000409018</t>
  </si>
  <si>
    <t>spínač autom+snímač pohybu</t>
  </si>
  <si>
    <t>-816064063</t>
  </si>
  <si>
    <t>354</t>
  </si>
  <si>
    <t>000101105</t>
  </si>
  <si>
    <t>kabel CYKY 3x1,5</t>
  </si>
  <si>
    <t>-1191502201</t>
  </si>
  <si>
    <t>355</t>
  </si>
  <si>
    <t>000101106</t>
  </si>
  <si>
    <t>kabel CYKY 3x2,5</t>
  </si>
  <si>
    <t>1165295746</t>
  </si>
  <si>
    <t>356</t>
  </si>
  <si>
    <t>000101306</t>
  </si>
  <si>
    <t>kabel CYKY 5x2,5</t>
  </si>
  <si>
    <t>-1444618721</t>
  </si>
  <si>
    <t>357</t>
  </si>
  <si>
    <t>000101309</t>
  </si>
  <si>
    <t>kabel CYKY 5x10</t>
  </si>
  <si>
    <t>422546240</t>
  </si>
  <si>
    <t>358</t>
  </si>
  <si>
    <t>000900001</t>
  </si>
  <si>
    <t>přímotopný ohřívač s termostatem 1500W</t>
  </si>
  <si>
    <t>-806787141</t>
  </si>
  <si>
    <t>359</t>
  </si>
  <si>
    <t>000311115</t>
  </si>
  <si>
    <t>krabice univerzální/přístrojová KU68-1901</t>
  </si>
  <si>
    <t>735129247</t>
  </si>
  <si>
    <t>360</t>
  </si>
  <si>
    <t>000311117</t>
  </si>
  <si>
    <t>krabice univerz/rozvodka KU68-1903 vč.KO68 +S66</t>
  </si>
  <si>
    <t>2035718349</t>
  </si>
  <si>
    <t>361</t>
  </si>
  <si>
    <t>000900002</t>
  </si>
  <si>
    <t>úprava elektroměrového rozavaděče pro levou jed.</t>
  </si>
  <si>
    <t>kpl</t>
  </si>
  <si>
    <t>-543729352</t>
  </si>
  <si>
    <t>362</t>
  </si>
  <si>
    <t>-1211136779</t>
  </si>
  <si>
    <t>363</t>
  </si>
  <si>
    <t>-618423829</t>
  </si>
  <si>
    <t>364</t>
  </si>
  <si>
    <t>-1535218278</t>
  </si>
  <si>
    <t>21-M.3</t>
  </si>
  <si>
    <t>365</t>
  </si>
  <si>
    <t>210201002</t>
  </si>
  <si>
    <t>svítidlo zářivkové bytové stropní/2 zdroje</t>
  </si>
  <si>
    <t>1126924464</t>
  </si>
  <si>
    <t>366</t>
  </si>
  <si>
    <t>210200032</t>
  </si>
  <si>
    <t>svítidlo žárovkové vestavné/více zdrojů</t>
  </si>
  <si>
    <t>-105576031</t>
  </si>
  <si>
    <t>367</t>
  </si>
  <si>
    <t>-1552475490</t>
  </si>
  <si>
    <t>368</t>
  </si>
  <si>
    <t>210110041</t>
  </si>
  <si>
    <t>spínač zapuštěný vč.zapojení 1pólový/řazení 1</t>
  </si>
  <si>
    <t>448508604</t>
  </si>
  <si>
    <t>369</t>
  </si>
  <si>
    <t>210110043</t>
  </si>
  <si>
    <t>přepínač zapuštěný vč.zapojení sériový/řazení 5-5A</t>
  </si>
  <si>
    <t>1471824505</t>
  </si>
  <si>
    <t>370</t>
  </si>
  <si>
    <t>210111012</t>
  </si>
  <si>
    <t>zásuvka domovní zapuštěná vč.zapojení průběžně</t>
  </si>
  <si>
    <t>1570911807</t>
  </si>
  <si>
    <t>371</t>
  </si>
  <si>
    <t>210110091</t>
  </si>
  <si>
    <t>spínač zapuštěný vč.zapojení s plynulou regulací</t>
  </si>
  <si>
    <t>513054755</t>
  </si>
  <si>
    <t>372</t>
  </si>
  <si>
    <t>210140621</t>
  </si>
  <si>
    <t>prostorový termostat</t>
  </si>
  <si>
    <t>554886680</t>
  </si>
  <si>
    <t>373</t>
  </si>
  <si>
    <t>210800103</t>
  </si>
  <si>
    <t>kabel Cu(-CYKY) pod omítkou do 2x4/3x2,5/5x1,5</t>
  </si>
  <si>
    <t>-827516342</t>
  </si>
  <si>
    <t>374</t>
  </si>
  <si>
    <t>-310960145</t>
  </si>
  <si>
    <t>375</t>
  </si>
  <si>
    <t>210800112</t>
  </si>
  <si>
    <t>kabel Cu(-CYKY) pod omítkou do 5x6</t>
  </si>
  <si>
    <t>1861642303</t>
  </si>
  <si>
    <t>376</t>
  </si>
  <si>
    <t>210800113</t>
  </si>
  <si>
    <t>kabel Cu(-CYKY) pod omítkou do 5x10</t>
  </si>
  <si>
    <t>-983277000</t>
  </si>
  <si>
    <t>377</t>
  </si>
  <si>
    <t>210990001</t>
  </si>
  <si>
    <t>přimotopný ohřívač</t>
  </si>
  <si>
    <t>-1733297157</t>
  </si>
  <si>
    <t>378</t>
  </si>
  <si>
    <t>210100101</t>
  </si>
  <si>
    <t>ukončení na svorkovnici vodič do 16mm2</t>
  </si>
  <si>
    <t>-954326583</t>
  </si>
  <si>
    <t>379</t>
  </si>
  <si>
    <t>210990013</t>
  </si>
  <si>
    <t>krabicová rozvodka (-KR68)</t>
  </si>
  <si>
    <t>-1177111172</t>
  </si>
  <si>
    <t>380</t>
  </si>
  <si>
    <t>210010321</t>
  </si>
  <si>
    <t>krabicová rozvodka vč.svorkovn.a zapojení(-KR68)</t>
  </si>
  <si>
    <t>-1786680636</t>
  </si>
  <si>
    <t>381</t>
  </si>
  <si>
    <t>304023529</t>
  </si>
  <si>
    <t>382</t>
  </si>
  <si>
    <t>1495862398</t>
  </si>
  <si>
    <t>21-M.4</t>
  </si>
  <si>
    <t>Ostatní náklady</t>
  </si>
  <si>
    <t>383</t>
  </si>
  <si>
    <t>218009001</t>
  </si>
  <si>
    <t>poplatek za recyklaci svítidla</t>
  </si>
  <si>
    <t>1340721103</t>
  </si>
  <si>
    <t>384</t>
  </si>
  <si>
    <t>-2130679039</t>
  </si>
  <si>
    <t>385</t>
  </si>
  <si>
    <t>1373564356</t>
  </si>
  <si>
    <t>386</t>
  </si>
  <si>
    <t>219002261</t>
  </si>
  <si>
    <t>vysekání kapsy/zeď cihla/ do 0,25m2/hl.do 0,15m</t>
  </si>
  <si>
    <t>253974631</t>
  </si>
  <si>
    <t>387</t>
  </si>
  <si>
    <t>219002612</t>
  </si>
  <si>
    <t>vysekání rýhy/zeď cihla/ hl.do 30mm/š.do 70mm</t>
  </si>
  <si>
    <t>-1936745143</t>
  </si>
  <si>
    <t>388</t>
  </si>
  <si>
    <t>1069438275</t>
  </si>
  <si>
    <t>389</t>
  </si>
  <si>
    <t>2033407373</t>
  </si>
  <si>
    <t>21-M.5</t>
  </si>
  <si>
    <t>Rozpis rozvaděče R-levá</t>
  </si>
  <si>
    <t>390</t>
  </si>
  <si>
    <t>000764409</t>
  </si>
  <si>
    <t>skříň plast do63A 3x18M/IP41 zapu plnáDv</t>
  </si>
  <si>
    <t>741096859</t>
  </si>
  <si>
    <t>391</t>
  </si>
  <si>
    <t>000781172</t>
  </si>
  <si>
    <t>sběrnice hřebenová S3L-160-10mm2 3x3vývod kolíky</t>
  </si>
  <si>
    <t>599153984</t>
  </si>
  <si>
    <t>392</t>
  </si>
  <si>
    <t>000781174</t>
  </si>
  <si>
    <t>sběrnice hřebenová S3L-210-10mm2 3x4vývod kolíky</t>
  </si>
  <si>
    <t>-933748013</t>
  </si>
  <si>
    <t>393</t>
  </si>
  <si>
    <t>000415062</t>
  </si>
  <si>
    <t>vypínač MSO-32-3 32A/AC250V/3pol na lištu</t>
  </si>
  <si>
    <t>-1484522025</t>
  </si>
  <si>
    <t>394</t>
  </si>
  <si>
    <t>000472423</t>
  </si>
  <si>
    <t>SLP-275 VB/3+1  SPD typ2 svodič přepětí</t>
  </si>
  <si>
    <t>-1182198002</t>
  </si>
  <si>
    <t>395</t>
  </si>
  <si>
    <t>000464321</t>
  </si>
  <si>
    <t>proudové relé PRI-52/2P/1,25A/1modul</t>
  </si>
  <si>
    <t>-782229035</t>
  </si>
  <si>
    <t>396</t>
  </si>
  <si>
    <t>000464341</t>
  </si>
  <si>
    <t>soumrakový spínač ASTRO/1P/AC230V/8A/2M</t>
  </si>
  <si>
    <t>1610380964</t>
  </si>
  <si>
    <t>397</t>
  </si>
  <si>
    <t>000434348</t>
  </si>
  <si>
    <t>jistič LTN-10C-1 1pól/ch.C/ 10A/10kA</t>
  </si>
  <si>
    <t>1458048265</t>
  </si>
  <si>
    <t>398</t>
  </si>
  <si>
    <t>000434323</t>
  </si>
  <si>
    <t>jistič LTN-10B-1 1pól/ch.B/ 10A/10kA</t>
  </si>
  <si>
    <t>-1783227597</t>
  </si>
  <si>
    <t>399</t>
  </si>
  <si>
    <t>000438022</t>
  </si>
  <si>
    <t>proud chránič+jistič 2p/1+N OLI-10B-N1-030AC</t>
  </si>
  <si>
    <t>508149450</t>
  </si>
  <si>
    <t>400</t>
  </si>
  <si>
    <t>000435024</t>
  </si>
  <si>
    <t>jistič LTN-20B-3 3pól/ch.B/ 20A/10kA</t>
  </si>
  <si>
    <t>-692222567</t>
  </si>
  <si>
    <t>401</t>
  </si>
  <si>
    <t>000435023</t>
  </si>
  <si>
    <t>jistič LTN-16B-3 3pól/ch.B/ 16A/10kA</t>
  </si>
  <si>
    <t>-920617158</t>
  </si>
  <si>
    <t>402</t>
  </si>
  <si>
    <t>000441121</t>
  </si>
  <si>
    <t>stykač 2pól RSI-20-20/2Z/20A na lištu</t>
  </si>
  <si>
    <t>1147356792</t>
  </si>
  <si>
    <t>403</t>
  </si>
  <si>
    <t>000441131</t>
  </si>
  <si>
    <t>stykač 4pól RSI-25-40/4Z/25A na lištu</t>
  </si>
  <si>
    <t>538884733</t>
  </si>
  <si>
    <t>404</t>
  </si>
  <si>
    <t>000000001</t>
  </si>
  <si>
    <t>podružný materál</t>
  </si>
  <si>
    <t>36317387</t>
  </si>
  <si>
    <t>405</t>
  </si>
  <si>
    <t>000000002</t>
  </si>
  <si>
    <t>montáž rozvaděče</t>
  </si>
  <si>
    <t>-867304522</t>
  </si>
  <si>
    <t>406</t>
  </si>
  <si>
    <t>000000003</t>
  </si>
  <si>
    <t>revize rozvaděče</t>
  </si>
  <si>
    <t>1005925893</t>
  </si>
  <si>
    <t>407</t>
  </si>
  <si>
    <t>-1756718319</t>
  </si>
  <si>
    <t>408</t>
  </si>
  <si>
    <t>-1256974276</t>
  </si>
  <si>
    <t>409</t>
  </si>
  <si>
    <t>-1730058618</t>
  </si>
  <si>
    <t>21-M.6</t>
  </si>
  <si>
    <t>Rozpis rozvaděče R-pravá</t>
  </si>
  <si>
    <t>410</t>
  </si>
  <si>
    <t>000764447</t>
  </si>
  <si>
    <t>skříň plast do63A 2x18M/IP41 nást plnáDv</t>
  </si>
  <si>
    <t>-1063364300</t>
  </si>
  <si>
    <t>411</t>
  </si>
  <si>
    <t>-397212705</t>
  </si>
  <si>
    <t>412</t>
  </si>
  <si>
    <t>-1613109673</t>
  </si>
  <si>
    <t>413</t>
  </si>
  <si>
    <t>1321026088</t>
  </si>
  <si>
    <t>414</t>
  </si>
  <si>
    <t>000434350</t>
  </si>
  <si>
    <t>jistič LTN-16C-1 1pól/ch.C/ 16A/10kA</t>
  </si>
  <si>
    <t>1302826877</t>
  </si>
  <si>
    <t>415</t>
  </si>
  <si>
    <t>-936678128</t>
  </si>
  <si>
    <t>416</t>
  </si>
  <si>
    <t>-816445291</t>
  </si>
  <si>
    <t>417</t>
  </si>
  <si>
    <t>-400317610</t>
  </si>
  <si>
    <t>418</t>
  </si>
  <si>
    <t>000000001.1</t>
  </si>
  <si>
    <t>podružný materiál</t>
  </si>
  <si>
    <t>1828994756</t>
  </si>
  <si>
    <t>419</t>
  </si>
  <si>
    <t>369240379</t>
  </si>
  <si>
    <t>420</t>
  </si>
  <si>
    <t>36420771</t>
  </si>
  <si>
    <t>421</t>
  </si>
  <si>
    <t>-56852768</t>
  </si>
  <si>
    <t>422</t>
  </si>
  <si>
    <t>339540471</t>
  </si>
  <si>
    <t>423</t>
  </si>
  <si>
    <t>-1810268252</t>
  </si>
  <si>
    <t>VRN</t>
  </si>
  <si>
    <t>Vedlejší rozpočtové náklady</t>
  </si>
  <si>
    <t>VRN1</t>
  </si>
  <si>
    <t>Průzkumné, geodetické a projektové práce</t>
  </si>
  <si>
    <t>424</t>
  </si>
  <si>
    <t>013254000</t>
  </si>
  <si>
    <t>Dokumentace skutečného provedení stavby</t>
  </si>
  <si>
    <t>Kč</t>
  </si>
  <si>
    <t>1024</t>
  </si>
  <si>
    <t>-1493467695</t>
  </si>
  <si>
    <t>425</t>
  </si>
  <si>
    <t>013294000</t>
  </si>
  <si>
    <t>-1815173063</t>
  </si>
  <si>
    <t>VRN3</t>
  </si>
  <si>
    <t>Zařízení staveniště</t>
  </si>
  <si>
    <t>426</t>
  </si>
  <si>
    <t>032803000</t>
  </si>
  <si>
    <t>Ostatní vybavení staveniště - mobilní chemická toaleta</t>
  </si>
  <si>
    <t>1536126171</t>
  </si>
  <si>
    <t>VRN4</t>
  </si>
  <si>
    <t>Inženýrská činnost</t>
  </si>
  <si>
    <t>427</t>
  </si>
  <si>
    <t>043203000</t>
  </si>
  <si>
    <t>Měření, monitoring, rozbory bez rozlišení - měření inenzity umělého osvětlení</t>
  </si>
  <si>
    <t>1878980506</t>
  </si>
  <si>
    <t>428</t>
  </si>
  <si>
    <t>043203000.1</t>
  </si>
  <si>
    <t>Měření, monitoring, rozbory bez rozlišení - hygienický rozbor vody</t>
  </si>
  <si>
    <t>-798052245</t>
  </si>
  <si>
    <t>VRN7</t>
  </si>
  <si>
    <t>Provozní vlivy</t>
  </si>
  <si>
    <t>429</t>
  </si>
  <si>
    <t>073002000</t>
  </si>
  <si>
    <t>Ztížený pohyb vozidel v centrech měst</t>
  </si>
  <si>
    <t>1713019002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</si>
  <si>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</si>
  <si>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</si>
  <si>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</si>
  <si>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</si>
  <si>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</si>
  <si>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</si>
  <si>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</si>
  <si>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</si>
  <si>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</si>
  <si>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</si>
  <si>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</si>
  <si>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</si>
  <si>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</si>
  <si>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</si>
  <si>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</si>
  <si>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</si>
  <si>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</si>
  <si>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</si>
  <si>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</si>
  <si>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</si>
  <si>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</si>
  <si>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</si>
  <si>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</si>
  <si>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</si>
  <si>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</si>
  <si>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</si>
  <si>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</si>
  <si>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</si>
  <si>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</si>
  <si>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</si>
  <si>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</si>
  <si>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</si>
  <si>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</si>
  <si>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</si>
  <si>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</si>
  <si>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</si>
  <si>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</si>
  <si>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</si>
  <si>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</si>
  <si>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</si>
  <si>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</si>
  <si>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</si>
  <si>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</si>
  <si>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</si>
  <si>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</si>
  <si>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</si>
  <si>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</si>
  <si>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</si>
  <si>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</si>
  <si>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</si>
  <si>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</si>
  <si>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</si>
  <si>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</si>
  <si>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</si>
  <si>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</si>
  <si>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</si>
  <si>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</si>
  <si>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</si>
  <si>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</si>
  <si>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</si>
  <si>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</si>
  <si>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</si>
  <si>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</si>
  <si>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</si>
  <si>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</si>
  <si>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</si>
  <si>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</si>
  <si>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</si>
  <si>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</si>
  <si>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</si>
  <si>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</si>
  <si>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</si>
  <si>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</si>
  <si>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</si>
  <si>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</si>
  <si>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</si>
  <si>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</si>
  <si>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</si>
  <si>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</si>
  <si>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</si>
  <si>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</si>
  <si>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</si>
  <si>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</si>
  <si>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</si>
  <si>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</si>
  <si>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</si>
  <si>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</si>
  <si>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</si>
  <si>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</si>
  <si>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</si>
  <si>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</si>
  <si>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</si>
  <si>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</si>
  <si>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</si>
  <si>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</si>
  <si>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</si>
  <si>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</si>
  <si>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</si>
  <si>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</si>
  <si>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</si>
  <si>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</si>
  <si>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</si>
  <si>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</si>
  <si>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</si>
  <si>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</si>
  <si>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</si>
  <si>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</si>
  <si>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</si>
  <si>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</si>
  <si>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</si>
  <si>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</si>
  <si>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</si>
  <si>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</si>
  <si>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</si>
  <si>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</si>
  <si>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</si>
  <si>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</si>
  <si>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</si>
  <si>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</si>
  <si>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</si>
  <si>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</si>
  <si>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</si>
  <si>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</si>
  <si>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</si>
  <si>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</si>
  <si>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</si>
  <si>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</si>
  <si>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</si>
  <si>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</si>
  <si>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</si>
  <si>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</si>
  <si>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</si>
  <si>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</si>
  <si>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</si>
  <si>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</si>
  <si>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</si>
  <si>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</si>
  <si>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</si>
  <si>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</si>
  <si>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</si>
  <si>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</si>
  <si>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</si>
  <si>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</si>
  <si>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</si>
  <si>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</si>
  <si>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</si>
  <si>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</si>
  <si>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</si>
  <si>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</si>
  <si>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</si>
  <si>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</si>
  <si>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</si>
  <si>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</si>
  <si>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</si>
  <si>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</si>
  <si>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</si>
  <si>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</si>
  <si>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</si>
  <si>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</si>
  <si>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</si>
  <si>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</si>
  <si>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</si>
  <si>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</si>
  <si>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</si>
  <si>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</si>
  <si>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</si>
  <si>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</si>
  <si>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</si>
  <si>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</si>
  <si>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</si>
  <si>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</si>
  <si>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</si>
  <si>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</si>
  <si>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</si>
  <si>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</si>
  <si>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</si>
  <si>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</si>
  <si>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</si>
  <si>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</si>
  <si>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</si>
  <si>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</si>
  <si>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</si>
  <si>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</si>
  <si>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</si>
  <si>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</si>
  <si>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 xml:space="preserve">Ostatní dokumentace - dílenská/výrobní dokumentace včetně nezbytných výpočtů a projednání s dotčenými orgány státní správy, sondážní průzkum fasády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</si>
</sst>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8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49" fontId="3" fillId="2" borderId="0" xfId="0" applyNumberFormat="1" applyFont="1" applyFill="1" applyAlignment="1" applyProtection="1">
      <alignment horizontal="left" vertical="center"/>
      <protection locked="0"/>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1"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topLeftCell="A1">
      <selection activeCell="AI26" sqref="AI26"/>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51"/>
      <c r="AS2" s="351"/>
      <c r="AT2" s="351"/>
      <c r="AU2" s="351"/>
      <c r="AV2" s="351"/>
      <c r="AW2" s="351"/>
      <c r="AX2" s="351"/>
      <c r="AY2" s="351"/>
      <c r="AZ2" s="351"/>
      <c r="BA2" s="351"/>
      <c r="BB2" s="351"/>
      <c r="BC2" s="351"/>
      <c r="BD2" s="351"/>
      <c r="BE2" s="35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37" t="s">
        <v>14</v>
      </c>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24"/>
      <c r="AQ5" s="24"/>
      <c r="AR5" s="22"/>
      <c r="BE5" s="334" t="s">
        <v>15</v>
      </c>
      <c r="BS5" s="19" t="s">
        <v>6</v>
      </c>
    </row>
    <row r="6" spans="2:71" s="1" customFormat="1" ht="36.95" customHeight="1">
      <c r="B6" s="23"/>
      <c r="C6" s="24"/>
      <c r="D6" s="30" t="s">
        <v>16</v>
      </c>
      <c r="E6" s="24"/>
      <c r="F6" s="24"/>
      <c r="G6" s="24"/>
      <c r="H6" s="24"/>
      <c r="I6" s="24"/>
      <c r="J6" s="24"/>
      <c r="K6" s="339" t="s">
        <v>17</v>
      </c>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24"/>
      <c r="AQ6" s="24"/>
      <c r="AR6" s="22"/>
      <c r="BE6" s="335"/>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35"/>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30" t="s">
        <v>35</v>
      </c>
      <c r="AO8" s="24"/>
      <c r="AP8" s="24"/>
      <c r="AQ8" s="24"/>
      <c r="AR8" s="22"/>
      <c r="BE8" s="335"/>
      <c r="BS8" s="19" t="s">
        <v>6</v>
      </c>
    </row>
    <row r="9" spans="2:71" s="1" customFormat="1" ht="29.25" customHeight="1">
      <c r="B9" s="23"/>
      <c r="C9" s="24"/>
      <c r="D9" s="28" t="s">
        <v>25</v>
      </c>
      <c r="E9" s="24"/>
      <c r="F9" s="24"/>
      <c r="G9" s="24"/>
      <c r="H9" s="24"/>
      <c r="I9" s="24"/>
      <c r="J9" s="24"/>
      <c r="K9" s="33" t="s">
        <v>26</v>
      </c>
      <c r="L9" s="24"/>
      <c r="M9" s="24"/>
      <c r="N9" s="24"/>
      <c r="O9" s="24"/>
      <c r="P9" s="24"/>
      <c r="Q9" s="24"/>
      <c r="R9" s="24"/>
      <c r="S9" s="24"/>
      <c r="T9" s="24"/>
      <c r="U9" s="24"/>
      <c r="V9" s="24"/>
      <c r="W9" s="24"/>
      <c r="X9" s="24"/>
      <c r="Y9" s="24"/>
      <c r="Z9" s="24"/>
      <c r="AA9" s="24"/>
      <c r="AB9" s="24"/>
      <c r="AC9" s="24"/>
      <c r="AD9" s="24"/>
      <c r="AE9" s="24"/>
      <c r="AF9" s="24"/>
      <c r="AG9" s="24"/>
      <c r="AH9" s="24"/>
      <c r="AI9" s="24"/>
      <c r="AJ9" s="24"/>
      <c r="AK9" s="28" t="s">
        <v>27</v>
      </c>
      <c r="AL9" s="24"/>
      <c r="AM9" s="24"/>
      <c r="AN9" s="33" t="s">
        <v>28</v>
      </c>
      <c r="AO9" s="24"/>
      <c r="AP9" s="24"/>
      <c r="AQ9" s="24"/>
      <c r="AR9" s="22"/>
      <c r="BE9" s="335"/>
      <c r="BS9" s="19" t="s">
        <v>6</v>
      </c>
    </row>
    <row r="10" spans="2:71" s="1" customFormat="1" ht="12" customHeight="1">
      <c r="B10" s="23"/>
      <c r="C10" s="24"/>
      <c r="D10" s="31" t="s">
        <v>29</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30</v>
      </c>
      <c r="AL10" s="24"/>
      <c r="AM10" s="24"/>
      <c r="AN10" s="29" t="s">
        <v>31</v>
      </c>
      <c r="AO10" s="24"/>
      <c r="AP10" s="24"/>
      <c r="AQ10" s="24"/>
      <c r="AR10" s="22"/>
      <c r="BE10" s="335"/>
      <c r="BS10" s="19" t="s">
        <v>6</v>
      </c>
    </row>
    <row r="11" spans="2:71" s="1" customFormat="1" ht="18.4" customHeight="1">
      <c r="B11" s="23"/>
      <c r="C11" s="24"/>
      <c r="D11" s="24"/>
      <c r="E11" s="29" t="s">
        <v>32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33</v>
      </c>
      <c r="AL11" s="24"/>
      <c r="AM11" s="24"/>
      <c r="AN11" s="29" t="s">
        <v>31</v>
      </c>
      <c r="AO11" s="24"/>
      <c r="AP11" s="24"/>
      <c r="AQ11" s="24"/>
      <c r="AR11" s="22"/>
      <c r="BE11" s="335"/>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5"/>
      <c r="BS12" s="19" t="s">
        <v>6</v>
      </c>
    </row>
    <row r="13" spans="2:71" s="1" customFormat="1" ht="12" customHeight="1">
      <c r="B13" s="23"/>
      <c r="C13" s="24"/>
      <c r="D13" s="31" t="s">
        <v>34</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30</v>
      </c>
      <c r="AL13" s="24"/>
      <c r="AM13" s="24"/>
      <c r="AN13" s="34" t="s">
        <v>35</v>
      </c>
      <c r="AO13" s="24"/>
      <c r="AP13" s="24"/>
      <c r="AQ13" s="24"/>
      <c r="AR13" s="22"/>
      <c r="BE13" s="335"/>
      <c r="BS13" s="19" t="s">
        <v>6</v>
      </c>
    </row>
    <row r="14" spans="2:71" ht="12.75">
      <c r="B14" s="23"/>
      <c r="C14" s="24"/>
      <c r="D14" s="24"/>
      <c r="E14" s="340" t="s">
        <v>35</v>
      </c>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1" t="s">
        <v>33</v>
      </c>
      <c r="AL14" s="24"/>
      <c r="AM14" s="24"/>
      <c r="AN14" s="34" t="s">
        <v>35</v>
      </c>
      <c r="AO14" s="24"/>
      <c r="AP14" s="24"/>
      <c r="AQ14" s="24"/>
      <c r="AR14" s="22"/>
      <c r="BE14" s="335"/>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5"/>
      <c r="BS15" s="19" t="s">
        <v>4</v>
      </c>
    </row>
    <row r="16" spans="2:71" s="1" customFormat="1" ht="12" customHeight="1">
      <c r="B16" s="23"/>
      <c r="C16" s="24"/>
      <c r="D16" s="31" t="s">
        <v>36</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30</v>
      </c>
      <c r="AL16" s="24"/>
      <c r="AM16" s="24"/>
      <c r="AN16" s="29" t="s">
        <v>31</v>
      </c>
      <c r="AO16" s="24"/>
      <c r="AP16" s="24"/>
      <c r="AQ16" s="24"/>
      <c r="AR16" s="22"/>
      <c r="BE16" s="335"/>
      <c r="BS16" s="19" t="s">
        <v>4</v>
      </c>
    </row>
    <row r="17" spans="2:71" s="1" customFormat="1" ht="18.4" customHeight="1">
      <c r="B17" s="23"/>
      <c r="C17" s="24"/>
      <c r="D17" s="24"/>
      <c r="E17" s="29" t="s">
        <v>37</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33</v>
      </c>
      <c r="AL17" s="24"/>
      <c r="AM17" s="24"/>
      <c r="AN17" s="29" t="s">
        <v>31</v>
      </c>
      <c r="AO17" s="24"/>
      <c r="AP17" s="24"/>
      <c r="AQ17" s="24"/>
      <c r="AR17" s="22"/>
      <c r="BE17" s="335"/>
      <c r="BS17" s="19" t="s">
        <v>38</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5"/>
      <c r="BS18" s="19" t="s">
        <v>6</v>
      </c>
    </row>
    <row r="19" spans="2:71" s="1" customFormat="1" ht="12" customHeight="1">
      <c r="B19" s="23"/>
      <c r="C19" s="24"/>
      <c r="D19" s="31" t="s">
        <v>39</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30</v>
      </c>
      <c r="AL19" s="24"/>
      <c r="AM19" s="24"/>
      <c r="AN19" s="29" t="s">
        <v>31</v>
      </c>
      <c r="AO19" s="24"/>
      <c r="AP19" s="24"/>
      <c r="AQ19" s="24"/>
      <c r="AR19" s="22"/>
      <c r="BE19" s="335"/>
      <c r="BS19" s="19" t="s">
        <v>6</v>
      </c>
    </row>
    <row r="20" spans="2:71" s="1" customFormat="1" ht="18.4" customHeight="1">
      <c r="B20" s="23"/>
      <c r="C20" s="24"/>
      <c r="D20" s="24"/>
      <c r="E20" s="29" t="s">
        <v>40</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33</v>
      </c>
      <c r="AL20" s="24"/>
      <c r="AM20" s="24"/>
      <c r="AN20" s="29" t="s">
        <v>31</v>
      </c>
      <c r="AO20" s="24"/>
      <c r="AP20" s="24"/>
      <c r="AQ20" s="24"/>
      <c r="AR20" s="22"/>
      <c r="BE20" s="335"/>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5"/>
    </row>
    <row r="22" spans="2:57" s="1" customFormat="1" ht="12" customHeight="1">
      <c r="B22" s="23"/>
      <c r="C22" s="24"/>
      <c r="D22" s="31" t="s">
        <v>41</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5"/>
    </row>
    <row r="23" spans="2:57" s="1" customFormat="1" ht="47.25" customHeight="1">
      <c r="B23" s="23"/>
      <c r="C23" s="24"/>
      <c r="D23" s="24"/>
      <c r="E23" s="342" t="s">
        <v>42</v>
      </c>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24"/>
      <c r="AP23" s="24"/>
      <c r="AQ23" s="24"/>
      <c r="AR23" s="22"/>
      <c r="BE23" s="335"/>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5"/>
    </row>
    <row r="25" spans="2:57" s="1" customFormat="1" ht="6.95" customHeight="1">
      <c r="B25" s="23"/>
      <c r="C25" s="24"/>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4"/>
      <c r="AQ25" s="24"/>
      <c r="AR25" s="22"/>
      <c r="BE25" s="335"/>
    </row>
    <row r="26" spans="1:57" s="2" customFormat="1" ht="25.9" customHeight="1">
      <c r="A26" s="37"/>
      <c r="B26" s="38"/>
      <c r="C26" s="39"/>
      <c r="D26" s="40" t="s">
        <v>43</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343">
        <f>ROUND(AG54,2)</f>
        <v>0</v>
      </c>
      <c r="AL26" s="344"/>
      <c r="AM26" s="344"/>
      <c r="AN26" s="344"/>
      <c r="AO26" s="344"/>
      <c r="AP26" s="39"/>
      <c r="AQ26" s="39"/>
      <c r="AR26" s="42"/>
      <c r="BE26" s="335"/>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2"/>
      <c r="BE27" s="335"/>
    </row>
    <row r="28" spans="1:57" s="2" customFormat="1" ht="12.75">
      <c r="A28" s="37"/>
      <c r="B28" s="38"/>
      <c r="C28" s="39"/>
      <c r="D28" s="39"/>
      <c r="E28" s="39"/>
      <c r="F28" s="39"/>
      <c r="G28" s="39"/>
      <c r="H28" s="39"/>
      <c r="I28" s="39"/>
      <c r="J28" s="39"/>
      <c r="K28" s="39"/>
      <c r="L28" s="345" t="s">
        <v>44</v>
      </c>
      <c r="M28" s="345"/>
      <c r="N28" s="345"/>
      <c r="O28" s="345"/>
      <c r="P28" s="345"/>
      <c r="Q28" s="39"/>
      <c r="R28" s="39"/>
      <c r="S28" s="39"/>
      <c r="T28" s="39"/>
      <c r="U28" s="39"/>
      <c r="V28" s="39"/>
      <c r="W28" s="345" t="s">
        <v>45</v>
      </c>
      <c r="X28" s="345"/>
      <c r="Y28" s="345"/>
      <c r="Z28" s="345"/>
      <c r="AA28" s="345"/>
      <c r="AB28" s="345"/>
      <c r="AC28" s="345"/>
      <c r="AD28" s="345"/>
      <c r="AE28" s="345"/>
      <c r="AF28" s="39"/>
      <c r="AG28" s="39"/>
      <c r="AH28" s="39"/>
      <c r="AI28" s="39"/>
      <c r="AJ28" s="39"/>
      <c r="AK28" s="345" t="s">
        <v>46</v>
      </c>
      <c r="AL28" s="345"/>
      <c r="AM28" s="345"/>
      <c r="AN28" s="345"/>
      <c r="AO28" s="345"/>
      <c r="AP28" s="39"/>
      <c r="AQ28" s="39"/>
      <c r="AR28" s="42"/>
      <c r="BE28" s="335"/>
    </row>
    <row r="29" spans="2:57" s="3" customFormat="1" ht="14.45" customHeight="1">
      <c r="B29" s="43"/>
      <c r="C29" s="44"/>
      <c r="D29" s="31" t="s">
        <v>47</v>
      </c>
      <c r="E29" s="44"/>
      <c r="F29" s="31" t="s">
        <v>48</v>
      </c>
      <c r="G29" s="44"/>
      <c r="H29" s="44"/>
      <c r="I29" s="44"/>
      <c r="J29" s="44"/>
      <c r="K29" s="44"/>
      <c r="L29" s="333">
        <v>0.21</v>
      </c>
      <c r="M29" s="332"/>
      <c r="N29" s="332"/>
      <c r="O29" s="332"/>
      <c r="P29" s="332"/>
      <c r="Q29" s="44"/>
      <c r="R29" s="44"/>
      <c r="S29" s="44"/>
      <c r="T29" s="44"/>
      <c r="U29" s="44"/>
      <c r="V29" s="44"/>
      <c r="W29" s="331">
        <f>ROUND(AZ54,2)</f>
        <v>0</v>
      </c>
      <c r="X29" s="332"/>
      <c r="Y29" s="332"/>
      <c r="Z29" s="332"/>
      <c r="AA29" s="332"/>
      <c r="AB29" s="332"/>
      <c r="AC29" s="332"/>
      <c r="AD29" s="332"/>
      <c r="AE29" s="332"/>
      <c r="AF29" s="44"/>
      <c r="AG29" s="44"/>
      <c r="AH29" s="44"/>
      <c r="AI29" s="44"/>
      <c r="AJ29" s="44"/>
      <c r="AK29" s="331">
        <f>ROUND(AV54,2)</f>
        <v>0</v>
      </c>
      <c r="AL29" s="332"/>
      <c r="AM29" s="332"/>
      <c r="AN29" s="332"/>
      <c r="AO29" s="332"/>
      <c r="AP29" s="44"/>
      <c r="AQ29" s="44"/>
      <c r="AR29" s="45"/>
      <c r="BE29" s="336"/>
    </row>
    <row r="30" spans="2:57" s="3" customFormat="1" ht="14.45" customHeight="1">
      <c r="B30" s="43"/>
      <c r="C30" s="44"/>
      <c r="D30" s="44"/>
      <c r="E30" s="44"/>
      <c r="F30" s="31" t="s">
        <v>49</v>
      </c>
      <c r="G30" s="44"/>
      <c r="H30" s="44"/>
      <c r="I30" s="44"/>
      <c r="J30" s="44"/>
      <c r="K30" s="44"/>
      <c r="L30" s="333">
        <v>0.15</v>
      </c>
      <c r="M30" s="332"/>
      <c r="N30" s="332"/>
      <c r="O30" s="332"/>
      <c r="P30" s="332"/>
      <c r="Q30" s="44"/>
      <c r="R30" s="44"/>
      <c r="S30" s="44"/>
      <c r="T30" s="44"/>
      <c r="U30" s="44"/>
      <c r="V30" s="44"/>
      <c r="W30" s="331">
        <f>ROUND(BA54,2)</f>
        <v>0</v>
      </c>
      <c r="X30" s="332"/>
      <c r="Y30" s="332"/>
      <c r="Z30" s="332"/>
      <c r="AA30" s="332"/>
      <c r="AB30" s="332"/>
      <c r="AC30" s="332"/>
      <c r="AD30" s="332"/>
      <c r="AE30" s="332"/>
      <c r="AF30" s="44"/>
      <c r="AG30" s="44"/>
      <c r="AH30" s="44"/>
      <c r="AI30" s="44"/>
      <c r="AJ30" s="44"/>
      <c r="AK30" s="331">
        <f>ROUND(AW54,2)</f>
        <v>0</v>
      </c>
      <c r="AL30" s="332"/>
      <c r="AM30" s="332"/>
      <c r="AN30" s="332"/>
      <c r="AO30" s="332"/>
      <c r="AP30" s="44"/>
      <c r="AQ30" s="44"/>
      <c r="AR30" s="45"/>
      <c r="BE30" s="336"/>
    </row>
    <row r="31" spans="2:57" s="3" customFormat="1" ht="14.45" customHeight="1" hidden="1">
      <c r="B31" s="43"/>
      <c r="C31" s="44"/>
      <c r="D31" s="44"/>
      <c r="E31" s="44"/>
      <c r="F31" s="31" t="s">
        <v>50</v>
      </c>
      <c r="G31" s="44"/>
      <c r="H31" s="44"/>
      <c r="I31" s="44"/>
      <c r="J31" s="44"/>
      <c r="K31" s="44"/>
      <c r="L31" s="333">
        <v>0.21</v>
      </c>
      <c r="M31" s="332"/>
      <c r="N31" s="332"/>
      <c r="O31" s="332"/>
      <c r="P31" s="332"/>
      <c r="Q31" s="44"/>
      <c r="R31" s="44"/>
      <c r="S31" s="44"/>
      <c r="T31" s="44"/>
      <c r="U31" s="44"/>
      <c r="V31" s="44"/>
      <c r="W31" s="331">
        <f>ROUND(BB54,2)</f>
        <v>0</v>
      </c>
      <c r="X31" s="332"/>
      <c r="Y31" s="332"/>
      <c r="Z31" s="332"/>
      <c r="AA31" s="332"/>
      <c r="AB31" s="332"/>
      <c r="AC31" s="332"/>
      <c r="AD31" s="332"/>
      <c r="AE31" s="332"/>
      <c r="AF31" s="44"/>
      <c r="AG31" s="44"/>
      <c r="AH31" s="44"/>
      <c r="AI31" s="44"/>
      <c r="AJ31" s="44"/>
      <c r="AK31" s="331">
        <v>0</v>
      </c>
      <c r="AL31" s="332"/>
      <c r="AM31" s="332"/>
      <c r="AN31" s="332"/>
      <c r="AO31" s="332"/>
      <c r="AP31" s="44"/>
      <c r="AQ31" s="44"/>
      <c r="AR31" s="45"/>
      <c r="BE31" s="336"/>
    </row>
    <row r="32" spans="2:57" s="3" customFormat="1" ht="14.45" customHeight="1" hidden="1">
      <c r="B32" s="43"/>
      <c r="C32" s="44"/>
      <c r="D32" s="44"/>
      <c r="E32" s="44"/>
      <c r="F32" s="31" t="s">
        <v>51</v>
      </c>
      <c r="G32" s="44"/>
      <c r="H32" s="44"/>
      <c r="I32" s="44"/>
      <c r="J32" s="44"/>
      <c r="K32" s="44"/>
      <c r="L32" s="333">
        <v>0.15</v>
      </c>
      <c r="M32" s="332"/>
      <c r="N32" s="332"/>
      <c r="O32" s="332"/>
      <c r="P32" s="332"/>
      <c r="Q32" s="44"/>
      <c r="R32" s="44"/>
      <c r="S32" s="44"/>
      <c r="T32" s="44"/>
      <c r="U32" s="44"/>
      <c r="V32" s="44"/>
      <c r="W32" s="331">
        <f>ROUND(BC54,2)</f>
        <v>0</v>
      </c>
      <c r="X32" s="332"/>
      <c r="Y32" s="332"/>
      <c r="Z32" s="332"/>
      <c r="AA32" s="332"/>
      <c r="AB32" s="332"/>
      <c r="AC32" s="332"/>
      <c r="AD32" s="332"/>
      <c r="AE32" s="332"/>
      <c r="AF32" s="44"/>
      <c r="AG32" s="44"/>
      <c r="AH32" s="44"/>
      <c r="AI32" s="44"/>
      <c r="AJ32" s="44"/>
      <c r="AK32" s="331">
        <v>0</v>
      </c>
      <c r="AL32" s="332"/>
      <c r="AM32" s="332"/>
      <c r="AN32" s="332"/>
      <c r="AO32" s="332"/>
      <c r="AP32" s="44"/>
      <c r="AQ32" s="44"/>
      <c r="AR32" s="45"/>
      <c r="BE32" s="336"/>
    </row>
    <row r="33" spans="2:44" s="3" customFormat="1" ht="14.45" customHeight="1" hidden="1">
      <c r="B33" s="43"/>
      <c r="C33" s="44"/>
      <c r="D33" s="44"/>
      <c r="E33" s="44"/>
      <c r="F33" s="31" t="s">
        <v>52</v>
      </c>
      <c r="G33" s="44"/>
      <c r="H33" s="44"/>
      <c r="I33" s="44"/>
      <c r="J33" s="44"/>
      <c r="K33" s="44"/>
      <c r="L33" s="333">
        <v>0</v>
      </c>
      <c r="M33" s="332"/>
      <c r="N33" s="332"/>
      <c r="O33" s="332"/>
      <c r="P33" s="332"/>
      <c r="Q33" s="44"/>
      <c r="R33" s="44"/>
      <c r="S33" s="44"/>
      <c r="T33" s="44"/>
      <c r="U33" s="44"/>
      <c r="V33" s="44"/>
      <c r="W33" s="331">
        <f>ROUND(BD54,2)</f>
        <v>0</v>
      </c>
      <c r="X33" s="332"/>
      <c r="Y33" s="332"/>
      <c r="Z33" s="332"/>
      <c r="AA33" s="332"/>
      <c r="AB33" s="332"/>
      <c r="AC33" s="332"/>
      <c r="AD33" s="332"/>
      <c r="AE33" s="332"/>
      <c r="AF33" s="44"/>
      <c r="AG33" s="44"/>
      <c r="AH33" s="44"/>
      <c r="AI33" s="44"/>
      <c r="AJ33" s="44"/>
      <c r="AK33" s="331">
        <v>0</v>
      </c>
      <c r="AL33" s="332"/>
      <c r="AM33" s="332"/>
      <c r="AN33" s="332"/>
      <c r="AO33" s="332"/>
      <c r="AP33" s="44"/>
      <c r="AQ33" s="44"/>
      <c r="AR33" s="45"/>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2"/>
      <c r="BE34" s="37"/>
    </row>
    <row r="35" spans="1:57" s="2" customFormat="1" ht="25.9" customHeight="1">
      <c r="A35" s="37"/>
      <c r="B35" s="38"/>
      <c r="C35" s="46"/>
      <c r="D35" s="47" t="s">
        <v>53</v>
      </c>
      <c r="E35" s="48"/>
      <c r="F35" s="48"/>
      <c r="G35" s="48"/>
      <c r="H35" s="48"/>
      <c r="I35" s="48"/>
      <c r="J35" s="48"/>
      <c r="K35" s="48"/>
      <c r="L35" s="48"/>
      <c r="M35" s="48"/>
      <c r="N35" s="48"/>
      <c r="O35" s="48"/>
      <c r="P35" s="48"/>
      <c r="Q35" s="48"/>
      <c r="R35" s="48"/>
      <c r="S35" s="48"/>
      <c r="T35" s="49" t="s">
        <v>54</v>
      </c>
      <c r="U35" s="48"/>
      <c r="V35" s="48"/>
      <c r="W35" s="48"/>
      <c r="X35" s="367" t="s">
        <v>55</v>
      </c>
      <c r="Y35" s="368"/>
      <c r="Z35" s="368"/>
      <c r="AA35" s="368"/>
      <c r="AB35" s="368"/>
      <c r="AC35" s="48"/>
      <c r="AD35" s="48"/>
      <c r="AE35" s="48"/>
      <c r="AF35" s="48"/>
      <c r="AG35" s="48"/>
      <c r="AH35" s="48"/>
      <c r="AI35" s="48"/>
      <c r="AJ35" s="48"/>
      <c r="AK35" s="369">
        <f>SUM(AK26:AK33)</f>
        <v>0</v>
      </c>
      <c r="AL35" s="368"/>
      <c r="AM35" s="368"/>
      <c r="AN35" s="368"/>
      <c r="AO35" s="370"/>
      <c r="AP35" s="46"/>
      <c r="AQ35" s="46"/>
      <c r="AR35" s="42"/>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2"/>
      <c r="BE36" s="37"/>
    </row>
    <row r="37" spans="1:57" s="2" customFormat="1" ht="6.95" customHeight="1">
      <c r="A37" s="37"/>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42"/>
      <c r="BE37" s="37"/>
    </row>
    <row r="41" spans="1:57" s="2" customFormat="1" ht="6.95" customHeight="1">
      <c r="A41" s="37"/>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42"/>
      <c r="BE41" s="37"/>
    </row>
    <row r="42" spans="1:57" s="2" customFormat="1" ht="24.95" customHeight="1">
      <c r="A42" s="37"/>
      <c r="B42" s="38"/>
      <c r="C42" s="25" t="s">
        <v>56</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2"/>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2"/>
      <c r="BE43" s="37"/>
    </row>
    <row r="44" spans="2:44" s="4" customFormat="1" ht="12" customHeight="1">
      <c r="B44" s="54"/>
      <c r="C44" s="31" t="s">
        <v>13</v>
      </c>
      <c r="D44" s="55"/>
      <c r="E44" s="55"/>
      <c r="F44" s="55"/>
      <c r="G44" s="55"/>
      <c r="H44" s="55"/>
      <c r="I44" s="55"/>
      <c r="J44" s="55"/>
      <c r="K44" s="55"/>
      <c r="L44" s="55" t="str">
        <f>K5</f>
        <v>R20-065</v>
      </c>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6"/>
    </row>
    <row r="45" spans="2:44" s="5" customFormat="1" ht="36.95" customHeight="1">
      <c r="B45" s="57"/>
      <c r="C45" s="58" t="s">
        <v>16</v>
      </c>
      <c r="D45" s="59"/>
      <c r="E45" s="59"/>
      <c r="F45" s="59"/>
      <c r="G45" s="59"/>
      <c r="H45" s="59"/>
      <c r="I45" s="59"/>
      <c r="J45" s="59"/>
      <c r="K45" s="59"/>
      <c r="L45" s="356" t="str">
        <f>K6</f>
        <v>Stavební úpravy komerčních prostor v přízemí objektu Štefánikova 3/61, Praha 5_revize_R02</v>
      </c>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59"/>
      <c r="AQ45" s="59"/>
      <c r="AR45" s="60"/>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2"/>
      <c r="BE46" s="37"/>
    </row>
    <row r="47" spans="1:57" s="2" customFormat="1" ht="12" customHeight="1">
      <c r="A47" s="37"/>
      <c r="B47" s="38"/>
      <c r="C47" s="31" t="s">
        <v>22</v>
      </c>
      <c r="D47" s="39"/>
      <c r="E47" s="39"/>
      <c r="F47" s="39"/>
      <c r="G47" s="39"/>
      <c r="H47" s="39"/>
      <c r="I47" s="39"/>
      <c r="J47" s="39"/>
      <c r="K47" s="39"/>
      <c r="L47" s="61" t="str">
        <f>IF(K8="","",K8)</f>
        <v>Praha 5, Štefánikova 3/61</v>
      </c>
      <c r="M47" s="39"/>
      <c r="N47" s="39"/>
      <c r="O47" s="39"/>
      <c r="P47" s="39"/>
      <c r="Q47" s="39"/>
      <c r="R47" s="39"/>
      <c r="S47" s="39"/>
      <c r="T47" s="39"/>
      <c r="U47" s="39"/>
      <c r="V47" s="39"/>
      <c r="W47" s="39"/>
      <c r="X47" s="39"/>
      <c r="Y47" s="39"/>
      <c r="Z47" s="39"/>
      <c r="AA47" s="39"/>
      <c r="AB47" s="39"/>
      <c r="AC47" s="39"/>
      <c r="AD47" s="39"/>
      <c r="AE47" s="39"/>
      <c r="AF47" s="39"/>
      <c r="AG47" s="39"/>
      <c r="AH47" s="39"/>
      <c r="AI47" s="31" t="s">
        <v>24</v>
      </c>
      <c r="AJ47" s="39"/>
      <c r="AK47" s="39"/>
      <c r="AL47" s="39"/>
      <c r="AM47" s="358" t="str">
        <f>IF(AN8="","",AN8)</f>
        <v>Vyplň údaj</v>
      </c>
      <c r="AN47" s="358"/>
      <c r="AO47" s="39"/>
      <c r="AP47" s="39"/>
      <c r="AQ47" s="39"/>
      <c r="AR47" s="42"/>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2"/>
      <c r="BE48" s="37"/>
    </row>
    <row r="49" spans="1:57" s="2" customFormat="1" ht="15.2" customHeight="1">
      <c r="A49" s="37"/>
      <c r="B49" s="38"/>
      <c r="C49" s="31" t="s">
        <v>29</v>
      </c>
      <c r="D49" s="39"/>
      <c r="E49" s="39"/>
      <c r="F49" s="39"/>
      <c r="G49" s="39"/>
      <c r="H49" s="39"/>
      <c r="I49" s="39"/>
      <c r="J49" s="39"/>
      <c r="K49" s="39"/>
      <c r="L49" s="55" t="str">
        <f>IF(E11="","",E11)</f>
        <v>Městská část Prahy 5</v>
      </c>
      <c r="M49" s="39"/>
      <c r="N49" s="39"/>
      <c r="O49" s="39"/>
      <c r="P49" s="39"/>
      <c r="Q49" s="39"/>
      <c r="R49" s="39"/>
      <c r="S49" s="39"/>
      <c r="T49" s="39"/>
      <c r="U49" s="39"/>
      <c r="V49" s="39"/>
      <c r="W49" s="39"/>
      <c r="X49" s="39"/>
      <c r="Y49" s="39"/>
      <c r="Z49" s="39"/>
      <c r="AA49" s="39"/>
      <c r="AB49" s="39"/>
      <c r="AC49" s="39"/>
      <c r="AD49" s="39"/>
      <c r="AE49" s="39"/>
      <c r="AF49" s="39"/>
      <c r="AG49" s="39"/>
      <c r="AH49" s="39"/>
      <c r="AI49" s="31" t="s">
        <v>36</v>
      </c>
      <c r="AJ49" s="39"/>
      <c r="AK49" s="39"/>
      <c r="AL49" s="39"/>
      <c r="AM49" s="359" t="str">
        <f>IF(E17="","",E17)</f>
        <v>ED-MD Prague work s.r.o.</v>
      </c>
      <c r="AN49" s="360"/>
      <c r="AO49" s="360"/>
      <c r="AP49" s="360"/>
      <c r="AQ49" s="39"/>
      <c r="AR49" s="42"/>
      <c r="AS49" s="361" t="s">
        <v>57</v>
      </c>
      <c r="AT49" s="362"/>
      <c r="AU49" s="63"/>
      <c r="AV49" s="63"/>
      <c r="AW49" s="63"/>
      <c r="AX49" s="63"/>
      <c r="AY49" s="63"/>
      <c r="AZ49" s="63"/>
      <c r="BA49" s="63"/>
      <c r="BB49" s="63"/>
      <c r="BC49" s="63"/>
      <c r="BD49" s="64"/>
      <c r="BE49" s="37"/>
    </row>
    <row r="50" spans="1:57" s="2" customFormat="1" ht="15.2" customHeight="1">
      <c r="A50" s="37"/>
      <c r="B50" s="38"/>
      <c r="C50" s="31" t="s">
        <v>34</v>
      </c>
      <c r="D50" s="39"/>
      <c r="E50" s="39"/>
      <c r="F50" s="39"/>
      <c r="G50" s="39"/>
      <c r="H50" s="39"/>
      <c r="I50" s="39"/>
      <c r="J50" s="39"/>
      <c r="K50" s="39"/>
      <c r="L50" s="55"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39</v>
      </c>
      <c r="AJ50" s="39"/>
      <c r="AK50" s="39"/>
      <c r="AL50" s="39"/>
      <c r="AM50" s="359" t="str">
        <f>IF(E20="","",E20)</f>
        <v>L. Štuller</v>
      </c>
      <c r="AN50" s="360"/>
      <c r="AO50" s="360"/>
      <c r="AP50" s="360"/>
      <c r="AQ50" s="39"/>
      <c r="AR50" s="42"/>
      <c r="AS50" s="363"/>
      <c r="AT50" s="364"/>
      <c r="AU50" s="65"/>
      <c r="AV50" s="65"/>
      <c r="AW50" s="65"/>
      <c r="AX50" s="65"/>
      <c r="AY50" s="65"/>
      <c r="AZ50" s="65"/>
      <c r="BA50" s="65"/>
      <c r="BB50" s="65"/>
      <c r="BC50" s="65"/>
      <c r="BD50" s="66"/>
      <c r="BE50" s="37"/>
    </row>
    <row r="51" spans="1:57" s="2" customFormat="1" ht="10.9"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2"/>
      <c r="AS51" s="365"/>
      <c r="AT51" s="366"/>
      <c r="AU51" s="67"/>
      <c r="AV51" s="67"/>
      <c r="AW51" s="67"/>
      <c r="AX51" s="67"/>
      <c r="AY51" s="67"/>
      <c r="AZ51" s="67"/>
      <c r="BA51" s="67"/>
      <c r="BB51" s="67"/>
      <c r="BC51" s="67"/>
      <c r="BD51" s="68"/>
      <c r="BE51" s="37"/>
    </row>
    <row r="52" spans="1:57" s="2" customFormat="1" ht="29.25" customHeight="1">
      <c r="A52" s="37"/>
      <c r="B52" s="38"/>
      <c r="C52" s="352" t="s">
        <v>58</v>
      </c>
      <c r="D52" s="353"/>
      <c r="E52" s="353"/>
      <c r="F52" s="353"/>
      <c r="G52" s="353"/>
      <c r="H52" s="69"/>
      <c r="I52" s="354" t="s">
        <v>59</v>
      </c>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5" t="s">
        <v>60</v>
      </c>
      <c r="AH52" s="353"/>
      <c r="AI52" s="353"/>
      <c r="AJ52" s="353"/>
      <c r="AK52" s="353"/>
      <c r="AL52" s="353"/>
      <c r="AM52" s="353"/>
      <c r="AN52" s="354" t="s">
        <v>61</v>
      </c>
      <c r="AO52" s="353"/>
      <c r="AP52" s="353"/>
      <c r="AQ52" s="70" t="s">
        <v>62</v>
      </c>
      <c r="AR52" s="42"/>
      <c r="AS52" s="71" t="s">
        <v>63</v>
      </c>
      <c r="AT52" s="72" t="s">
        <v>64</v>
      </c>
      <c r="AU52" s="72" t="s">
        <v>65</v>
      </c>
      <c r="AV52" s="72" t="s">
        <v>66</v>
      </c>
      <c r="AW52" s="72" t="s">
        <v>67</v>
      </c>
      <c r="AX52" s="72" t="s">
        <v>68</v>
      </c>
      <c r="AY52" s="72" t="s">
        <v>69</v>
      </c>
      <c r="AZ52" s="72" t="s">
        <v>70</v>
      </c>
      <c r="BA52" s="72" t="s">
        <v>71</v>
      </c>
      <c r="BB52" s="72" t="s">
        <v>72</v>
      </c>
      <c r="BC52" s="72" t="s">
        <v>73</v>
      </c>
      <c r="BD52" s="73" t="s">
        <v>74</v>
      </c>
      <c r="BE52" s="37"/>
    </row>
    <row r="53" spans="1:57" s="2" customFormat="1" ht="10.9"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2"/>
      <c r="AS53" s="74"/>
      <c r="AT53" s="75"/>
      <c r="AU53" s="75"/>
      <c r="AV53" s="75"/>
      <c r="AW53" s="75"/>
      <c r="AX53" s="75"/>
      <c r="AY53" s="75"/>
      <c r="AZ53" s="75"/>
      <c r="BA53" s="75"/>
      <c r="BB53" s="75"/>
      <c r="BC53" s="75"/>
      <c r="BD53" s="76"/>
      <c r="BE53" s="37"/>
    </row>
    <row r="54" spans="2:90" s="6" customFormat="1" ht="32.45" customHeight="1">
      <c r="B54" s="77"/>
      <c r="C54" s="78" t="s">
        <v>75</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349">
        <f>ROUND(AG55,2)</f>
        <v>0</v>
      </c>
      <c r="AH54" s="349"/>
      <c r="AI54" s="349"/>
      <c r="AJ54" s="349"/>
      <c r="AK54" s="349"/>
      <c r="AL54" s="349"/>
      <c r="AM54" s="349"/>
      <c r="AN54" s="350">
        <f>SUM(AG54,AT54)</f>
        <v>0</v>
      </c>
      <c r="AO54" s="350"/>
      <c r="AP54" s="350"/>
      <c r="AQ54" s="81" t="s">
        <v>31</v>
      </c>
      <c r="AR54" s="82"/>
      <c r="AS54" s="83">
        <f>ROUND(AS55,2)</f>
        <v>0</v>
      </c>
      <c r="AT54" s="84">
        <f>ROUND(SUM(AV54:AW54),2)</f>
        <v>0</v>
      </c>
      <c r="AU54" s="85">
        <f>ROUND(AU55,5)</f>
        <v>0</v>
      </c>
      <c r="AV54" s="84">
        <f>ROUND(AZ54*L29,2)</f>
        <v>0</v>
      </c>
      <c r="AW54" s="84">
        <f>ROUND(BA54*L30,2)</f>
        <v>0</v>
      </c>
      <c r="AX54" s="84">
        <f>ROUND(BB54*L29,2)</f>
        <v>0</v>
      </c>
      <c r="AY54" s="84">
        <f>ROUND(BC54*L30,2)</f>
        <v>0</v>
      </c>
      <c r="AZ54" s="84">
        <f>ROUND(AZ55,2)</f>
        <v>0</v>
      </c>
      <c r="BA54" s="84">
        <f>ROUND(BA55,2)</f>
        <v>0</v>
      </c>
      <c r="BB54" s="84">
        <f>ROUND(BB55,2)</f>
        <v>0</v>
      </c>
      <c r="BC54" s="84">
        <f>ROUND(BC55,2)</f>
        <v>0</v>
      </c>
      <c r="BD54" s="86">
        <f>ROUND(BD55,2)</f>
        <v>0</v>
      </c>
      <c r="BS54" s="87" t="s">
        <v>76</v>
      </c>
      <c r="BT54" s="87" t="s">
        <v>77</v>
      </c>
      <c r="BU54" s="88" t="s">
        <v>78</v>
      </c>
      <c r="BV54" s="87" t="s">
        <v>79</v>
      </c>
      <c r="BW54" s="87" t="s">
        <v>5</v>
      </c>
      <c r="BX54" s="87" t="s">
        <v>80</v>
      </c>
      <c r="CL54" s="87" t="s">
        <v>19</v>
      </c>
    </row>
    <row r="55" spans="1:91" s="7" customFormat="1" ht="16.5" customHeight="1">
      <c r="A55" s="89" t="s">
        <v>81</v>
      </c>
      <c r="B55" s="90"/>
      <c r="C55" s="91"/>
      <c r="D55" s="348" t="s">
        <v>82</v>
      </c>
      <c r="E55" s="348"/>
      <c r="F55" s="348"/>
      <c r="G55" s="348"/>
      <c r="H55" s="348"/>
      <c r="I55" s="92"/>
      <c r="J55" s="348" t="s">
        <v>83</v>
      </c>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6">
        <f>'SO 01 - Komerční prostory...'!J30</f>
        <v>0</v>
      </c>
      <c r="AH55" s="347"/>
      <c r="AI55" s="347"/>
      <c r="AJ55" s="347"/>
      <c r="AK55" s="347"/>
      <c r="AL55" s="347"/>
      <c r="AM55" s="347"/>
      <c r="AN55" s="346">
        <f>SUM(AG55,AT55)</f>
        <v>0</v>
      </c>
      <c r="AO55" s="347"/>
      <c r="AP55" s="347"/>
      <c r="AQ55" s="93" t="s">
        <v>84</v>
      </c>
      <c r="AR55" s="94"/>
      <c r="AS55" s="95">
        <v>0</v>
      </c>
      <c r="AT55" s="96">
        <f>ROUND(SUM(AV55:AW55),2)</f>
        <v>0</v>
      </c>
      <c r="AU55" s="97">
        <f>'SO 01 - Komerční prostory...'!P118</f>
        <v>0</v>
      </c>
      <c r="AV55" s="96">
        <f>'SO 01 - Komerční prostory...'!J33</f>
        <v>0</v>
      </c>
      <c r="AW55" s="96">
        <f>'SO 01 - Komerční prostory...'!J34</f>
        <v>0</v>
      </c>
      <c r="AX55" s="96">
        <f>'SO 01 - Komerční prostory...'!J35</f>
        <v>0</v>
      </c>
      <c r="AY55" s="96">
        <f>'SO 01 - Komerční prostory...'!J36</f>
        <v>0</v>
      </c>
      <c r="AZ55" s="96">
        <f>'SO 01 - Komerční prostory...'!F33</f>
        <v>0</v>
      </c>
      <c r="BA55" s="96">
        <f>'SO 01 - Komerční prostory...'!F34</f>
        <v>0</v>
      </c>
      <c r="BB55" s="96">
        <f>'SO 01 - Komerční prostory...'!F35</f>
        <v>0</v>
      </c>
      <c r="BC55" s="96">
        <f>'SO 01 - Komerční prostory...'!F36</f>
        <v>0</v>
      </c>
      <c r="BD55" s="98">
        <f>'SO 01 - Komerční prostory...'!F37</f>
        <v>0</v>
      </c>
      <c r="BT55" s="99" t="s">
        <v>85</v>
      </c>
      <c r="BV55" s="99" t="s">
        <v>79</v>
      </c>
      <c r="BW55" s="99" t="s">
        <v>86</v>
      </c>
      <c r="BX55" s="99" t="s">
        <v>5</v>
      </c>
      <c r="CL55" s="99" t="s">
        <v>31</v>
      </c>
      <c r="CM55" s="99" t="s">
        <v>87</v>
      </c>
    </row>
    <row r="56" spans="1:57" s="2" customFormat="1" ht="30" customHeight="1">
      <c r="A56" s="37"/>
      <c r="B56" s="38"/>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42"/>
      <c r="AS56" s="37"/>
      <c r="AT56" s="37"/>
      <c r="AU56" s="37"/>
      <c r="AV56" s="37"/>
      <c r="AW56" s="37"/>
      <c r="AX56" s="37"/>
      <c r="AY56" s="37"/>
      <c r="AZ56" s="37"/>
      <c r="BA56" s="37"/>
      <c r="BB56" s="37"/>
      <c r="BC56" s="37"/>
      <c r="BD56" s="37"/>
      <c r="BE56" s="37"/>
    </row>
    <row r="57" spans="1:57" s="2" customFormat="1" ht="6.95" customHeight="1">
      <c r="A57" s="37"/>
      <c r="B57" s="5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42"/>
      <c r="AS57" s="37"/>
      <c r="AT57" s="37"/>
      <c r="AU57" s="37"/>
      <c r="AV57" s="37"/>
      <c r="AW57" s="37"/>
      <c r="AX57" s="37"/>
      <c r="AY57" s="37"/>
      <c r="AZ57" s="37"/>
      <c r="BA57" s="37"/>
      <c r="BB57" s="37"/>
      <c r="BC57" s="37"/>
      <c r="BD57" s="37"/>
      <c r="BE57" s="37"/>
    </row>
  </sheetData>
  <sheetProtection algorithmName="SHA-512" hashValue="FFuicDS3TJOBYYNwbP9sfgM6LodHPVG/V1/caBrZHqfCOX+Glv91yCwy2qGtBC/QNl+UgpDOcyC7nYQ0igQ/Kw==" saltValue="ZhQ0vExiKDEtCuTguMVhD3/WZHcUu993rTzHoxQvX4QzPsIBQBvO24yuGjRSehgipvby/p8zG3xNGuUuBH1Ypg==" spinCount="100000" sheet="1" objects="1" scenarios="1" formatColumns="0" formatRows="0"/>
  <mergeCells count="42">
    <mergeCell ref="AR2:BE2"/>
    <mergeCell ref="C52:G52"/>
    <mergeCell ref="I52:AF52"/>
    <mergeCell ref="AG52:AM52"/>
    <mergeCell ref="AN52:AP52"/>
    <mergeCell ref="L45:AO45"/>
    <mergeCell ref="AM47:AN47"/>
    <mergeCell ref="AM49:AP49"/>
    <mergeCell ref="AS49:AT51"/>
    <mergeCell ref="AM50:AP50"/>
    <mergeCell ref="W33:AE33"/>
    <mergeCell ref="AK33:AO33"/>
    <mergeCell ref="L33:P33"/>
    <mergeCell ref="X35:AB35"/>
    <mergeCell ref="AK35:AO35"/>
    <mergeCell ref="AK31:AO31"/>
    <mergeCell ref="AN55:AP55"/>
    <mergeCell ref="AG55:AM55"/>
    <mergeCell ref="D55:H55"/>
    <mergeCell ref="J55:AF55"/>
    <mergeCell ref="AG54:AM54"/>
    <mergeCell ref="AN54:AP54"/>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1:P31"/>
  </mergeCells>
  <hyperlinks>
    <hyperlink ref="A55" location="'SO 01 - Komerční prostory...'!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13"/>
  <sheetViews>
    <sheetView showGridLines="0" workbookViewId="0" topLeftCell="A1573">
      <selection activeCell="F1707" sqref="F170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1"/>
      <c r="M2" s="351"/>
      <c r="N2" s="351"/>
      <c r="O2" s="351"/>
      <c r="P2" s="351"/>
      <c r="Q2" s="351"/>
      <c r="R2" s="351"/>
      <c r="S2" s="351"/>
      <c r="T2" s="351"/>
      <c r="U2" s="351"/>
      <c r="V2" s="351"/>
      <c r="AT2" s="19" t="s">
        <v>86</v>
      </c>
    </row>
    <row r="3" spans="2:46" s="1" customFormat="1" ht="6.95" customHeight="1">
      <c r="B3" s="100"/>
      <c r="C3" s="101"/>
      <c r="D3" s="101"/>
      <c r="E3" s="101"/>
      <c r="F3" s="101"/>
      <c r="G3" s="101"/>
      <c r="H3" s="101"/>
      <c r="I3" s="101"/>
      <c r="J3" s="101"/>
      <c r="K3" s="101"/>
      <c r="L3" s="22"/>
      <c r="AT3" s="19" t="s">
        <v>87</v>
      </c>
    </row>
    <row r="4" spans="2:46" s="1" customFormat="1" ht="24.95" customHeight="1">
      <c r="B4" s="22"/>
      <c r="D4" s="102" t="s">
        <v>88</v>
      </c>
      <c r="L4" s="22"/>
      <c r="M4" s="103" t="s">
        <v>10</v>
      </c>
      <c r="AT4" s="19" t="s">
        <v>4</v>
      </c>
    </row>
    <row r="5" spans="2:12" s="1" customFormat="1" ht="6.95" customHeight="1">
      <c r="B5" s="22"/>
      <c r="L5" s="22"/>
    </row>
    <row r="6" spans="2:12" s="1" customFormat="1" ht="12" customHeight="1">
      <c r="B6" s="22"/>
      <c r="D6" s="104" t="s">
        <v>16</v>
      </c>
      <c r="L6" s="22"/>
    </row>
    <row r="7" spans="2:12" s="1" customFormat="1" ht="16.5" customHeight="1">
      <c r="B7" s="22"/>
      <c r="E7" s="374" t="str">
        <f>'Rekapitulace stavby'!K6</f>
        <v>Stavební úpravy komerčních prostor v přízemí objektu Štefánikova 3/61, Praha 5_revize_R02</v>
      </c>
      <c r="F7" s="375"/>
      <c r="G7" s="375"/>
      <c r="H7" s="375"/>
      <c r="L7" s="22"/>
    </row>
    <row r="8" spans="1:31" s="2" customFormat="1" ht="12" customHeight="1">
      <c r="A8" s="37"/>
      <c r="B8" s="42"/>
      <c r="C8" s="37"/>
      <c r="D8" s="104" t="s">
        <v>89</v>
      </c>
      <c r="E8" s="37"/>
      <c r="F8" s="37"/>
      <c r="G8" s="37"/>
      <c r="H8" s="37"/>
      <c r="I8" s="37"/>
      <c r="J8" s="37"/>
      <c r="K8" s="37"/>
      <c r="L8" s="105"/>
      <c r="S8" s="37"/>
      <c r="T8" s="37"/>
      <c r="U8" s="37"/>
      <c r="V8" s="37"/>
      <c r="W8" s="37"/>
      <c r="X8" s="37"/>
      <c r="Y8" s="37"/>
      <c r="Z8" s="37"/>
      <c r="AA8" s="37"/>
      <c r="AB8" s="37"/>
      <c r="AC8" s="37"/>
      <c r="AD8" s="37"/>
      <c r="AE8" s="37"/>
    </row>
    <row r="9" spans="1:31" s="2" customFormat="1" ht="16.5" customHeight="1">
      <c r="A9" s="37"/>
      <c r="B9" s="42"/>
      <c r="C9" s="37"/>
      <c r="D9" s="37"/>
      <c r="E9" s="376" t="s">
        <v>90</v>
      </c>
      <c r="F9" s="377"/>
      <c r="G9" s="377"/>
      <c r="H9" s="377"/>
      <c r="I9" s="37"/>
      <c r="J9" s="37"/>
      <c r="K9" s="37"/>
      <c r="L9" s="105"/>
      <c r="S9" s="37"/>
      <c r="T9" s="37"/>
      <c r="U9" s="37"/>
      <c r="V9" s="37"/>
      <c r="W9" s="37"/>
      <c r="X9" s="37"/>
      <c r="Y9" s="37"/>
      <c r="Z9" s="37"/>
      <c r="AA9" s="37"/>
      <c r="AB9" s="37"/>
      <c r="AC9" s="37"/>
      <c r="AD9" s="37"/>
      <c r="AE9" s="37"/>
    </row>
    <row r="10" spans="1:31" s="2" customFormat="1" ht="12">
      <c r="A10" s="37"/>
      <c r="B10" s="42"/>
      <c r="C10" s="37"/>
      <c r="D10" s="37"/>
      <c r="E10" s="37"/>
      <c r="F10" s="37"/>
      <c r="G10" s="37"/>
      <c r="H10" s="37"/>
      <c r="I10" s="37"/>
      <c r="J10" s="37"/>
      <c r="K10" s="37"/>
      <c r="L10" s="105"/>
      <c r="S10" s="37"/>
      <c r="T10" s="37"/>
      <c r="U10" s="37"/>
      <c r="V10" s="37"/>
      <c r="W10" s="37"/>
      <c r="X10" s="37"/>
      <c r="Y10" s="37"/>
      <c r="Z10" s="37"/>
      <c r="AA10" s="37"/>
      <c r="AB10" s="37"/>
      <c r="AC10" s="37"/>
      <c r="AD10" s="37"/>
      <c r="AE10" s="37"/>
    </row>
    <row r="11" spans="1:31" s="2" customFormat="1" ht="12" customHeight="1">
      <c r="A11" s="37"/>
      <c r="B11" s="42"/>
      <c r="C11" s="37"/>
      <c r="D11" s="104" t="s">
        <v>18</v>
      </c>
      <c r="E11" s="37"/>
      <c r="F11" s="106" t="s">
        <v>31</v>
      </c>
      <c r="G11" s="37"/>
      <c r="H11" s="37"/>
      <c r="I11" s="104" t="s">
        <v>20</v>
      </c>
      <c r="J11" s="106" t="s">
        <v>31</v>
      </c>
      <c r="K11" s="37"/>
      <c r="L11" s="105"/>
      <c r="S11" s="37"/>
      <c r="T11" s="37"/>
      <c r="U11" s="37"/>
      <c r="V11" s="37"/>
      <c r="W11" s="37"/>
      <c r="X11" s="37"/>
      <c r="Y11" s="37"/>
      <c r="Z11" s="37"/>
      <c r="AA11" s="37"/>
      <c r="AB11" s="37"/>
      <c r="AC11" s="37"/>
      <c r="AD11" s="37"/>
      <c r="AE11" s="37"/>
    </row>
    <row r="12" spans="1:31" s="2" customFormat="1" ht="12" customHeight="1">
      <c r="A12" s="37"/>
      <c r="B12" s="42"/>
      <c r="C12" s="37"/>
      <c r="D12" s="104" t="s">
        <v>22</v>
      </c>
      <c r="E12" s="37"/>
      <c r="F12" s="106" t="s">
        <v>23</v>
      </c>
      <c r="G12" s="37"/>
      <c r="H12" s="37"/>
      <c r="I12" s="104" t="s">
        <v>24</v>
      </c>
      <c r="J12" s="107" t="str">
        <f>'Rekapitulace stavby'!AN8</f>
        <v>Vyplň údaj</v>
      </c>
      <c r="K12" s="37"/>
      <c r="L12" s="105"/>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5"/>
      <c r="S13" s="37"/>
      <c r="T13" s="37"/>
      <c r="U13" s="37"/>
      <c r="V13" s="37"/>
      <c r="W13" s="37"/>
      <c r="X13" s="37"/>
      <c r="Y13" s="37"/>
      <c r="Z13" s="37"/>
      <c r="AA13" s="37"/>
      <c r="AB13" s="37"/>
      <c r="AC13" s="37"/>
      <c r="AD13" s="37"/>
      <c r="AE13" s="37"/>
    </row>
    <row r="14" spans="1:31" s="2" customFormat="1" ht="12" customHeight="1">
      <c r="A14" s="37"/>
      <c r="B14" s="42"/>
      <c r="C14" s="37"/>
      <c r="D14" s="104" t="s">
        <v>29</v>
      </c>
      <c r="E14" s="37"/>
      <c r="F14" s="37"/>
      <c r="G14" s="37"/>
      <c r="H14" s="37"/>
      <c r="I14" s="104" t="s">
        <v>30</v>
      </c>
      <c r="J14" s="106" t="s">
        <v>31</v>
      </c>
      <c r="K14" s="37"/>
      <c r="L14" s="105"/>
      <c r="S14" s="37"/>
      <c r="T14" s="37"/>
      <c r="U14" s="37"/>
      <c r="V14" s="37"/>
      <c r="W14" s="37"/>
      <c r="X14" s="37"/>
      <c r="Y14" s="37"/>
      <c r="Z14" s="37"/>
      <c r="AA14" s="37"/>
      <c r="AB14" s="37"/>
      <c r="AC14" s="37"/>
      <c r="AD14" s="37"/>
      <c r="AE14" s="37"/>
    </row>
    <row r="15" spans="1:31" s="2" customFormat="1" ht="18" customHeight="1">
      <c r="A15" s="37"/>
      <c r="B15" s="42"/>
      <c r="C15" s="37"/>
      <c r="D15" s="37"/>
      <c r="E15" s="106" t="s">
        <v>32</v>
      </c>
      <c r="F15" s="37"/>
      <c r="G15" s="37"/>
      <c r="H15" s="37"/>
      <c r="I15" s="104" t="s">
        <v>33</v>
      </c>
      <c r="J15" s="106" t="s">
        <v>31</v>
      </c>
      <c r="K15" s="37"/>
      <c r="L15" s="105"/>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5"/>
      <c r="S16" s="37"/>
      <c r="T16" s="37"/>
      <c r="U16" s="37"/>
      <c r="V16" s="37"/>
      <c r="W16" s="37"/>
      <c r="X16" s="37"/>
      <c r="Y16" s="37"/>
      <c r="Z16" s="37"/>
      <c r="AA16" s="37"/>
      <c r="AB16" s="37"/>
      <c r="AC16" s="37"/>
      <c r="AD16" s="37"/>
      <c r="AE16" s="37"/>
    </row>
    <row r="17" spans="1:31" s="2" customFormat="1" ht="12" customHeight="1">
      <c r="A17" s="37"/>
      <c r="B17" s="42"/>
      <c r="C17" s="37"/>
      <c r="D17" s="104" t="s">
        <v>34</v>
      </c>
      <c r="E17" s="37"/>
      <c r="F17" s="37"/>
      <c r="G17" s="37"/>
      <c r="H17" s="37"/>
      <c r="I17" s="104" t="s">
        <v>30</v>
      </c>
      <c r="J17" s="32" t="str">
        <f>'Rekapitulace stavby'!AN13</f>
        <v>Vyplň údaj</v>
      </c>
      <c r="K17" s="37"/>
      <c r="L17" s="105"/>
      <c r="S17" s="37"/>
      <c r="T17" s="37"/>
      <c r="U17" s="37"/>
      <c r="V17" s="37"/>
      <c r="W17" s="37"/>
      <c r="X17" s="37"/>
      <c r="Y17" s="37"/>
      <c r="Z17" s="37"/>
      <c r="AA17" s="37"/>
      <c r="AB17" s="37"/>
      <c r="AC17" s="37"/>
      <c r="AD17" s="37"/>
      <c r="AE17" s="37"/>
    </row>
    <row r="18" spans="1:31" s="2" customFormat="1" ht="18" customHeight="1">
      <c r="A18" s="37"/>
      <c r="B18" s="42"/>
      <c r="C18" s="37"/>
      <c r="D18" s="37"/>
      <c r="E18" s="378" t="str">
        <f>'Rekapitulace stavby'!E14</f>
        <v>Vyplň údaj</v>
      </c>
      <c r="F18" s="379"/>
      <c r="G18" s="379"/>
      <c r="H18" s="379"/>
      <c r="I18" s="104" t="s">
        <v>33</v>
      </c>
      <c r="J18" s="32" t="str">
        <f>'Rekapitulace stavby'!AN14</f>
        <v>Vyplň údaj</v>
      </c>
      <c r="K18" s="37"/>
      <c r="L18" s="105"/>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5"/>
      <c r="S19" s="37"/>
      <c r="T19" s="37"/>
      <c r="U19" s="37"/>
      <c r="V19" s="37"/>
      <c r="W19" s="37"/>
      <c r="X19" s="37"/>
      <c r="Y19" s="37"/>
      <c r="Z19" s="37"/>
      <c r="AA19" s="37"/>
      <c r="AB19" s="37"/>
      <c r="AC19" s="37"/>
      <c r="AD19" s="37"/>
      <c r="AE19" s="37"/>
    </row>
    <row r="20" spans="1:31" s="2" customFormat="1" ht="12" customHeight="1">
      <c r="A20" s="37"/>
      <c r="B20" s="42"/>
      <c r="C20" s="37"/>
      <c r="D20" s="104" t="s">
        <v>36</v>
      </c>
      <c r="E20" s="37"/>
      <c r="F20" s="37"/>
      <c r="G20" s="37"/>
      <c r="H20" s="37"/>
      <c r="I20" s="104" t="s">
        <v>30</v>
      </c>
      <c r="J20" s="106" t="s">
        <v>31</v>
      </c>
      <c r="K20" s="37"/>
      <c r="L20" s="105"/>
      <c r="S20" s="37"/>
      <c r="T20" s="37"/>
      <c r="U20" s="37"/>
      <c r="V20" s="37"/>
      <c r="W20" s="37"/>
      <c r="X20" s="37"/>
      <c r="Y20" s="37"/>
      <c r="Z20" s="37"/>
      <c r="AA20" s="37"/>
      <c r="AB20" s="37"/>
      <c r="AC20" s="37"/>
      <c r="AD20" s="37"/>
      <c r="AE20" s="37"/>
    </row>
    <row r="21" spans="1:31" s="2" customFormat="1" ht="18" customHeight="1">
      <c r="A21" s="37"/>
      <c r="B21" s="42"/>
      <c r="C21" s="37"/>
      <c r="D21" s="37"/>
      <c r="E21" s="106" t="s">
        <v>37</v>
      </c>
      <c r="F21" s="37"/>
      <c r="G21" s="37"/>
      <c r="H21" s="37"/>
      <c r="I21" s="104" t="s">
        <v>33</v>
      </c>
      <c r="J21" s="106" t="s">
        <v>31</v>
      </c>
      <c r="K21" s="37"/>
      <c r="L21" s="105"/>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5"/>
      <c r="S22" s="37"/>
      <c r="T22" s="37"/>
      <c r="U22" s="37"/>
      <c r="V22" s="37"/>
      <c r="W22" s="37"/>
      <c r="X22" s="37"/>
      <c r="Y22" s="37"/>
      <c r="Z22" s="37"/>
      <c r="AA22" s="37"/>
      <c r="AB22" s="37"/>
      <c r="AC22" s="37"/>
      <c r="AD22" s="37"/>
      <c r="AE22" s="37"/>
    </row>
    <row r="23" spans="1:31" s="2" customFormat="1" ht="12" customHeight="1">
      <c r="A23" s="37"/>
      <c r="B23" s="42"/>
      <c r="C23" s="37"/>
      <c r="D23" s="104" t="s">
        <v>39</v>
      </c>
      <c r="E23" s="37"/>
      <c r="F23" s="37"/>
      <c r="G23" s="37"/>
      <c r="H23" s="37"/>
      <c r="I23" s="104" t="s">
        <v>30</v>
      </c>
      <c r="J23" s="106" t="s">
        <v>31</v>
      </c>
      <c r="K23" s="37"/>
      <c r="L23" s="105"/>
      <c r="S23" s="37"/>
      <c r="T23" s="37"/>
      <c r="U23" s="37"/>
      <c r="V23" s="37"/>
      <c r="W23" s="37"/>
      <c r="X23" s="37"/>
      <c r="Y23" s="37"/>
      <c r="Z23" s="37"/>
      <c r="AA23" s="37"/>
      <c r="AB23" s="37"/>
      <c r="AC23" s="37"/>
      <c r="AD23" s="37"/>
      <c r="AE23" s="37"/>
    </row>
    <row r="24" spans="1:31" s="2" customFormat="1" ht="18" customHeight="1">
      <c r="A24" s="37"/>
      <c r="B24" s="42"/>
      <c r="C24" s="37"/>
      <c r="D24" s="37"/>
      <c r="E24" s="106" t="s">
        <v>40</v>
      </c>
      <c r="F24" s="37"/>
      <c r="G24" s="37"/>
      <c r="H24" s="37"/>
      <c r="I24" s="104" t="s">
        <v>33</v>
      </c>
      <c r="J24" s="106" t="s">
        <v>31</v>
      </c>
      <c r="K24" s="37"/>
      <c r="L24" s="105"/>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5"/>
      <c r="S25" s="37"/>
      <c r="T25" s="37"/>
      <c r="U25" s="37"/>
      <c r="V25" s="37"/>
      <c r="W25" s="37"/>
      <c r="X25" s="37"/>
      <c r="Y25" s="37"/>
      <c r="Z25" s="37"/>
      <c r="AA25" s="37"/>
      <c r="AB25" s="37"/>
      <c r="AC25" s="37"/>
      <c r="AD25" s="37"/>
      <c r="AE25" s="37"/>
    </row>
    <row r="26" spans="1:31" s="2" customFormat="1" ht="12" customHeight="1">
      <c r="A26" s="37"/>
      <c r="B26" s="42"/>
      <c r="C26" s="37"/>
      <c r="D26" s="104" t="s">
        <v>41</v>
      </c>
      <c r="E26" s="37"/>
      <c r="F26" s="37"/>
      <c r="G26" s="37"/>
      <c r="H26" s="37"/>
      <c r="I26" s="37"/>
      <c r="J26" s="37"/>
      <c r="K26" s="37"/>
      <c r="L26" s="105"/>
      <c r="S26" s="37"/>
      <c r="T26" s="37"/>
      <c r="U26" s="37"/>
      <c r="V26" s="37"/>
      <c r="W26" s="37"/>
      <c r="X26" s="37"/>
      <c r="Y26" s="37"/>
      <c r="Z26" s="37"/>
      <c r="AA26" s="37"/>
      <c r="AB26" s="37"/>
      <c r="AC26" s="37"/>
      <c r="AD26" s="37"/>
      <c r="AE26" s="37"/>
    </row>
    <row r="27" spans="1:31" s="8" customFormat="1" ht="47.25" customHeight="1">
      <c r="A27" s="108"/>
      <c r="B27" s="109"/>
      <c r="C27" s="108"/>
      <c r="D27" s="108"/>
      <c r="E27" s="380" t="s">
        <v>42</v>
      </c>
      <c r="F27" s="380"/>
      <c r="G27" s="380"/>
      <c r="H27" s="380"/>
      <c r="I27" s="108"/>
      <c r="J27" s="108"/>
      <c r="K27" s="108"/>
      <c r="L27" s="110"/>
      <c r="S27" s="108"/>
      <c r="T27" s="108"/>
      <c r="U27" s="108"/>
      <c r="V27" s="108"/>
      <c r="W27" s="108"/>
      <c r="X27" s="108"/>
      <c r="Y27" s="108"/>
      <c r="Z27" s="108"/>
      <c r="AA27" s="108"/>
      <c r="AB27" s="108"/>
      <c r="AC27" s="108"/>
      <c r="AD27" s="108"/>
      <c r="AE27" s="108"/>
    </row>
    <row r="28" spans="1:31" s="2" customFormat="1" ht="6.95" customHeight="1">
      <c r="A28" s="37"/>
      <c r="B28" s="42"/>
      <c r="C28" s="37"/>
      <c r="D28" s="37"/>
      <c r="E28" s="37"/>
      <c r="F28" s="37"/>
      <c r="G28" s="37"/>
      <c r="H28" s="37"/>
      <c r="I28" s="37"/>
      <c r="J28" s="37"/>
      <c r="K28" s="37"/>
      <c r="L28" s="105"/>
      <c r="S28" s="37"/>
      <c r="T28" s="37"/>
      <c r="U28" s="37"/>
      <c r="V28" s="37"/>
      <c r="W28" s="37"/>
      <c r="X28" s="37"/>
      <c r="Y28" s="37"/>
      <c r="Z28" s="37"/>
      <c r="AA28" s="37"/>
      <c r="AB28" s="37"/>
      <c r="AC28" s="37"/>
      <c r="AD28" s="37"/>
      <c r="AE28" s="37"/>
    </row>
    <row r="29" spans="1:31" s="2" customFormat="1" ht="6.95" customHeight="1">
      <c r="A29" s="37"/>
      <c r="B29" s="42"/>
      <c r="C29" s="37"/>
      <c r="D29" s="111"/>
      <c r="E29" s="111"/>
      <c r="F29" s="111"/>
      <c r="G29" s="111"/>
      <c r="H29" s="111"/>
      <c r="I29" s="111"/>
      <c r="J29" s="111"/>
      <c r="K29" s="111"/>
      <c r="L29" s="105"/>
      <c r="S29" s="37"/>
      <c r="T29" s="37"/>
      <c r="U29" s="37"/>
      <c r="V29" s="37"/>
      <c r="W29" s="37"/>
      <c r="X29" s="37"/>
      <c r="Y29" s="37"/>
      <c r="Z29" s="37"/>
      <c r="AA29" s="37"/>
      <c r="AB29" s="37"/>
      <c r="AC29" s="37"/>
      <c r="AD29" s="37"/>
      <c r="AE29" s="37"/>
    </row>
    <row r="30" spans="1:31" s="2" customFormat="1" ht="25.35" customHeight="1">
      <c r="A30" s="37"/>
      <c r="B30" s="42"/>
      <c r="C30" s="37"/>
      <c r="D30" s="112" t="s">
        <v>43</v>
      </c>
      <c r="E30" s="37"/>
      <c r="F30" s="37"/>
      <c r="G30" s="37"/>
      <c r="H30" s="37"/>
      <c r="I30" s="37"/>
      <c r="J30" s="113">
        <f>ROUND(J118,2)</f>
        <v>0</v>
      </c>
      <c r="K30" s="37"/>
      <c r="L30" s="105"/>
      <c r="S30" s="37"/>
      <c r="T30" s="37"/>
      <c r="U30" s="37"/>
      <c r="V30" s="37"/>
      <c r="W30" s="37"/>
      <c r="X30" s="37"/>
      <c r="Y30" s="37"/>
      <c r="Z30" s="37"/>
      <c r="AA30" s="37"/>
      <c r="AB30" s="37"/>
      <c r="AC30" s="37"/>
      <c r="AD30" s="37"/>
      <c r="AE30" s="37"/>
    </row>
    <row r="31" spans="1:31" s="2" customFormat="1" ht="6.95" customHeight="1">
      <c r="A31" s="37"/>
      <c r="B31" s="42"/>
      <c r="C31" s="37"/>
      <c r="D31" s="111"/>
      <c r="E31" s="111"/>
      <c r="F31" s="111"/>
      <c r="G31" s="111"/>
      <c r="H31" s="111"/>
      <c r="I31" s="111"/>
      <c r="J31" s="111"/>
      <c r="K31" s="111"/>
      <c r="L31" s="105"/>
      <c r="S31" s="37"/>
      <c r="T31" s="37"/>
      <c r="U31" s="37"/>
      <c r="V31" s="37"/>
      <c r="W31" s="37"/>
      <c r="X31" s="37"/>
      <c r="Y31" s="37"/>
      <c r="Z31" s="37"/>
      <c r="AA31" s="37"/>
      <c r="AB31" s="37"/>
      <c r="AC31" s="37"/>
      <c r="AD31" s="37"/>
      <c r="AE31" s="37"/>
    </row>
    <row r="32" spans="1:31" s="2" customFormat="1" ht="14.45" customHeight="1">
      <c r="A32" s="37"/>
      <c r="B32" s="42"/>
      <c r="C32" s="37"/>
      <c r="D32" s="37"/>
      <c r="E32" s="37"/>
      <c r="F32" s="114" t="s">
        <v>45</v>
      </c>
      <c r="G32" s="37"/>
      <c r="H32" s="37"/>
      <c r="I32" s="114" t="s">
        <v>44</v>
      </c>
      <c r="J32" s="114" t="s">
        <v>46</v>
      </c>
      <c r="K32" s="37"/>
      <c r="L32" s="105"/>
      <c r="S32" s="37"/>
      <c r="T32" s="37"/>
      <c r="U32" s="37"/>
      <c r="V32" s="37"/>
      <c r="W32" s="37"/>
      <c r="X32" s="37"/>
      <c r="Y32" s="37"/>
      <c r="Z32" s="37"/>
      <c r="AA32" s="37"/>
      <c r="AB32" s="37"/>
      <c r="AC32" s="37"/>
      <c r="AD32" s="37"/>
      <c r="AE32" s="37"/>
    </row>
    <row r="33" spans="1:31" s="2" customFormat="1" ht="14.45" customHeight="1">
      <c r="A33" s="37"/>
      <c r="B33" s="42"/>
      <c r="C33" s="37"/>
      <c r="D33" s="115" t="s">
        <v>47</v>
      </c>
      <c r="E33" s="104" t="s">
        <v>48</v>
      </c>
      <c r="F33" s="116">
        <f>ROUND((SUM(BE118:BE1712)),2)</f>
        <v>0</v>
      </c>
      <c r="G33" s="37"/>
      <c r="H33" s="37"/>
      <c r="I33" s="117">
        <v>0.21</v>
      </c>
      <c r="J33" s="116">
        <f>ROUND(((SUM(BE118:BE1712))*I33),2)</f>
        <v>0</v>
      </c>
      <c r="K33" s="37"/>
      <c r="L33" s="105"/>
      <c r="S33" s="37"/>
      <c r="T33" s="37"/>
      <c r="U33" s="37"/>
      <c r="V33" s="37"/>
      <c r="W33" s="37"/>
      <c r="X33" s="37"/>
      <c r="Y33" s="37"/>
      <c r="Z33" s="37"/>
      <c r="AA33" s="37"/>
      <c r="AB33" s="37"/>
      <c r="AC33" s="37"/>
      <c r="AD33" s="37"/>
      <c r="AE33" s="37"/>
    </row>
    <row r="34" spans="1:31" s="2" customFormat="1" ht="14.45" customHeight="1">
      <c r="A34" s="37"/>
      <c r="B34" s="42"/>
      <c r="C34" s="37"/>
      <c r="D34" s="37"/>
      <c r="E34" s="104" t="s">
        <v>49</v>
      </c>
      <c r="F34" s="116">
        <f>ROUND((SUM(BF118:BF1712)),2)</f>
        <v>0</v>
      </c>
      <c r="G34" s="37"/>
      <c r="H34" s="37"/>
      <c r="I34" s="117">
        <v>0.15</v>
      </c>
      <c r="J34" s="116">
        <f>ROUND(((SUM(BF118:BF1712))*I34),2)</f>
        <v>0</v>
      </c>
      <c r="K34" s="37"/>
      <c r="L34" s="105"/>
      <c r="S34" s="37"/>
      <c r="T34" s="37"/>
      <c r="U34" s="37"/>
      <c r="V34" s="37"/>
      <c r="W34" s="37"/>
      <c r="X34" s="37"/>
      <c r="Y34" s="37"/>
      <c r="Z34" s="37"/>
      <c r="AA34" s="37"/>
      <c r="AB34" s="37"/>
      <c r="AC34" s="37"/>
      <c r="AD34" s="37"/>
      <c r="AE34" s="37"/>
    </row>
    <row r="35" spans="1:31" s="2" customFormat="1" ht="14.45" customHeight="1" hidden="1">
      <c r="A35" s="37"/>
      <c r="B35" s="42"/>
      <c r="C35" s="37"/>
      <c r="D35" s="37"/>
      <c r="E35" s="104" t="s">
        <v>50</v>
      </c>
      <c r="F35" s="116">
        <f>ROUND((SUM(BG118:BG1712)),2)</f>
        <v>0</v>
      </c>
      <c r="G35" s="37"/>
      <c r="H35" s="37"/>
      <c r="I35" s="117">
        <v>0.21</v>
      </c>
      <c r="J35" s="116">
        <f>0</f>
        <v>0</v>
      </c>
      <c r="K35" s="37"/>
      <c r="L35" s="105"/>
      <c r="S35" s="37"/>
      <c r="T35" s="37"/>
      <c r="U35" s="37"/>
      <c r="V35" s="37"/>
      <c r="W35" s="37"/>
      <c r="X35" s="37"/>
      <c r="Y35" s="37"/>
      <c r="Z35" s="37"/>
      <c r="AA35" s="37"/>
      <c r="AB35" s="37"/>
      <c r="AC35" s="37"/>
      <c r="AD35" s="37"/>
      <c r="AE35" s="37"/>
    </row>
    <row r="36" spans="1:31" s="2" customFormat="1" ht="14.45" customHeight="1" hidden="1">
      <c r="A36" s="37"/>
      <c r="B36" s="42"/>
      <c r="C36" s="37"/>
      <c r="D36" s="37"/>
      <c r="E36" s="104" t="s">
        <v>51</v>
      </c>
      <c r="F36" s="116">
        <f>ROUND((SUM(BH118:BH1712)),2)</f>
        <v>0</v>
      </c>
      <c r="G36" s="37"/>
      <c r="H36" s="37"/>
      <c r="I36" s="117">
        <v>0.15</v>
      </c>
      <c r="J36" s="116">
        <f>0</f>
        <v>0</v>
      </c>
      <c r="K36" s="37"/>
      <c r="L36" s="105"/>
      <c r="S36" s="37"/>
      <c r="T36" s="37"/>
      <c r="U36" s="37"/>
      <c r="V36" s="37"/>
      <c r="W36" s="37"/>
      <c r="X36" s="37"/>
      <c r="Y36" s="37"/>
      <c r="Z36" s="37"/>
      <c r="AA36" s="37"/>
      <c r="AB36" s="37"/>
      <c r="AC36" s="37"/>
      <c r="AD36" s="37"/>
      <c r="AE36" s="37"/>
    </row>
    <row r="37" spans="1:31" s="2" customFormat="1" ht="14.45" customHeight="1" hidden="1">
      <c r="A37" s="37"/>
      <c r="B37" s="42"/>
      <c r="C37" s="37"/>
      <c r="D37" s="37"/>
      <c r="E37" s="104" t="s">
        <v>52</v>
      </c>
      <c r="F37" s="116">
        <f>ROUND((SUM(BI118:BI1712)),2)</f>
        <v>0</v>
      </c>
      <c r="G37" s="37"/>
      <c r="H37" s="37"/>
      <c r="I37" s="117">
        <v>0</v>
      </c>
      <c r="J37" s="116">
        <f>0</f>
        <v>0</v>
      </c>
      <c r="K37" s="37"/>
      <c r="L37" s="105"/>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5"/>
      <c r="S38" s="37"/>
      <c r="T38" s="37"/>
      <c r="U38" s="37"/>
      <c r="V38" s="37"/>
      <c r="W38" s="37"/>
      <c r="X38" s="37"/>
      <c r="Y38" s="37"/>
      <c r="Z38" s="37"/>
      <c r="AA38" s="37"/>
      <c r="AB38" s="37"/>
      <c r="AC38" s="37"/>
      <c r="AD38" s="37"/>
      <c r="AE38" s="37"/>
    </row>
    <row r="39" spans="1:31" s="2" customFormat="1" ht="25.35" customHeight="1">
      <c r="A39" s="37"/>
      <c r="B39" s="42"/>
      <c r="C39" s="118"/>
      <c r="D39" s="119" t="s">
        <v>53</v>
      </c>
      <c r="E39" s="120"/>
      <c r="F39" s="120"/>
      <c r="G39" s="121" t="s">
        <v>54</v>
      </c>
      <c r="H39" s="122" t="s">
        <v>55</v>
      </c>
      <c r="I39" s="120"/>
      <c r="J39" s="123">
        <f>SUM(J30:J37)</f>
        <v>0</v>
      </c>
      <c r="K39" s="124"/>
      <c r="L39" s="105"/>
      <c r="S39" s="37"/>
      <c r="T39" s="37"/>
      <c r="U39" s="37"/>
      <c r="V39" s="37"/>
      <c r="W39" s="37"/>
      <c r="X39" s="37"/>
      <c r="Y39" s="37"/>
      <c r="Z39" s="37"/>
      <c r="AA39" s="37"/>
      <c r="AB39" s="37"/>
      <c r="AC39" s="37"/>
      <c r="AD39" s="37"/>
      <c r="AE39" s="37"/>
    </row>
    <row r="40" spans="1:31" s="2" customFormat="1" ht="14.45" customHeight="1">
      <c r="A40" s="37"/>
      <c r="B40" s="125"/>
      <c r="C40" s="126"/>
      <c r="D40" s="126"/>
      <c r="E40" s="126"/>
      <c r="F40" s="126"/>
      <c r="G40" s="126"/>
      <c r="H40" s="126"/>
      <c r="I40" s="126"/>
      <c r="J40" s="126"/>
      <c r="K40" s="126"/>
      <c r="L40" s="105"/>
      <c r="S40" s="37"/>
      <c r="T40" s="37"/>
      <c r="U40" s="37"/>
      <c r="V40" s="37"/>
      <c r="W40" s="37"/>
      <c r="X40" s="37"/>
      <c r="Y40" s="37"/>
      <c r="Z40" s="37"/>
      <c r="AA40" s="37"/>
      <c r="AB40" s="37"/>
      <c r="AC40" s="37"/>
      <c r="AD40" s="37"/>
      <c r="AE40" s="37"/>
    </row>
    <row r="44" spans="1:31" s="2" customFormat="1" ht="6.95" customHeight="1">
      <c r="A44" s="37"/>
      <c r="B44" s="127"/>
      <c r="C44" s="128"/>
      <c r="D44" s="128"/>
      <c r="E44" s="128"/>
      <c r="F44" s="128"/>
      <c r="G44" s="128"/>
      <c r="H44" s="128"/>
      <c r="I44" s="128"/>
      <c r="J44" s="128"/>
      <c r="K44" s="128"/>
      <c r="L44" s="105"/>
      <c r="S44" s="37"/>
      <c r="T44" s="37"/>
      <c r="U44" s="37"/>
      <c r="V44" s="37"/>
      <c r="W44" s="37"/>
      <c r="X44" s="37"/>
      <c r="Y44" s="37"/>
      <c r="Z44" s="37"/>
      <c r="AA44" s="37"/>
      <c r="AB44" s="37"/>
      <c r="AC44" s="37"/>
      <c r="AD44" s="37"/>
      <c r="AE44" s="37"/>
    </row>
    <row r="45" spans="1:31" s="2" customFormat="1" ht="24.95" customHeight="1">
      <c r="A45" s="37"/>
      <c r="B45" s="38"/>
      <c r="C45" s="25" t="s">
        <v>91</v>
      </c>
      <c r="D45" s="39"/>
      <c r="E45" s="39"/>
      <c r="F45" s="39"/>
      <c r="G45" s="39"/>
      <c r="H45" s="39"/>
      <c r="I45" s="39"/>
      <c r="J45" s="39"/>
      <c r="K45" s="39"/>
      <c r="L45" s="105"/>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5"/>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05"/>
      <c r="S47" s="37"/>
      <c r="T47" s="37"/>
      <c r="U47" s="37"/>
      <c r="V47" s="37"/>
      <c r="W47" s="37"/>
      <c r="X47" s="37"/>
      <c r="Y47" s="37"/>
      <c r="Z47" s="37"/>
      <c r="AA47" s="37"/>
      <c r="AB47" s="37"/>
      <c r="AC47" s="37"/>
      <c r="AD47" s="37"/>
      <c r="AE47" s="37"/>
    </row>
    <row r="48" spans="1:31" s="2" customFormat="1" ht="16.5" customHeight="1">
      <c r="A48" s="37"/>
      <c r="B48" s="38"/>
      <c r="C48" s="39"/>
      <c r="D48" s="39"/>
      <c r="E48" s="372" t="str">
        <f>E7</f>
        <v>Stavební úpravy komerčních prostor v přízemí objektu Štefánikova 3/61, Praha 5_revize_R02</v>
      </c>
      <c r="F48" s="373"/>
      <c r="G48" s="373"/>
      <c r="H48" s="373"/>
      <c r="I48" s="39"/>
      <c r="J48" s="39"/>
      <c r="K48" s="39"/>
      <c r="L48" s="105"/>
      <c r="S48" s="37"/>
      <c r="T48" s="37"/>
      <c r="U48" s="37"/>
      <c r="V48" s="37"/>
      <c r="W48" s="37"/>
      <c r="X48" s="37"/>
      <c r="Y48" s="37"/>
      <c r="Z48" s="37"/>
      <c r="AA48" s="37"/>
      <c r="AB48" s="37"/>
      <c r="AC48" s="37"/>
      <c r="AD48" s="37"/>
      <c r="AE48" s="37"/>
    </row>
    <row r="49" spans="1:31" s="2" customFormat="1" ht="12" customHeight="1">
      <c r="A49" s="37"/>
      <c r="B49" s="38"/>
      <c r="C49" s="31" t="s">
        <v>89</v>
      </c>
      <c r="D49" s="39"/>
      <c r="E49" s="39"/>
      <c r="F49" s="39"/>
      <c r="G49" s="39"/>
      <c r="H49" s="39"/>
      <c r="I49" s="39"/>
      <c r="J49" s="39"/>
      <c r="K49" s="39"/>
      <c r="L49" s="105"/>
      <c r="S49" s="37"/>
      <c r="T49" s="37"/>
      <c r="U49" s="37"/>
      <c r="V49" s="37"/>
      <c r="W49" s="37"/>
      <c r="X49" s="37"/>
      <c r="Y49" s="37"/>
      <c r="Z49" s="37"/>
      <c r="AA49" s="37"/>
      <c r="AB49" s="37"/>
      <c r="AC49" s="37"/>
      <c r="AD49" s="37"/>
      <c r="AE49" s="37"/>
    </row>
    <row r="50" spans="1:31" s="2" customFormat="1" ht="16.5" customHeight="1">
      <c r="A50" s="37"/>
      <c r="B50" s="38"/>
      <c r="C50" s="39"/>
      <c r="D50" s="39"/>
      <c r="E50" s="356" t="str">
        <f>E9</f>
        <v>SO 01 - Komerční prostory 1.NP</v>
      </c>
      <c r="F50" s="371"/>
      <c r="G50" s="371"/>
      <c r="H50" s="371"/>
      <c r="I50" s="39"/>
      <c r="J50" s="39"/>
      <c r="K50" s="39"/>
      <c r="L50" s="105"/>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5"/>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Praha 5, Štefánikova 3/61</v>
      </c>
      <c r="G52" s="39"/>
      <c r="H52" s="39"/>
      <c r="I52" s="31" t="s">
        <v>24</v>
      </c>
      <c r="J52" s="62" t="str">
        <f>IF(J12="","",J12)</f>
        <v>Vyplň údaj</v>
      </c>
      <c r="K52" s="39"/>
      <c r="L52" s="105"/>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5"/>
      <c r="S53" s="37"/>
      <c r="T53" s="37"/>
      <c r="U53" s="37"/>
      <c r="V53" s="37"/>
      <c r="W53" s="37"/>
      <c r="X53" s="37"/>
      <c r="Y53" s="37"/>
      <c r="Z53" s="37"/>
      <c r="AA53" s="37"/>
      <c r="AB53" s="37"/>
      <c r="AC53" s="37"/>
      <c r="AD53" s="37"/>
      <c r="AE53" s="37"/>
    </row>
    <row r="54" spans="1:31" s="2" customFormat="1" ht="25.7" customHeight="1">
      <c r="A54" s="37"/>
      <c r="B54" s="38"/>
      <c r="C54" s="31" t="s">
        <v>29</v>
      </c>
      <c r="D54" s="39"/>
      <c r="E54" s="39"/>
      <c r="F54" s="29" t="str">
        <f>E15</f>
        <v>Městská část Prahy 5</v>
      </c>
      <c r="G54" s="39"/>
      <c r="H54" s="39"/>
      <c r="I54" s="31" t="s">
        <v>36</v>
      </c>
      <c r="J54" s="35" t="str">
        <f>E21</f>
        <v>ED-MD Prague work s.r.o.</v>
      </c>
      <c r="K54" s="39"/>
      <c r="L54" s="105"/>
      <c r="S54" s="37"/>
      <c r="T54" s="37"/>
      <c r="U54" s="37"/>
      <c r="V54" s="37"/>
      <c r="W54" s="37"/>
      <c r="X54" s="37"/>
      <c r="Y54" s="37"/>
      <c r="Z54" s="37"/>
      <c r="AA54" s="37"/>
      <c r="AB54" s="37"/>
      <c r="AC54" s="37"/>
      <c r="AD54" s="37"/>
      <c r="AE54" s="37"/>
    </row>
    <row r="55" spans="1:31" s="2" customFormat="1" ht="15.2" customHeight="1">
      <c r="A55" s="37"/>
      <c r="B55" s="38"/>
      <c r="C55" s="31" t="s">
        <v>34</v>
      </c>
      <c r="D55" s="39"/>
      <c r="E55" s="39"/>
      <c r="F55" s="29" t="str">
        <f>IF(E18="","",E18)</f>
        <v>Vyplň údaj</v>
      </c>
      <c r="G55" s="39"/>
      <c r="H55" s="39"/>
      <c r="I55" s="31" t="s">
        <v>39</v>
      </c>
      <c r="J55" s="35" t="str">
        <f>E24</f>
        <v>L. Štuller</v>
      </c>
      <c r="K55" s="39"/>
      <c r="L55" s="105"/>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5"/>
      <c r="S56" s="37"/>
      <c r="T56" s="37"/>
      <c r="U56" s="37"/>
      <c r="V56" s="37"/>
      <c r="W56" s="37"/>
      <c r="X56" s="37"/>
      <c r="Y56" s="37"/>
      <c r="Z56" s="37"/>
      <c r="AA56" s="37"/>
      <c r="AB56" s="37"/>
      <c r="AC56" s="37"/>
      <c r="AD56" s="37"/>
      <c r="AE56" s="37"/>
    </row>
    <row r="57" spans="1:31" s="2" customFormat="1" ht="29.25" customHeight="1">
      <c r="A57" s="37"/>
      <c r="B57" s="38"/>
      <c r="C57" s="129" t="s">
        <v>92</v>
      </c>
      <c r="D57" s="130"/>
      <c r="E57" s="130"/>
      <c r="F57" s="130"/>
      <c r="G57" s="130"/>
      <c r="H57" s="130"/>
      <c r="I57" s="130"/>
      <c r="J57" s="131" t="s">
        <v>93</v>
      </c>
      <c r="K57" s="130"/>
      <c r="L57" s="105"/>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5"/>
      <c r="S58" s="37"/>
      <c r="T58" s="37"/>
      <c r="U58" s="37"/>
      <c r="V58" s="37"/>
      <c r="W58" s="37"/>
      <c r="X58" s="37"/>
      <c r="Y58" s="37"/>
      <c r="Z58" s="37"/>
      <c r="AA58" s="37"/>
      <c r="AB58" s="37"/>
      <c r="AC58" s="37"/>
      <c r="AD58" s="37"/>
      <c r="AE58" s="37"/>
    </row>
    <row r="59" spans="1:47" s="2" customFormat="1" ht="22.9" customHeight="1">
      <c r="A59" s="37"/>
      <c r="B59" s="38"/>
      <c r="C59" s="132" t="s">
        <v>75</v>
      </c>
      <c r="D59" s="39"/>
      <c r="E59" s="39"/>
      <c r="F59" s="39"/>
      <c r="G59" s="39"/>
      <c r="H59" s="39"/>
      <c r="I59" s="39"/>
      <c r="J59" s="80">
        <f>J118</f>
        <v>0</v>
      </c>
      <c r="K59" s="39"/>
      <c r="L59" s="105"/>
      <c r="S59" s="37"/>
      <c r="T59" s="37"/>
      <c r="U59" s="37"/>
      <c r="V59" s="37"/>
      <c r="W59" s="37"/>
      <c r="X59" s="37"/>
      <c r="Y59" s="37"/>
      <c r="Z59" s="37"/>
      <c r="AA59" s="37"/>
      <c r="AB59" s="37"/>
      <c r="AC59" s="37"/>
      <c r="AD59" s="37"/>
      <c r="AE59" s="37"/>
      <c r="AU59" s="19" t="s">
        <v>94</v>
      </c>
    </row>
    <row r="60" spans="2:12" s="9" customFormat="1" ht="24.95" customHeight="1">
      <c r="B60" s="133"/>
      <c r="C60" s="134"/>
      <c r="D60" s="135" t="s">
        <v>95</v>
      </c>
      <c r="E60" s="136"/>
      <c r="F60" s="136"/>
      <c r="G60" s="136"/>
      <c r="H60" s="136"/>
      <c r="I60" s="136"/>
      <c r="J60" s="137">
        <f>J119</f>
        <v>0</v>
      </c>
      <c r="K60" s="134"/>
      <c r="L60" s="138"/>
    </row>
    <row r="61" spans="2:12" s="10" customFormat="1" ht="19.9" customHeight="1">
      <c r="B61" s="139"/>
      <c r="C61" s="140"/>
      <c r="D61" s="141" t="s">
        <v>96</v>
      </c>
      <c r="E61" s="142"/>
      <c r="F61" s="142"/>
      <c r="G61" s="142"/>
      <c r="H61" s="142"/>
      <c r="I61" s="142"/>
      <c r="J61" s="143">
        <f>J120</f>
        <v>0</v>
      </c>
      <c r="K61" s="140"/>
      <c r="L61" s="144"/>
    </row>
    <row r="62" spans="2:12" s="10" customFormat="1" ht="19.9" customHeight="1">
      <c r="B62" s="139"/>
      <c r="C62" s="140"/>
      <c r="D62" s="141" t="s">
        <v>97</v>
      </c>
      <c r="E62" s="142"/>
      <c r="F62" s="142"/>
      <c r="G62" s="142"/>
      <c r="H62" s="142"/>
      <c r="I62" s="142"/>
      <c r="J62" s="143">
        <f>J144</f>
        <v>0</v>
      </c>
      <c r="K62" s="140"/>
      <c r="L62" s="144"/>
    </row>
    <row r="63" spans="2:12" s="10" customFormat="1" ht="19.9" customHeight="1">
      <c r="B63" s="139"/>
      <c r="C63" s="140"/>
      <c r="D63" s="141" t="s">
        <v>98</v>
      </c>
      <c r="E63" s="142"/>
      <c r="F63" s="142"/>
      <c r="G63" s="142"/>
      <c r="H63" s="142"/>
      <c r="I63" s="142"/>
      <c r="J63" s="143">
        <f>J265</f>
        <v>0</v>
      </c>
      <c r="K63" s="140"/>
      <c r="L63" s="144"/>
    </row>
    <row r="64" spans="2:12" s="10" customFormat="1" ht="19.9" customHeight="1">
      <c r="B64" s="139"/>
      <c r="C64" s="140"/>
      <c r="D64" s="141" t="s">
        <v>99</v>
      </c>
      <c r="E64" s="142"/>
      <c r="F64" s="142"/>
      <c r="G64" s="142"/>
      <c r="H64" s="142"/>
      <c r="I64" s="142"/>
      <c r="J64" s="143">
        <f>J503</f>
        <v>0</v>
      </c>
      <c r="K64" s="140"/>
      <c r="L64" s="144"/>
    </row>
    <row r="65" spans="2:12" s="10" customFormat="1" ht="19.9" customHeight="1">
      <c r="B65" s="139"/>
      <c r="C65" s="140"/>
      <c r="D65" s="141" t="s">
        <v>100</v>
      </c>
      <c r="E65" s="142"/>
      <c r="F65" s="142"/>
      <c r="G65" s="142"/>
      <c r="H65" s="142"/>
      <c r="I65" s="142"/>
      <c r="J65" s="143">
        <f>J785</f>
        <v>0</v>
      </c>
      <c r="K65" s="140"/>
      <c r="L65" s="144"/>
    </row>
    <row r="66" spans="2:12" s="10" customFormat="1" ht="19.9" customHeight="1">
      <c r="B66" s="139"/>
      <c r="C66" s="140"/>
      <c r="D66" s="141" t="s">
        <v>101</v>
      </c>
      <c r="E66" s="142"/>
      <c r="F66" s="142"/>
      <c r="G66" s="142"/>
      <c r="H66" s="142"/>
      <c r="I66" s="142"/>
      <c r="J66" s="143">
        <f>J816</f>
        <v>0</v>
      </c>
      <c r="K66" s="140"/>
      <c r="L66" s="144"/>
    </row>
    <row r="67" spans="2:12" s="9" customFormat="1" ht="24.95" customHeight="1">
      <c r="B67" s="133"/>
      <c r="C67" s="134"/>
      <c r="D67" s="135" t="s">
        <v>102</v>
      </c>
      <c r="E67" s="136"/>
      <c r="F67" s="136"/>
      <c r="G67" s="136"/>
      <c r="H67" s="136"/>
      <c r="I67" s="136"/>
      <c r="J67" s="137">
        <f>J819</f>
        <v>0</v>
      </c>
      <c r="K67" s="134"/>
      <c r="L67" s="138"/>
    </row>
    <row r="68" spans="2:12" s="10" customFormat="1" ht="19.9" customHeight="1">
      <c r="B68" s="139"/>
      <c r="C68" s="140"/>
      <c r="D68" s="141" t="s">
        <v>103</v>
      </c>
      <c r="E68" s="142"/>
      <c r="F68" s="142"/>
      <c r="G68" s="142"/>
      <c r="H68" s="142"/>
      <c r="I68" s="142"/>
      <c r="J68" s="143">
        <f>J820</f>
        <v>0</v>
      </c>
      <c r="K68" s="140"/>
      <c r="L68" s="144"/>
    </row>
    <row r="69" spans="2:12" s="10" customFormat="1" ht="19.9" customHeight="1">
      <c r="B69" s="139"/>
      <c r="C69" s="140"/>
      <c r="D69" s="141" t="s">
        <v>104</v>
      </c>
      <c r="E69" s="142"/>
      <c r="F69" s="142"/>
      <c r="G69" s="142"/>
      <c r="H69" s="142"/>
      <c r="I69" s="142"/>
      <c r="J69" s="143">
        <f>J825</f>
        <v>0</v>
      </c>
      <c r="K69" s="140"/>
      <c r="L69" s="144"/>
    </row>
    <row r="70" spans="2:12" s="10" customFormat="1" ht="19.9" customHeight="1">
      <c r="B70" s="139"/>
      <c r="C70" s="140"/>
      <c r="D70" s="141" t="s">
        <v>105</v>
      </c>
      <c r="E70" s="142"/>
      <c r="F70" s="142"/>
      <c r="G70" s="142"/>
      <c r="H70" s="142"/>
      <c r="I70" s="142"/>
      <c r="J70" s="143">
        <f>J868</f>
        <v>0</v>
      </c>
      <c r="K70" s="140"/>
      <c r="L70" s="144"/>
    </row>
    <row r="71" spans="2:12" s="10" customFormat="1" ht="19.9" customHeight="1">
      <c r="B71" s="139"/>
      <c r="C71" s="140"/>
      <c r="D71" s="141" t="s">
        <v>106</v>
      </c>
      <c r="E71" s="142"/>
      <c r="F71" s="142"/>
      <c r="G71" s="142"/>
      <c r="H71" s="142"/>
      <c r="I71" s="142"/>
      <c r="J71" s="143">
        <f>J924</f>
        <v>0</v>
      </c>
      <c r="K71" s="140"/>
      <c r="L71" s="144"/>
    </row>
    <row r="72" spans="2:12" s="10" customFormat="1" ht="19.9" customHeight="1">
      <c r="B72" s="139"/>
      <c r="C72" s="140"/>
      <c r="D72" s="141" t="s">
        <v>107</v>
      </c>
      <c r="E72" s="142"/>
      <c r="F72" s="142"/>
      <c r="G72" s="142"/>
      <c r="H72" s="142"/>
      <c r="I72" s="142"/>
      <c r="J72" s="143">
        <f>J972</f>
        <v>0</v>
      </c>
      <c r="K72" s="140"/>
      <c r="L72" s="144"/>
    </row>
    <row r="73" spans="2:12" s="10" customFormat="1" ht="19.9" customHeight="1">
      <c r="B73" s="139"/>
      <c r="C73" s="140"/>
      <c r="D73" s="141" t="s">
        <v>108</v>
      </c>
      <c r="E73" s="142"/>
      <c r="F73" s="142"/>
      <c r="G73" s="142"/>
      <c r="H73" s="142"/>
      <c r="I73" s="142"/>
      <c r="J73" s="143">
        <f>J981</f>
        <v>0</v>
      </c>
      <c r="K73" s="140"/>
      <c r="L73" s="144"/>
    </row>
    <row r="74" spans="2:12" s="10" customFormat="1" ht="19.9" customHeight="1">
      <c r="B74" s="139"/>
      <c r="C74" s="140"/>
      <c r="D74" s="141" t="s">
        <v>109</v>
      </c>
      <c r="E74" s="142"/>
      <c r="F74" s="142"/>
      <c r="G74" s="142"/>
      <c r="H74" s="142"/>
      <c r="I74" s="142"/>
      <c r="J74" s="143">
        <f>J992</f>
        <v>0</v>
      </c>
      <c r="K74" s="140"/>
      <c r="L74" s="144"/>
    </row>
    <row r="75" spans="2:12" s="10" customFormat="1" ht="19.9" customHeight="1">
      <c r="B75" s="139"/>
      <c r="C75" s="140"/>
      <c r="D75" s="141" t="s">
        <v>110</v>
      </c>
      <c r="E75" s="142"/>
      <c r="F75" s="142"/>
      <c r="G75" s="142"/>
      <c r="H75" s="142"/>
      <c r="I75" s="142"/>
      <c r="J75" s="143">
        <f>J1003</f>
        <v>0</v>
      </c>
      <c r="K75" s="140"/>
      <c r="L75" s="144"/>
    </row>
    <row r="76" spans="2:12" s="10" customFormat="1" ht="19.9" customHeight="1">
      <c r="B76" s="139"/>
      <c r="C76" s="140"/>
      <c r="D76" s="141" t="s">
        <v>111</v>
      </c>
      <c r="E76" s="142"/>
      <c r="F76" s="142"/>
      <c r="G76" s="142"/>
      <c r="H76" s="142"/>
      <c r="I76" s="142"/>
      <c r="J76" s="143">
        <f>J1044</f>
        <v>0</v>
      </c>
      <c r="K76" s="140"/>
      <c r="L76" s="144"/>
    </row>
    <row r="77" spans="2:12" s="10" customFormat="1" ht="19.9" customHeight="1">
      <c r="B77" s="139"/>
      <c r="C77" s="140"/>
      <c r="D77" s="141" t="s">
        <v>112</v>
      </c>
      <c r="E77" s="142"/>
      <c r="F77" s="142"/>
      <c r="G77" s="142"/>
      <c r="H77" s="142"/>
      <c r="I77" s="142"/>
      <c r="J77" s="143">
        <f>J1105</f>
        <v>0</v>
      </c>
      <c r="K77" s="140"/>
      <c r="L77" s="144"/>
    </row>
    <row r="78" spans="2:12" s="10" customFormat="1" ht="19.9" customHeight="1">
      <c r="B78" s="139"/>
      <c r="C78" s="140"/>
      <c r="D78" s="141" t="s">
        <v>113</v>
      </c>
      <c r="E78" s="142"/>
      <c r="F78" s="142"/>
      <c r="G78" s="142"/>
      <c r="H78" s="142"/>
      <c r="I78" s="142"/>
      <c r="J78" s="143">
        <f>J1201</f>
        <v>0</v>
      </c>
      <c r="K78" s="140"/>
      <c r="L78" s="144"/>
    </row>
    <row r="79" spans="2:12" s="10" customFormat="1" ht="19.9" customHeight="1">
      <c r="B79" s="139"/>
      <c r="C79" s="140"/>
      <c r="D79" s="141" t="s">
        <v>114</v>
      </c>
      <c r="E79" s="142"/>
      <c r="F79" s="142"/>
      <c r="G79" s="142"/>
      <c r="H79" s="142"/>
      <c r="I79" s="142"/>
      <c r="J79" s="143">
        <f>J1214</f>
        <v>0</v>
      </c>
      <c r="K79" s="140"/>
      <c r="L79" s="144"/>
    </row>
    <row r="80" spans="2:12" s="10" customFormat="1" ht="19.9" customHeight="1">
      <c r="B80" s="139"/>
      <c r="C80" s="140"/>
      <c r="D80" s="141" t="s">
        <v>115</v>
      </c>
      <c r="E80" s="142"/>
      <c r="F80" s="142"/>
      <c r="G80" s="142"/>
      <c r="H80" s="142"/>
      <c r="I80" s="142"/>
      <c r="J80" s="143">
        <f>J1360</f>
        <v>0</v>
      </c>
      <c r="K80" s="140"/>
      <c r="L80" s="144"/>
    </row>
    <row r="81" spans="2:12" s="10" customFormat="1" ht="19.9" customHeight="1">
      <c r="B81" s="139"/>
      <c r="C81" s="140"/>
      <c r="D81" s="141" t="s">
        <v>116</v>
      </c>
      <c r="E81" s="142"/>
      <c r="F81" s="142"/>
      <c r="G81" s="142"/>
      <c r="H81" s="142"/>
      <c r="I81" s="142"/>
      <c r="J81" s="143">
        <f>J1367</f>
        <v>0</v>
      </c>
      <c r="K81" s="140"/>
      <c r="L81" s="144"/>
    </row>
    <row r="82" spans="2:12" s="10" customFormat="1" ht="19.9" customHeight="1">
      <c r="B82" s="139"/>
      <c r="C82" s="140"/>
      <c r="D82" s="141" t="s">
        <v>117</v>
      </c>
      <c r="E82" s="142"/>
      <c r="F82" s="142"/>
      <c r="G82" s="142"/>
      <c r="H82" s="142"/>
      <c r="I82" s="142"/>
      <c r="J82" s="143">
        <f>J1450</f>
        <v>0</v>
      </c>
      <c r="K82" s="140"/>
      <c r="L82" s="144"/>
    </row>
    <row r="83" spans="2:12" s="10" customFormat="1" ht="19.9" customHeight="1">
      <c r="B83" s="139"/>
      <c r="C83" s="140"/>
      <c r="D83" s="141" t="s">
        <v>118</v>
      </c>
      <c r="E83" s="142"/>
      <c r="F83" s="142"/>
      <c r="G83" s="142"/>
      <c r="H83" s="142"/>
      <c r="I83" s="142"/>
      <c r="J83" s="143">
        <f>J1499</f>
        <v>0</v>
      </c>
      <c r="K83" s="140"/>
      <c r="L83" s="144"/>
    </row>
    <row r="84" spans="2:12" s="10" customFormat="1" ht="19.9" customHeight="1">
      <c r="B84" s="139"/>
      <c r="C84" s="140"/>
      <c r="D84" s="141" t="s">
        <v>119</v>
      </c>
      <c r="E84" s="142"/>
      <c r="F84" s="142"/>
      <c r="G84" s="142"/>
      <c r="H84" s="142"/>
      <c r="I84" s="142"/>
      <c r="J84" s="143">
        <f>J1540</f>
        <v>0</v>
      </c>
      <c r="K84" s="140"/>
      <c r="L84" s="144"/>
    </row>
    <row r="85" spans="2:12" s="10" customFormat="1" ht="19.9" customHeight="1">
      <c r="B85" s="139"/>
      <c r="C85" s="140"/>
      <c r="D85" s="141" t="s">
        <v>120</v>
      </c>
      <c r="E85" s="142"/>
      <c r="F85" s="142"/>
      <c r="G85" s="142"/>
      <c r="H85" s="142"/>
      <c r="I85" s="142"/>
      <c r="J85" s="143">
        <f>J1606</f>
        <v>0</v>
      </c>
      <c r="K85" s="140"/>
      <c r="L85" s="144"/>
    </row>
    <row r="86" spans="2:12" s="9" customFormat="1" ht="24.95" customHeight="1">
      <c r="B86" s="133"/>
      <c r="C86" s="134"/>
      <c r="D86" s="135" t="s">
        <v>121</v>
      </c>
      <c r="E86" s="136"/>
      <c r="F86" s="136"/>
      <c r="G86" s="136"/>
      <c r="H86" s="136"/>
      <c r="I86" s="136"/>
      <c r="J86" s="137">
        <f>J1613</f>
        <v>0</v>
      </c>
      <c r="K86" s="134"/>
      <c r="L86" s="138"/>
    </row>
    <row r="87" spans="2:12" s="10" customFormat="1" ht="19.9" customHeight="1">
      <c r="B87" s="139"/>
      <c r="C87" s="140"/>
      <c r="D87" s="141" t="s">
        <v>122</v>
      </c>
      <c r="E87" s="142"/>
      <c r="F87" s="142"/>
      <c r="G87" s="142"/>
      <c r="H87" s="142"/>
      <c r="I87" s="142"/>
      <c r="J87" s="143">
        <f>J1614</f>
        <v>0</v>
      </c>
      <c r="K87" s="140"/>
      <c r="L87" s="144"/>
    </row>
    <row r="88" spans="2:12" s="10" customFormat="1" ht="14.85" customHeight="1">
      <c r="B88" s="139"/>
      <c r="C88" s="140"/>
      <c r="D88" s="141" t="s">
        <v>123</v>
      </c>
      <c r="E88" s="142"/>
      <c r="F88" s="142"/>
      <c r="G88" s="142"/>
      <c r="H88" s="142"/>
      <c r="I88" s="142"/>
      <c r="J88" s="143">
        <f>J1615</f>
        <v>0</v>
      </c>
      <c r="K88" s="140"/>
      <c r="L88" s="144"/>
    </row>
    <row r="89" spans="2:12" s="10" customFormat="1" ht="14.85" customHeight="1">
      <c r="B89" s="139"/>
      <c r="C89" s="140"/>
      <c r="D89" s="141" t="s">
        <v>124</v>
      </c>
      <c r="E89" s="142"/>
      <c r="F89" s="142"/>
      <c r="G89" s="142"/>
      <c r="H89" s="142"/>
      <c r="I89" s="142"/>
      <c r="J89" s="143">
        <f>J1623</f>
        <v>0</v>
      </c>
      <c r="K89" s="140"/>
      <c r="L89" s="144"/>
    </row>
    <row r="90" spans="2:12" s="10" customFormat="1" ht="14.85" customHeight="1">
      <c r="B90" s="139"/>
      <c r="C90" s="140"/>
      <c r="D90" s="141" t="s">
        <v>125</v>
      </c>
      <c r="E90" s="142"/>
      <c r="F90" s="142"/>
      <c r="G90" s="142"/>
      <c r="H90" s="142"/>
      <c r="I90" s="142"/>
      <c r="J90" s="143">
        <f>J1639</f>
        <v>0</v>
      </c>
      <c r="K90" s="140"/>
      <c r="L90" s="144"/>
    </row>
    <row r="91" spans="2:12" s="10" customFormat="1" ht="14.85" customHeight="1">
      <c r="B91" s="139"/>
      <c r="C91" s="140"/>
      <c r="D91" s="141" t="s">
        <v>126</v>
      </c>
      <c r="E91" s="142"/>
      <c r="F91" s="142"/>
      <c r="G91" s="142"/>
      <c r="H91" s="142"/>
      <c r="I91" s="142"/>
      <c r="J91" s="143">
        <f>J1658</f>
        <v>0</v>
      </c>
      <c r="K91" s="140"/>
      <c r="L91" s="144"/>
    </row>
    <row r="92" spans="2:12" s="10" customFormat="1" ht="14.85" customHeight="1">
      <c r="B92" s="139"/>
      <c r="C92" s="140"/>
      <c r="D92" s="141" t="s">
        <v>127</v>
      </c>
      <c r="E92" s="142"/>
      <c r="F92" s="142"/>
      <c r="G92" s="142"/>
      <c r="H92" s="142"/>
      <c r="I92" s="142"/>
      <c r="J92" s="143">
        <f>J1666</f>
        <v>0</v>
      </c>
      <c r="K92" s="140"/>
      <c r="L92" s="144"/>
    </row>
    <row r="93" spans="2:12" s="10" customFormat="1" ht="14.85" customHeight="1">
      <c r="B93" s="139"/>
      <c r="C93" s="140"/>
      <c r="D93" s="141" t="s">
        <v>128</v>
      </c>
      <c r="E93" s="142"/>
      <c r="F93" s="142"/>
      <c r="G93" s="142"/>
      <c r="H93" s="142"/>
      <c r="I93" s="142"/>
      <c r="J93" s="143">
        <f>J1687</f>
        <v>0</v>
      </c>
      <c r="K93" s="140"/>
      <c r="L93" s="144"/>
    </row>
    <row r="94" spans="2:12" s="9" customFormat="1" ht="24.95" customHeight="1">
      <c r="B94" s="133"/>
      <c r="C94" s="134"/>
      <c r="D94" s="135" t="s">
        <v>129</v>
      </c>
      <c r="E94" s="136"/>
      <c r="F94" s="136"/>
      <c r="G94" s="136"/>
      <c r="H94" s="136"/>
      <c r="I94" s="136"/>
      <c r="J94" s="137">
        <f>J1702</f>
        <v>0</v>
      </c>
      <c r="K94" s="134"/>
      <c r="L94" s="138"/>
    </row>
    <row r="95" spans="2:12" s="10" customFormat="1" ht="19.9" customHeight="1">
      <c r="B95" s="139"/>
      <c r="C95" s="140"/>
      <c r="D95" s="141" t="s">
        <v>130</v>
      </c>
      <c r="E95" s="142"/>
      <c r="F95" s="142"/>
      <c r="G95" s="142"/>
      <c r="H95" s="142"/>
      <c r="I95" s="142"/>
      <c r="J95" s="143">
        <f>J1703</f>
        <v>0</v>
      </c>
      <c r="K95" s="140"/>
      <c r="L95" s="144"/>
    </row>
    <row r="96" spans="2:12" s="10" customFormat="1" ht="19.9" customHeight="1">
      <c r="B96" s="139"/>
      <c r="C96" s="140"/>
      <c r="D96" s="141" t="s">
        <v>131</v>
      </c>
      <c r="E96" s="142"/>
      <c r="F96" s="142"/>
      <c r="G96" s="142"/>
      <c r="H96" s="142"/>
      <c r="I96" s="142"/>
      <c r="J96" s="143">
        <f>J1706</f>
        <v>0</v>
      </c>
      <c r="K96" s="140"/>
      <c r="L96" s="144"/>
    </row>
    <row r="97" spans="2:12" s="10" customFormat="1" ht="19.9" customHeight="1">
      <c r="B97" s="139"/>
      <c r="C97" s="140"/>
      <c r="D97" s="141" t="s">
        <v>132</v>
      </c>
      <c r="E97" s="142"/>
      <c r="F97" s="142"/>
      <c r="G97" s="142"/>
      <c r="H97" s="142"/>
      <c r="I97" s="142"/>
      <c r="J97" s="143">
        <f>J1708</f>
        <v>0</v>
      </c>
      <c r="K97" s="140"/>
      <c r="L97" s="144"/>
    </row>
    <row r="98" spans="2:12" s="10" customFormat="1" ht="19.9" customHeight="1">
      <c r="B98" s="139"/>
      <c r="C98" s="140"/>
      <c r="D98" s="141" t="s">
        <v>133</v>
      </c>
      <c r="E98" s="142"/>
      <c r="F98" s="142"/>
      <c r="G98" s="142"/>
      <c r="H98" s="142"/>
      <c r="I98" s="142"/>
      <c r="J98" s="143">
        <f>J1711</f>
        <v>0</v>
      </c>
      <c r="K98" s="140"/>
      <c r="L98" s="144"/>
    </row>
    <row r="99" spans="1:31" s="2" customFormat="1" ht="21.75" customHeight="1">
      <c r="A99" s="37"/>
      <c r="B99" s="38"/>
      <c r="C99" s="39"/>
      <c r="D99" s="39"/>
      <c r="E99" s="39"/>
      <c r="F99" s="39"/>
      <c r="G99" s="39"/>
      <c r="H99" s="39"/>
      <c r="I99" s="39"/>
      <c r="J99" s="39"/>
      <c r="K99" s="39"/>
      <c r="L99" s="105"/>
      <c r="S99" s="37"/>
      <c r="T99" s="37"/>
      <c r="U99" s="37"/>
      <c r="V99" s="37"/>
      <c r="W99" s="37"/>
      <c r="X99" s="37"/>
      <c r="Y99" s="37"/>
      <c r="Z99" s="37"/>
      <c r="AA99" s="37"/>
      <c r="AB99" s="37"/>
      <c r="AC99" s="37"/>
      <c r="AD99" s="37"/>
      <c r="AE99" s="37"/>
    </row>
    <row r="100" spans="1:31" s="2" customFormat="1" ht="6.95" customHeight="1">
      <c r="A100" s="37"/>
      <c r="B100" s="50"/>
      <c r="C100" s="51"/>
      <c r="D100" s="51"/>
      <c r="E100" s="51"/>
      <c r="F100" s="51"/>
      <c r="G100" s="51"/>
      <c r="H100" s="51"/>
      <c r="I100" s="51"/>
      <c r="J100" s="51"/>
      <c r="K100" s="51"/>
      <c r="L100" s="105"/>
      <c r="S100" s="37"/>
      <c r="T100" s="37"/>
      <c r="U100" s="37"/>
      <c r="V100" s="37"/>
      <c r="W100" s="37"/>
      <c r="X100" s="37"/>
      <c r="Y100" s="37"/>
      <c r="Z100" s="37"/>
      <c r="AA100" s="37"/>
      <c r="AB100" s="37"/>
      <c r="AC100" s="37"/>
      <c r="AD100" s="37"/>
      <c r="AE100" s="37"/>
    </row>
    <row r="104" spans="1:31" s="2" customFormat="1" ht="6.95" customHeight="1">
      <c r="A104" s="37"/>
      <c r="B104" s="52"/>
      <c r="C104" s="53"/>
      <c r="D104" s="53"/>
      <c r="E104" s="53"/>
      <c r="F104" s="53"/>
      <c r="G104" s="53"/>
      <c r="H104" s="53"/>
      <c r="I104" s="53"/>
      <c r="J104" s="53"/>
      <c r="K104" s="53"/>
      <c r="L104" s="105"/>
      <c r="S104" s="37"/>
      <c r="T104" s="37"/>
      <c r="U104" s="37"/>
      <c r="V104" s="37"/>
      <c r="W104" s="37"/>
      <c r="X104" s="37"/>
      <c r="Y104" s="37"/>
      <c r="Z104" s="37"/>
      <c r="AA104" s="37"/>
      <c r="AB104" s="37"/>
      <c r="AC104" s="37"/>
      <c r="AD104" s="37"/>
      <c r="AE104" s="37"/>
    </row>
    <row r="105" spans="1:31" s="2" customFormat="1" ht="24.95" customHeight="1">
      <c r="A105" s="37"/>
      <c r="B105" s="38"/>
      <c r="C105" s="25" t="s">
        <v>134</v>
      </c>
      <c r="D105" s="39"/>
      <c r="E105" s="39"/>
      <c r="F105" s="39"/>
      <c r="G105" s="39"/>
      <c r="H105" s="39"/>
      <c r="I105" s="39"/>
      <c r="J105" s="39"/>
      <c r="K105" s="39"/>
      <c r="L105" s="105"/>
      <c r="S105" s="37"/>
      <c r="T105" s="37"/>
      <c r="U105" s="37"/>
      <c r="V105" s="37"/>
      <c r="W105" s="37"/>
      <c r="X105" s="37"/>
      <c r="Y105" s="37"/>
      <c r="Z105" s="37"/>
      <c r="AA105" s="37"/>
      <c r="AB105" s="37"/>
      <c r="AC105" s="37"/>
      <c r="AD105" s="37"/>
      <c r="AE105" s="37"/>
    </row>
    <row r="106" spans="1:31" s="2" customFormat="1" ht="6.95" customHeight="1">
      <c r="A106" s="37"/>
      <c r="B106" s="38"/>
      <c r="C106" s="39"/>
      <c r="D106" s="39"/>
      <c r="E106" s="39"/>
      <c r="F106" s="39"/>
      <c r="G106" s="39"/>
      <c r="H106" s="39"/>
      <c r="I106" s="39"/>
      <c r="J106" s="39"/>
      <c r="K106" s="39"/>
      <c r="L106" s="105"/>
      <c r="S106" s="37"/>
      <c r="T106" s="37"/>
      <c r="U106" s="37"/>
      <c r="V106" s="37"/>
      <c r="W106" s="37"/>
      <c r="X106" s="37"/>
      <c r="Y106" s="37"/>
      <c r="Z106" s="37"/>
      <c r="AA106" s="37"/>
      <c r="AB106" s="37"/>
      <c r="AC106" s="37"/>
      <c r="AD106" s="37"/>
      <c r="AE106" s="37"/>
    </row>
    <row r="107" spans="1:31" s="2" customFormat="1" ht="12" customHeight="1">
      <c r="A107" s="37"/>
      <c r="B107" s="38"/>
      <c r="C107" s="31" t="s">
        <v>16</v>
      </c>
      <c r="D107" s="39"/>
      <c r="E107" s="39"/>
      <c r="F107" s="39"/>
      <c r="G107" s="39"/>
      <c r="H107" s="39"/>
      <c r="I107" s="39"/>
      <c r="J107" s="39"/>
      <c r="K107" s="39"/>
      <c r="L107" s="105"/>
      <c r="S107" s="37"/>
      <c r="T107" s="37"/>
      <c r="U107" s="37"/>
      <c r="V107" s="37"/>
      <c r="W107" s="37"/>
      <c r="X107" s="37"/>
      <c r="Y107" s="37"/>
      <c r="Z107" s="37"/>
      <c r="AA107" s="37"/>
      <c r="AB107" s="37"/>
      <c r="AC107" s="37"/>
      <c r="AD107" s="37"/>
      <c r="AE107" s="37"/>
    </row>
    <row r="108" spans="1:31" s="2" customFormat="1" ht="16.5" customHeight="1">
      <c r="A108" s="37"/>
      <c r="B108" s="38"/>
      <c r="C108" s="39"/>
      <c r="D108" s="39"/>
      <c r="E108" s="372" t="str">
        <f>E7</f>
        <v>Stavební úpravy komerčních prostor v přízemí objektu Štefánikova 3/61, Praha 5_revize_R02</v>
      </c>
      <c r="F108" s="373"/>
      <c r="G108" s="373"/>
      <c r="H108" s="373"/>
      <c r="I108" s="39"/>
      <c r="J108" s="39"/>
      <c r="K108" s="39"/>
      <c r="L108" s="105"/>
      <c r="S108" s="37"/>
      <c r="T108" s="37"/>
      <c r="U108" s="37"/>
      <c r="V108" s="37"/>
      <c r="W108" s="37"/>
      <c r="X108" s="37"/>
      <c r="Y108" s="37"/>
      <c r="Z108" s="37"/>
      <c r="AA108" s="37"/>
      <c r="AB108" s="37"/>
      <c r="AC108" s="37"/>
      <c r="AD108" s="37"/>
      <c r="AE108" s="37"/>
    </row>
    <row r="109" spans="1:31" s="2" customFormat="1" ht="12" customHeight="1">
      <c r="A109" s="37"/>
      <c r="B109" s="38"/>
      <c r="C109" s="31" t="s">
        <v>89</v>
      </c>
      <c r="D109" s="39"/>
      <c r="E109" s="39"/>
      <c r="F109" s="39"/>
      <c r="G109" s="39"/>
      <c r="H109" s="39"/>
      <c r="I109" s="39"/>
      <c r="J109" s="39"/>
      <c r="K109" s="39"/>
      <c r="L109" s="105"/>
      <c r="S109" s="37"/>
      <c r="T109" s="37"/>
      <c r="U109" s="37"/>
      <c r="V109" s="37"/>
      <c r="W109" s="37"/>
      <c r="X109" s="37"/>
      <c r="Y109" s="37"/>
      <c r="Z109" s="37"/>
      <c r="AA109" s="37"/>
      <c r="AB109" s="37"/>
      <c r="AC109" s="37"/>
      <c r="AD109" s="37"/>
      <c r="AE109" s="37"/>
    </row>
    <row r="110" spans="1:31" s="2" customFormat="1" ht="16.5" customHeight="1">
      <c r="A110" s="37"/>
      <c r="B110" s="38"/>
      <c r="C110" s="39"/>
      <c r="D110" s="39"/>
      <c r="E110" s="356" t="str">
        <f>E9</f>
        <v>SO 01 - Komerční prostory 1.NP</v>
      </c>
      <c r="F110" s="371"/>
      <c r="G110" s="371"/>
      <c r="H110" s="371"/>
      <c r="I110" s="39"/>
      <c r="J110" s="39"/>
      <c r="K110" s="39"/>
      <c r="L110" s="105"/>
      <c r="S110" s="37"/>
      <c r="T110" s="37"/>
      <c r="U110" s="37"/>
      <c r="V110" s="37"/>
      <c r="W110" s="37"/>
      <c r="X110" s="37"/>
      <c r="Y110" s="37"/>
      <c r="Z110" s="37"/>
      <c r="AA110" s="37"/>
      <c r="AB110" s="37"/>
      <c r="AC110" s="37"/>
      <c r="AD110" s="37"/>
      <c r="AE110" s="37"/>
    </row>
    <row r="111" spans="1:31" s="2" customFormat="1" ht="6.95" customHeight="1">
      <c r="A111" s="37"/>
      <c r="B111" s="38"/>
      <c r="C111" s="39"/>
      <c r="D111" s="39"/>
      <c r="E111" s="39"/>
      <c r="F111" s="39"/>
      <c r="G111" s="39"/>
      <c r="H111" s="39"/>
      <c r="I111" s="39"/>
      <c r="J111" s="39"/>
      <c r="K111" s="39"/>
      <c r="L111" s="105"/>
      <c r="S111" s="37"/>
      <c r="T111" s="37"/>
      <c r="U111" s="37"/>
      <c r="V111" s="37"/>
      <c r="W111" s="37"/>
      <c r="X111" s="37"/>
      <c r="Y111" s="37"/>
      <c r="Z111" s="37"/>
      <c r="AA111" s="37"/>
      <c r="AB111" s="37"/>
      <c r="AC111" s="37"/>
      <c r="AD111" s="37"/>
      <c r="AE111" s="37"/>
    </row>
    <row r="112" spans="1:31" s="2" customFormat="1" ht="12" customHeight="1">
      <c r="A112" s="37"/>
      <c r="B112" s="38"/>
      <c r="C112" s="31" t="s">
        <v>22</v>
      </c>
      <c r="D112" s="39"/>
      <c r="E112" s="39"/>
      <c r="F112" s="29" t="str">
        <f>F12</f>
        <v>Praha 5, Štefánikova 3/61</v>
      </c>
      <c r="G112" s="39"/>
      <c r="H112" s="39"/>
      <c r="I112" s="31" t="s">
        <v>24</v>
      </c>
      <c r="J112" s="62" t="str">
        <f>IF(J12="","",J12)</f>
        <v>Vyplň údaj</v>
      </c>
      <c r="K112" s="39"/>
      <c r="L112" s="105"/>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105"/>
      <c r="S113" s="37"/>
      <c r="T113" s="37"/>
      <c r="U113" s="37"/>
      <c r="V113" s="37"/>
      <c r="W113" s="37"/>
      <c r="X113" s="37"/>
      <c r="Y113" s="37"/>
      <c r="Z113" s="37"/>
      <c r="AA113" s="37"/>
      <c r="AB113" s="37"/>
      <c r="AC113" s="37"/>
      <c r="AD113" s="37"/>
      <c r="AE113" s="37"/>
    </row>
    <row r="114" spans="1:31" s="2" customFormat="1" ht="25.7" customHeight="1">
      <c r="A114" s="37"/>
      <c r="B114" s="38"/>
      <c r="C114" s="31" t="s">
        <v>29</v>
      </c>
      <c r="D114" s="39"/>
      <c r="E114" s="39"/>
      <c r="F114" s="29" t="str">
        <f>E15</f>
        <v>Městská část Prahy 5</v>
      </c>
      <c r="G114" s="39"/>
      <c r="H114" s="39"/>
      <c r="I114" s="31" t="s">
        <v>36</v>
      </c>
      <c r="J114" s="35" t="str">
        <f>E21</f>
        <v>ED-MD Prague work s.r.o.</v>
      </c>
      <c r="K114" s="39"/>
      <c r="L114" s="105"/>
      <c r="S114" s="37"/>
      <c r="T114" s="37"/>
      <c r="U114" s="37"/>
      <c r="V114" s="37"/>
      <c r="W114" s="37"/>
      <c r="X114" s="37"/>
      <c r="Y114" s="37"/>
      <c r="Z114" s="37"/>
      <c r="AA114" s="37"/>
      <c r="AB114" s="37"/>
      <c r="AC114" s="37"/>
      <c r="AD114" s="37"/>
      <c r="AE114" s="37"/>
    </row>
    <row r="115" spans="1:31" s="2" customFormat="1" ht="15.2" customHeight="1">
      <c r="A115" s="37"/>
      <c r="B115" s="38"/>
      <c r="C115" s="31" t="s">
        <v>34</v>
      </c>
      <c r="D115" s="39"/>
      <c r="E115" s="39"/>
      <c r="F115" s="29" t="str">
        <f>IF(E18="","",E18)</f>
        <v>Vyplň údaj</v>
      </c>
      <c r="G115" s="39"/>
      <c r="H115" s="39"/>
      <c r="I115" s="31" t="s">
        <v>39</v>
      </c>
      <c r="J115" s="35" t="str">
        <f>E24</f>
        <v>L. Štuller</v>
      </c>
      <c r="K115" s="39"/>
      <c r="L115" s="105"/>
      <c r="S115" s="37"/>
      <c r="T115" s="37"/>
      <c r="U115" s="37"/>
      <c r="V115" s="37"/>
      <c r="W115" s="37"/>
      <c r="X115" s="37"/>
      <c r="Y115" s="37"/>
      <c r="Z115" s="37"/>
      <c r="AA115" s="37"/>
      <c r="AB115" s="37"/>
      <c r="AC115" s="37"/>
      <c r="AD115" s="37"/>
      <c r="AE115" s="37"/>
    </row>
    <row r="116" spans="1:31" s="2" customFormat="1" ht="10.35" customHeight="1">
      <c r="A116" s="37"/>
      <c r="B116" s="38"/>
      <c r="C116" s="39"/>
      <c r="D116" s="39"/>
      <c r="E116" s="39"/>
      <c r="F116" s="39"/>
      <c r="G116" s="39"/>
      <c r="H116" s="39"/>
      <c r="I116" s="39"/>
      <c r="J116" s="39"/>
      <c r="K116" s="39"/>
      <c r="L116" s="105"/>
      <c r="S116" s="37"/>
      <c r="T116" s="37"/>
      <c r="U116" s="37"/>
      <c r="V116" s="37"/>
      <c r="W116" s="37"/>
      <c r="X116" s="37"/>
      <c r="Y116" s="37"/>
      <c r="Z116" s="37"/>
      <c r="AA116" s="37"/>
      <c r="AB116" s="37"/>
      <c r="AC116" s="37"/>
      <c r="AD116" s="37"/>
      <c r="AE116" s="37"/>
    </row>
    <row r="117" spans="1:31" s="11" customFormat="1" ht="29.25" customHeight="1">
      <c r="A117" s="145"/>
      <c r="B117" s="146"/>
      <c r="C117" s="147" t="s">
        <v>135</v>
      </c>
      <c r="D117" s="148" t="s">
        <v>62</v>
      </c>
      <c r="E117" s="148" t="s">
        <v>58</v>
      </c>
      <c r="F117" s="148" t="s">
        <v>59</v>
      </c>
      <c r="G117" s="148" t="s">
        <v>136</v>
      </c>
      <c r="H117" s="148" t="s">
        <v>137</v>
      </c>
      <c r="I117" s="148" t="s">
        <v>138</v>
      </c>
      <c r="J117" s="148" t="s">
        <v>93</v>
      </c>
      <c r="K117" s="149" t="s">
        <v>139</v>
      </c>
      <c r="L117" s="150"/>
      <c r="M117" s="71" t="s">
        <v>31</v>
      </c>
      <c r="N117" s="72" t="s">
        <v>47</v>
      </c>
      <c r="O117" s="72" t="s">
        <v>140</v>
      </c>
      <c r="P117" s="72" t="s">
        <v>141</v>
      </c>
      <c r="Q117" s="72" t="s">
        <v>142</v>
      </c>
      <c r="R117" s="72" t="s">
        <v>143</v>
      </c>
      <c r="S117" s="72" t="s">
        <v>144</v>
      </c>
      <c r="T117" s="73" t="s">
        <v>145</v>
      </c>
      <c r="U117" s="145"/>
      <c r="V117" s="145"/>
      <c r="W117" s="145"/>
      <c r="X117" s="145"/>
      <c r="Y117" s="145"/>
      <c r="Z117" s="145"/>
      <c r="AA117" s="145"/>
      <c r="AB117" s="145"/>
      <c r="AC117" s="145"/>
      <c r="AD117" s="145"/>
      <c r="AE117" s="145"/>
    </row>
    <row r="118" spans="1:63" s="2" customFormat="1" ht="22.9" customHeight="1">
      <c r="A118" s="37"/>
      <c r="B118" s="38"/>
      <c r="C118" s="78" t="s">
        <v>146</v>
      </c>
      <c r="D118" s="39"/>
      <c r="E118" s="39"/>
      <c r="F118" s="39"/>
      <c r="G118" s="39"/>
      <c r="H118" s="39"/>
      <c r="I118" s="39"/>
      <c r="J118" s="151">
        <f>BK118</f>
        <v>0</v>
      </c>
      <c r="K118" s="39"/>
      <c r="L118" s="42"/>
      <c r="M118" s="74"/>
      <c r="N118" s="152"/>
      <c r="O118" s="75"/>
      <c r="P118" s="153">
        <f>P119+P819+P1613+P1702</f>
        <v>0</v>
      </c>
      <c r="Q118" s="75"/>
      <c r="R118" s="153">
        <f>R119+R819+R1613+R1702</f>
        <v>35.437489140000004</v>
      </c>
      <c r="S118" s="75"/>
      <c r="T118" s="154">
        <f>T119+T819+T1613+T1702</f>
        <v>47.44585997</v>
      </c>
      <c r="U118" s="37"/>
      <c r="V118" s="37"/>
      <c r="W118" s="37"/>
      <c r="X118" s="37"/>
      <c r="Y118" s="37"/>
      <c r="Z118" s="37"/>
      <c r="AA118" s="37"/>
      <c r="AB118" s="37"/>
      <c r="AC118" s="37"/>
      <c r="AD118" s="37"/>
      <c r="AE118" s="37"/>
      <c r="AT118" s="19" t="s">
        <v>76</v>
      </c>
      <c r="AU118" s="19" t="s">
        <v>94</v>
      </c>
      <c r="BK118" s="155">
        <f>BK119+BK819+BK1613+BK1702</f>
        <v>0</v>
      </c>
    </row>
    <row r="119" spans="2:63" s="12" customFormat="1" ht="25.9" customHeight="1">
      <c r="B119" s="156"/>
      <c r="C119" s="157"/>
      <c r="D119" s="158" t="s">
        <v>76</v>
      </c>
      <c r="E119" s="159" t="s">
        <v>147</v>
      </c>
      <c r="F119" s="159" t="s">
        <v>148</v>
      </c>
      <c r="G119" s="157"/>
      <c r="H119" s="157"/>
      <c r="I119" s="160"/>
      <c r="J119" s="161">
        <f>BK119</f>
        <v>0</v>
      </c>
      <c r="K119" s="157"/>
      <c r="L119" s="162"/>
      <c r="M119" s="163"/>
      <c r="N119" s="164"/>
      <c r="O119" s="164"/>
      <c r="P119" s="165">
        <f>P120+P144+P265+P503+P785+P816</f>
        <v>0</v>
      </c>
      <c r="Q119" s="164"/>
      <c r="R119" s="165">
        <f>R120+R144+R265+R503+R785+R816</f>
        <v>28.446868310000003</v>
      </c>
      <c r="S119" s="164"/>
      <c r="T119" s="166">
        <f>T120+T144+T265+T503+T785+T816</f>
        <v>39.438202</v>
      </c>
      <c r="AR119" s="167" t="s">
        <v>85</v>
      </c>
      <c r="AT119" s="168" t="s">
        <v>76</v>
      </c>
      <c r="AU119" s="168" t="s">
        <v>77</v>
      </c>
      <c r="AY119" s="167" t="s">
        <v>149</v>
      </c>
      <c r="BK119" s="169">
        <f>BK120+BK144+BK265+BK503+BK785+BK816</f>
        <v>0</v>
      </c>
    </row>
    <row r="120" spans="2:63" s="12" customFormat="1" ht="22.9" customHeight="1">
      <c r="B120" s="156"/>
      <c r="C120" s="157"/>
      <c r="D120" s="158" t="s">
        <v>76</v>
      </c>
      <c r="E120" s="170" t="s">
        <v>85</v>
      </c>
      <c r="F120" s="170" t="s">
        <v>150</v>
      </c>
      <c r="G120" s="157"/>
      <c r="H120" s="157"/>
      <c r="I120" s="160"/>
      <c r="J120" s="171">
        <f>BK120</f>
        <v>0</v>
      </c>
      <c r="K120" s="157"/>
      <c r="L120" s="162"/>
      <c r="M120" s="163"/>
      <c r="N120" s="164"/>
      <c r="O120" s="164"/>
      <c r="P120" s="165">
        <f>SUM(P121:P143)</f>
        <v>0</v>
      </c>
      <c r="Q120" s="164"/>
      <c r="R120" s="165">
        <f>SUM(R121:R143)</f>
        <v>0.556</v>
      </c>
      <c r="S120" s="164"/>
      <c r="T120" s="166">
        <f>SUM(T121:T143)</f>
        <v>0</v>
      </c>
      <c r="AR120" s="167" t="s">
        <v>85</v>
      </c>
      <c r="AT120" s="168" t="s">
        <v>76</v>
      </c>
      <c r="AU120" s="168" t="s">
        <v>85</v>
      </c>
      <c r="AY120" s="167" t="s">
        <v>149</v>
      </c>
      <c r="BK120" s="169">
        <f>SUM(BK121:BK143)</f>
        <v>0</v>
      </c>
    </row>
    <row r="121" spans="1:65" s="2" customFormat="1" ht="24.2" customHeight="1">
      <c r="A121" s="37"/>
      <c r="B121" s="38"/>
      <c r="C121" s="172" t="s">
        <v>85</v>
      </c>
      <c r="D121" s="172" t="s">
        <v>151</v>
      </c>
      <c r="E121" s="173" t="s">
        <v>152</v>
      </c>
      <c r="F121" s="174" t="s">
        <v>153</v>
      </c>
      <c r="G121" s="175" t="s">
        <v>154</v>
      </c>
      <c r="H121" s="176">
        <v>0.278</v>
      </c>
      <c r="I121" s="177"/>
      <c r="J121" s="178">
        <f>ROUND(I121*H121,2)</f>
        <v>0</v>
      </c>
      <c r="K121" s="174" t="s">
        <v>155</v>
      </c>
      <c r="L121" s="42"/>
      <c r="M121" s="179" t="s">
        <v>31</v>
      </c>
      <c r="N121" s="180" t="s">
        <v>48</v>
      </c>
      <c r="O121" s="67"/>
      <c r="P121" s="181">
        <f>O121*H121</f>
        <v>0</v>
      </c>
      <c r="Q121" s="181">
        <v>0</v>
      </c>
      <c r="R121" s="181">
        <f>Q121*H121</f>
        <v>0</v>
      </c>
      <c r="S121" s="181">
        <v>0</v>
      </c>
      <c r="T121" s="182">
        <f>S121*H121</f>
        <v>0</v>
      </c>
      <c r="U121" s="37"/>
      <c r="V121" s="37"/>
      <c r="W121" s="37"/>
      <c r="X121" s="37"/>
      <c r="Y121" s="37"/>
      <c r="Z121" s="37"/>
      <c r="AA121" s="37"/>
      <c r="AB121" s="37"/>
      <c r="AC121" s="37"/>
      <c r="AD121" s="37"/>
      <c r="AE121" s="37"/>
      <c r="AR121" s="183" t="s">
        <v>156</v>
      </c>
      <c r="AT121" s="183" t="s">
        <v>151</v>
      </c>
      <c r="AU121" s="183" t="s">
        <v>87</v>
      </c>
      <c r="AY121" s="19" t="s">
        <v>149</v>
      </c>
      <c r="BE121" s="184">
        <f>IF(N121="základní",J121,0)</f>
        <v>0</v>
      </c>
      <c r="BF121" s="184">
        <f>IF(N121="snížená",J121,0)</f>
        <v>0</v>
      </c>
      <c r="BG121" s="184">
        <f>IF(N121="zákl. přenesená",J121,0)</f>
        <v>0</v>
      </c>
      <c r="BH121" s="184">
        <f>IF(N121="sníž. přenesená",J121,0)</f>
        <v>0</v>
      </c>
      <c r="BI121" s="184">
        <f>IF(N121="nulová",J121,0)</f>
        <v>0</v>
      </c>
      <c r="BJ121" s="19" t="s">
        <v>85</v>
      </c>
      <c r="BK121" s="184">
        <f>ROUND(I121*H121,2)</f>
        <v>0</v>
      </c>
      <c r="BL121" s="19" t="s">
        <v>156</v>
      </c>
      <c r="BM121" s="183" t="s">
        <v>157</v>
      </c>
    </row>
    <row r="122" spans="1:47" s="2" customFormat="1" ht="39">
      <c r="A122" s="37"/>
      <c r="B122" s="38"/>
      <c r="C122" s="39"/>
      <c r="D122" s="185" t="s">
        <v>158</v>
      </c>
      <c r="E122" s="39"/>
      <c r="F122" s="186" t="s">
        <v>159</v>
      </c>
      <c r="G122" s="39"/>
      <c r="H122" s="39"/>
      <c r="I122" s="187"/>
      <c r="J122" s="39"/>
      <c r="K122" s="39"/>
      <c r="L122" s="42"/>
      <c r="M122" s="188"/>
      <c r="N122" s="189"/>
      <c r="O122" s="67"/>
      <c r="P122" s="67"/>
      <c r="Q122" s="67"/>
      <c r="R122" s="67"/>
      <c r="S122" s="67"/>
      <c r="T122" s="68"/>
      <c r="U122" s="37"/>
      <c r="V122" s="37"/>
      <c r="W122" s="37"/>
      <c r="X122" s="37"/>
      <c r="Y122" s="37"/>
      <c r="Z122" s="37"/>
      <c r="AA122" s="37"/>
      <c r="AB122" s="37"/>
      <c r="AC122" s="37"/>
      <c r="AD122" s="37"/>
      <c r="AE122" s="37"/>
      <c r="AT122" s="19" t="s">
        <v>158</v>
      </c>
      <c r="AU122" s="19" t="s">
        <v>87</v>
      </c>
    </row>
    <row r="123" spans="2:51" s="13" customFormat="1" ht="12">
      <c r="B123" s="190"/>
      <c r="C123" s="191"/>
      <c r="D123" s="185" t="s">
        <v>160</v>
      </c>
      <c r="E123" s="192" t="s">
        <v>31</v>
      </c>
      <c r="F123" s="193" t="s">
        <v>161</v>
      </c>
      <c r="G123" s="191"/>
      <c r="H123" s="192" t="s">
        <v>31</v>
      </c>
      <c r="I123" s="194"/>
      <c r="J123" s="191"/>
      <c r="K123" s="191"/>
      <c r="L123" s="195"/>
      <c r="M123" s="196"/>
      <c r="N123" s="197"/>
      <c r="O123" s="197"/>
      <c r="P123" s="197"/>
      <c r="Q123" s="197"/>
      <c r="R123" s="197"/>
      <c r="S123" s="197"/>
      <c r="T123" s="198"/>
      <c r="AT123" s="199" t="s">
        <v>160</v>
      </c>
      <c r="AU123" s="199" t="s">
        <v>87</v>
      </c>
      <c r="AV123" s="13" t="s">
        <v>85</v>
      </c>
      <c r="AW123" s="13" t="s">
        <v>38</v>
      </c>
      <c r="AX123" s="13" t="s">
        <v>77</v>
      </c>
      <c r="AY123" s="199" t="s">
        <v>149</v>
      </c>
    </row>
    <row r="124" spans="2:51" s="14" customFormat="1" ht="12">
      <c r="B124" s="200"/>
      <c r="C124" s="201"/>
      <c r="D124" s="185" t="s">
        <v>160</v>
      </c>
      <c r="E124" s="202" t="s">
        <v>31</v>
      </c>
      <c r="F124" s="203" t="s">
        <v>162</v>
      </c>
      <c r="G124" s="201"/>
      <c r="H124" s="204">
        <v>0.278</v>
      </c>
      <c r="I124" s="205"/>
      <c r="J124" s="201"/>
      <c r="K124" s="201"/>
      <c r="L124" s="206"/>
      <c r="M124" s="207"/>
      <c r="N124" s="208"/>
      <c r="O124" s="208"/>
      <c r="P124" s="208"/>
      <c r="Q124" s="208"/>
      <c r="R124" s="208"/>
      <c r="S124" s="208"/>
      <c r="T124" s="209"/>
      <c r="AT124" s="210" t="s">
        <v>160</v>
      </c>
      <c r="AU124" s="210" t="s">
        <v>87</v>
      </c>
      <c r="AV124" s="14" t="s">
        <v>87</v>
      </c>
      <c r="AW124" s="14" t="s">
        <v>38</v>
      </c>
      <c r="AX124" s="14" t="s">
        <v>77</v>
      </c>
      <c r="AY124" s="210" t="s">
        <v>149</v>
      </c>
    </row>
    <row r="125" spans="2:51" s="15" customFormat="1" ht="12">
      <c r="B125" s="211"/>
      <c r="C125" s="212"/>
      <c r="D125" s="185" t="s">
        <v>160</v>
      </c>
      <c r="E125" s="213" t="s">
        <v>31</v>
      </c>
      <c r="F125" s="214" t="s">
        <v>163</v>
      </c>
      <c r="G125" s="212"/>
      <c r="H125" s="215">
        <v>0.278</v>
      </c>
      <c r="I125" s="216"/>
      <c r="J125" s="212"/>
      <c r="K125" s="212"/>
      <c r="L125" s="217"/>
      <c r="M125" s="218"/>
      <c r="N125" s="219"/>
      <c r="O125" s="219"/>
      <c r="P125" s="219"/>
      <c r="Q125" s="219"/>
      <c r="R125" s="219"/>
      <c r="S125" s="219"/>
      <c r="T125" s="220"/>
      <c r="AT125" s="221" t="s">
        <v>160</v>
      </c>
      <c r="AU125" s="221" t="s">
        <v>87</v>
      </c>
      <c r="AV125" s="15" t="s">
        <v>156</v>
      </c>
      <c r="AW125" s="15" t="s">
        <v>38</v>
      </c>
      <c r="AX125" s="15" t="s">
        <v>85</v>
      </c>
      <c r="AY125" s="221" t="s">
        <v>149</v>
      </c>
    </row>
    <row r="126" spans="1:65" s="2" customFormat="1" ht="24.2" customHeight="1">
      <c r="A126" s="37"/>
      <c r="B126" s="38"/>
      <c r="C126" s="172" t="s">
        <v>87</v>
      </c>
      <c r="D126" s="172" t="s">
        <v>151</v>
      </c>
      <c r="E126" s="173" t="s">
        <v>164</v>
      </c>
      <c r="F126" s="174" t="s">
        <v>165</v>
      </c>
      <c r="G126" s="175" t="s">
        <v>154</v>
      </c>
      <c r="H126" s="176">
        <v>0.278</v>
      </c>
      <c r="I126" s="177"/>
      <c r="J126" s="178">
        <f>ROUND(I126*H126,2)</f>
        <v>0</v>
      </c>
      <c r="K126" s="174" t="s">
        <v>155</v>
      </c>
      <c r="L126" s="42"/>
      <c r="M126" s="179" t="s">
        <v>31</v>
      </c>
      <c r="N126" s="180" t="s">
        <v>48</v>
      </c>
      <c r="O126" s="67"/>
      <c r="P126" s="181">
        <f>O126*H126</f>
        <v>0</v>
      </c>
      <c r="Q126" s="181">
        <v>0</v>
      </c>
      <c r="R126" s="181">
        <f>Q126*H126</f>
        <v>0</v>
      </c>
      <c r="S126" s="181">
        <v>0</v>
      </c>
      <c r="T126" s="182">
        <f>S126*H126</f>
        <v>0</v>
      </c>
      <c r="U126" s="37"/>
      <c r="V126" s="37"/>
      <c r="W126" s="37"/>
      <c r="X126" s="37"/>
      <c r="Y126" s="37"/>
      <c r="Z126" s="37"/>
      <c r="AA126" s="37"/>
      <c r="AB126" s="37"/>
      <c r="AC126" s="37"/>
      <c r="AD126" s="37"/>
      <c r="AE126" s="37"/>
      <c r="AR126" s="183" t="s">
        <v>156</v>
      </c>
      <c r="AT126" s="183" t="s">
        <v>151</v>
      </c>
      <c r="AU126" s="183" t="s">
        <v>87</v>
      </c>
      <c r="AY126" s="19" t="s">
        <v>149</v>
      </c>
      <c r="BE126" s="184">
        <f>IF(N126="základní",J126,0)</f>
        <v>0</v>
      </c>
      <c r="BF126" s="184">
        <f>IF(N126="snížená",J126,0)</f>
        <v>0</v>
      </c>
      <c r="BG126" s="184">
        <f>IF(N126="zákl. přenesená",J126,0)</f>
        <v>0</v>
      </c>
      <c r="BH126" s="184">
        <f>IF(N126="sníž. přenesená",J126,0)</f>
        <v>0</v>
      </c>
      <c r="BI126" s="184">
        <f>IF(N126="nulová",J126,0)</f>
        <v>0</v>
      </c>
      <c r="BJ126" s="19" t="s">
        <v>85</v>
      </c>
      <c r="BK126" s="184">
        <f>ROUND(I126*H126,2)</f>
        <v>0</v>
      </c>
      <c r="BL126" s="19" t="s">
        <v>156</v>
      </c>
      <c r="BM126" s="183" t="s">
        <v>166</v>
      </c>
    </row>
    <row r="127" spans="1:65" s="2" customFormat="1" ht="37.9" customHeight="1">
      <c r="A127" s="37"/>
      <c r="B127" s="38"/>
      <c r="C127" s="172" t="s">
        <v>167</v>
      </c>
      <c r="D127" s="172" t="s">
        <v>151</v>
      </c>
      <c r="E127" s="173" t="s">
        <v>168</v>
      </c>
      <c r="F127" s="174" t="s">
        <v>169</v>
      </c>
      <c r="G127" s="175" t="s">
        <v>154</v>
      </c>
      <c r="H127" s="176">
        <v>0.278</v>
      </c>
      <c r="I127" s="177"/>
      <c r="J127" s="178">
        <f>ROUND(I127*H127,2)</f>
        <v>0</v>
      </c>
      <c r="K127" s="174" t="s">
        <v>155</v>
      </c>
      <c r="L127" s="42"/>
      <c r="M127" s="179" t="s">
        <v>31</v>
      </c>
      <c r="N127" s="180" t="s">
        <v>48</v>
      </c>
      <c r="O127" s="67"/>
      <c r="P127" s="181">
        <f>O127*H127</f>
        <v>0</v>
      </c>
      <c r="Q127" s="181">
        <v>0</v>
      </c>
      <c r="R127" s="181">
        <f>Q127*H127</f>
        <v>0</v>
      </c>
      <c r="S127" s="181">
        <v>0</v>
      </c>
      <c r="T127" s="182">
        <f>S127*H127</f>
        <v>0</v>
      </c>
      <c r="U127" s="37"/>
      <c r="V127" s="37"/>
      <c r="W127" s="37"/>
      <c r="X127" s="37"/>
      <c r="Y127" s="37"/>
      <c r="Z127" s="37"/>
      <c r="AA127" s="37"/>
      <c r="AB127" s="37"/>
      <c r="AC127" s="37"/>
      <c r="AD127" s="37"/>
      <c r="AE127" s="37"/>
      <c r="AR127" s="183" t="s">
        <v>156</v>
      </c>
      <c r="AT127" s="183" t="s">
        <v>151</v>
      </c>
      <c r="AU127" s="183" t="s">
        <v>87</v>
      </c>
      <c r="AY127" s="19" t="s">
        <v>149</v>
      </c>
      <c r="BE127" s="184">
        <f>IF(N127="základní",J127,0)</f>
        <v>0</v>
      </c>
      <c r="BF127" s="184">
        <f>IF(N127="snížená",J127,0)</f>
        <v>0</v>
      </c>
      <c r="BG127" s="184">
        <f>IF(N127="zákl. přenesená",J127,0)</f>
        <v>0</v>
      </c>
      <c r="BH127" s="184">
        <f>IF(N127="sníž. přenesená",J127,0)</f>
        <v>0</v>
      </c>
      <c r="BI127" s="184">
        <f>IF(N127="nulová",J127,0)</f>
        <v>0</v>
      </c>
      <c r="BJ127" s="19" t="s">
        <v>85</v>
      </c>
      <c r="BK127" s="184">
        <f>ROUND(I127*H127,2)</f>
        <v>0</v>
      </c>
      <c r="BL127" s="19" t="s">
        <v>156</v>
      </c>
      <c r="BM127" s="183" t="s">
        <v>170</v>
      </c>
    </row>
    <row r="128" spans="1:47" s="2" customFormat="1" ht="58.5">
      <c r="A128" s="37"/>
      <c r="B128" s="38"/>
      <c r="C128" s="39"/>
      <c r="D128" s="185" t="s">
        <v>158</v>
      </c>
      <c r="E128" s="39"/>
      <c r="F128" s="186" t="s">
        <v>171</v>
      </c>
      <c r="G128" s="39"/>
      <c r="H128" s="39"/>
      <c r="I128" s="187"/>
      <c r="J128" s="39"/>
      <c r="K128" s="39"/>
      <c r="L128" s="42"/>
      <c r="M128" s="188"/>
      <c r="N128" s="189"/>
      <c r="O128" s="67"/>
      <c r="P128" s="67"/>
      <c r="Q128" s="67"/>
      <c r="R128" s="67"/>
      <c r="S128" s="67"/>
      <c r="T128" s="68"/>
      <c r="U128" s="37"/>
      <c r="V128" s="37"/>
      <c r="W128" s="37"/>
      <c r="X128" s="37"/>
      <c r="Y128" s="37"/>
      <c r="Z128" s="37"/>
      <c r="AA128" s="37"/>
      <c r="AB128" s="37"/>
      <c r="AC128" s="37"/>
      <c r="AD128" s="37"/>
      <c r="AE128" s="37"/>
      <c r="AT128" s="19" t="s">
        <v>158</v>
      </c>
      <c r="AU128" s="19" t="s">
        <v>87</v>
      </c>
    </row>
    <row r="129" spans="1:65" s="2" customFormat="1" ht="37.9" customHeight="1">
      <c r="A129" s="37"/>
      <c r="B129" s="38"/>
      <c r="C129" s="172" t="s">
        <v>156</v>
      </c>
      <c r="D129" s="172" t="s">
        <v>151</v>
      </c>
      <c r="E129" s="173" t="s">
        <v>172</v>
      </c>
      <c r="F129" s="174" t="s">
        <v>173</v>
      </c>
      <c r="G129" s="175" t="s">
        <v>154</v>
      </c>
      <c r="H129" s="176">
        <v>5.56</v>
      </c>
      <c r="I129" s="177"/>
      <c r="J129" s="178">
        <f>ROUND(I129*H129,2)</f>
        <v>0</v>
      </c>
      <c r="K129" s="174" t="s">
        <v>155</v>
      </c>
      <c r="L129" s="42"/>
      <c r="M129" s="179" t="s">
        <v>31</v>
      </c>
      <c r="N129" s="180" t="s">
        <v>48</v>
      </c>
      <c r="O129" s="67"/>
      <c r="P129" s="181">
        <f>O129*H129</f>
        <v>0</v>
      </c>
      <c r="Q129" s="181">
        <v>0</v>
      </c>
      <c r="R129" s="181">
        <f>Q129*H129</f>
        <v>0</v>
      </c>
      <c r="S129" s="181">
        <v>0</v>
      </c>
      <c r="T129" s="182">
        <f>S129*H129</f>
        <v>0</v>
      </c>
      <c r="U129" s="37"/>
      <c r="V129" s="37"/>
      <c r="W129" s="37"/>
      <c r="X129" s="37"/>
      <c r="Y129" s="37"/>
      <c r="Z129" s="37"/>
      <c r="AA129" s="37"/>
      <c r="AB129" s="37"/>
      <c r="AC129" s="37"/>
      <c r="AD129" s="37"/>
      <c r="AE129" s="37"/>
      <c r="AR129" s="183" t="s">
        <v>156</v>
      </c>
      <c r="AT129" s="183" t="s">
        <v>151</v>
      </c>
      <c r="AU129" s="183" t="s">
        <v>87</v>
      </c>
      <c r="AY129" s="19" t="s">
        <v>149</v>
      </c>
      <c r="BE129" s="184">
        <f>IF(N129="základní",J129,0)</f>
        <v>0</v>
      </c>
      <c r="BF129" s="184">
        <f>IF(N129="snížená",J129,0)</f>
        <v>0</v>
      </c>
      <c r="BG129" s="184">
        <f>IF(N129="zákl. přenesená",J129,0)</f>
        <v>0</v>
      </c>
      <c r="BH129" s="184">
        <f>IF(N129="sníž. přenesená",J129,0)</f>
        <v>0</v>
      </c>
      <c r="BI129" s="184">
        <f>IF(N129="nulová",J129,0)</f>
        <v>0</v>
      </c>
      <c r="BJ129" s="19" t="s">
        <v>85</v>
      </c>
      <c r="BK129" s="184">
        <f>ROUND(I129*H129,2)</f>
        <v>0</v>
      </c>
      <c r="BL129" s="19" t="s">
        <v>156</v>
      </c>
      <c r="BM129" s="183" t="s">
        <v>174</v>
      </c>
    </row>
    <row r="130" spans="1:47" s="2" customFormat="1" ht="58.5">
      <c r="A130" s="37"/>
      <c r="B130" s="38"/>
      <c r="C130" s="39"/>
      <c r="D130" s="185" t="s">
        <v>158</v>
      </c>
      <c r="E130" s="39"/>
      <c r="F130" s="186" t="s">
        <v>171</v>
      </c>
      <c r="G130" s="39"/>
      <c r="H130" s="39"/>
      <c r="I130" s="187"/>
      <c r="J130" s="39"/>
      <c r="K130" s="39"/>
      <c r="L130" s="42"/>
      <c r="M130" s="188"/>
      <c r="N130" s="189"/>
      <c r="O130" s="67"/>
      <c r="P130" s="67"/>
      <c r="Q130" s="67"/>
      <c r="R130" s="67"/>
      <c r="S130" s="67"/>
      <c r="T130" s="68"/>
      <c r="U130" s="37"/>
      <c r="V130" s="37"/>
      <c r="W130" s="37"/>
      <c r="X130" s="37"/>
      <c r="Y130" s="37"/>
      <c r="Z130" s="37"/>
      <c r="AA130" s="37"/>
      <c r="AB130" s="37"/>
      <c r="AC130" s="37"/>
      <c r="AD130" s="37"/>
      <c r="AE130" s="37"/>
      <c r="AT130" s="19" t="s">
        <v>158</v>
      </c>
      <c r="AU130" s="19" t="s">
        <v>87</v>
      </c>
    </row>
    <row r="131" spans="2:51" s="14" customFormat="1" ht="12">
      <c r="B131" s="200"/>
      <c r="C131" s="201"/>
      <c r="D131" s="185" t="s">
        <v>160</v>
      </c>
      <c r="E131" s="202" t="s">
        <v>31</v>
      </c>
      <c r="F131" s="203" t="s">
        <v>175</v>
      </c>
      <c r="G131" s="201"/>
      <c r="H131" s="204">
        <v>5.56</v>
      </c>
      <c r="I131" s="205"/>
      <c r="J131" s="201"/>
      <c r="K131" s="201"/>
      <c r="L131" s="206"/>
      <c r="M131" s="207"/>
      <c r="N131" s="208"/>
      <c r="O131" s="208"/>
      <c r="P131" s="208"/>
      <c r="Q131" s="208"/>
      <c r="R131" s="208"/>
      <c r="S131" s="208"/>
      <c r="T131" s="209"/>
      <c r="AT131" s="210" t="s">
        <v>160</v>
      </c>
      <c r="AU131" s="210" t="s">
        <v>87</v>
      </c>
      <c r="AV131" s="14" t="s">
        <v>87</v>
      </c>
      <c r="AW131" s="14" t="s">
        <v>38</v>
      </c>
      <c r="AX131" s="14" t="s">
        <v>85</v>
      </c>
      <c r="AY131" s="210" t="s">
        <v>149</v>
      </c>
    </row>
    <row r="132" spans="1:65" s="2" customFormat="1" ht="24.2" customHeight="1">
      <c r="A132" s="37"/>
      <c r="B132" s="38"/>
      <c r="C132" s="172" t="s">
        <v>176</v>
      </c>
      <c r="D132" s="172" t="s">
        <v>151</v>
      </c>
      <c r="E132" s="173" t="s">
        <v>177</v>
      </c>
      <c r="F132" s="174" t="s">
        <v>178</v>
      </c>
      <c r="G132" s="175" t="s">
        <v>179</v>
      </c>
      <c r="H132" s="176">
        <v>0.487</v>
      </c>
      <c r="I132" s="177"/>
      <c r="J132" s="178">
        <f>ROUND(I132*H132,2)</f>
        <v>0</v>
      </c>
      <c r="K132" s="174" t="s">
        <v>155</v>
      </c>
      <c r="L132" s="42"/>
      <c r="M132" s="179" t="s">
        <v>31</v>
      </c>
      <c r="N132" s="180" t="s">
        <v>48</v>
      </c>
      <c r="O132" s="67"/>
      <c r="P132" s="181">
        <f>O132*H132</f>
        <v>0</v>
      </c>
      <c r="Q132" s="181">
        <v>0</v>
      </c>
      <c r="R132" s="181">
        <f>Q132*H132</f>
        <v>0</v>
      </c>
      <c r="S132" s="181">
        <v>0</v>
      </c>
      <c r="T132" s="182">
        <f>S132*H132</f>
        <v>0</v>
      </c>
      <c r="U132" s="37"/>
      <c r="V132" s="37"/>
      <c r="W132" s="37"/>
      <c r="X132" s="37"/>
      <c r="Y132" s="37"/>
      <c r="Z132" s="37"/>
      <c r="AA132" s="37"/>
      <c r="AB132" s="37"/>
      <c r="AC132" s="37"/>
      <c r="AD132" s="37"/>
      <c r="AE132" s="37"/>
      <c r="AR132" s="183" t="s">
        <v>156</v>
      </c>
      <c r="AT132" s="183" t="s">
        <v>151</v>
      </c>
      <c r="AU132" s="183" t="s">
        <v>87</v>
      </c>
      <c r="AY132" s="19" t="s">
        <v>149</v>
      </c>
      <c r="BE132" s="184">
        <f>IF(N132="základní",J132,0)</f>
        <v>0</v>
      </c>
      <c r="BF132" s="184">
        <f>IF(N132="snížená",J132,0)</f>
        <v>0</v>
      </c>
      <c r="BG132" s="184">
        <f>IF(N132="zákl. přenesená",J132,0)</f>
        <v>0</v>
      </c>
      <c r="BH132" s="184">
        <f>IF(N132="sníž. přenesená",J132,0)</f>
        <v>0</v>
      </c>
      <c r="BI132" s="184">
        <f>IF(N132="nulová",J132,0)</f>
        <v>0</v>
      </c>
      <c r="BJ132" s="19" t="s">
        <v>85</v>
      </c>
      <c r="BK132" s="184">
        <f>ROUND(I132*H132,2)</f>
        <v>0</v>
      </c>
      <c r="BL132" s="19" t="s">
        <v>156</v>
      </c>
      <c r="BM132" s="183" t="s">
        <v>180</v>
      </c>
    </row>
    <row r="133" spans="1:47" s="2" customFormat="1" ht="39">
      <c r="A133" s="37"/>
      <c r="B133" s="38"/>
      <c r="C133" s="39"/>
      <c r="D133" s="185" t="s">
        <v>158</v>
      </c>
      <c r="E133" s="39"/>
      <c r="F133" s="186" t="s">
        <v>181</v>
      </c>
      <c r="G133" s="39"/>
      <c r="H133" s="39"/>
      <c r="I133" s="187"/>
      <c r="J133" s="39"/>
      <c r="K133" s="39"/>
      <c r="L133" s="42"/>
      <c r="M133" s="188"/>
      <c r="N133" s="189"/>
      <c r="O133" s="67"/>
      <c r="P133" s="67"/>
      <c r="Q133" s="67"/>
      <c r="R133" s="67"/>
      <c r="S133" s="67"/>
      <c r="T133" s="68"/>
      <c r="U133" s="37"/>
      <c r="V133" s="37"/>
      <c r="W133" s="37"/>
      <c r="X133" s="37"/>
      <c r="Y133" s="37"/>
      <c r="Z133" s="37"/>
      <c r="AA133" s="37"/>
      <c r="AB133" s="37"/>
      <c r="AC133" s="37"/>
      <c r="AD133" s="37"/>
      <c r="AE133" s="37"/>
      <c r="AT133" s="19" t="s">
        <v>158</v>
      </c>
      <c r="AU133" s="19" t="s">
        <v>87</v>
      </c>
    </row>
    <row r="134" spans="2:51" s="14" customFormat="1" ht="12">
      <c r="B134" s="200"/>
      <c r="C134" s="201"/>
      <c r="D134" s="185" t="s">
        <v>160</v>
      </c>
      <c r="E134" s="202" t="s">
        <v>31</v>
      </c>
      <c r="F134" s="203" t="s">
        <v>182</v>
      </c>
      <c r="G134" s="201"/>
      <c r="H134" s="204">
        <v>0.487</v>
      </c>
      <c r="I134" s="205"/>
      <c r="J134" s="201"/>
      <c r="K134" s="201"/>
      <c r="L134" s="206"/>
      <c r="M134" s="207"/>
      <c r="N134" s="208"/>
      <c r="O134" s="208"/>
      <c r="P134" s="208"/>
      <c r="Q134" s="208"/>
      <c r="R134" s="208"/>
      <c r="S134" s="208"/>
      <c r="T134" s="209"/>
      <c r="AT134" s="210" t="s">
        <v>160</v>
      </c>
      <c r="AU134" s="210" t="s">
        <v>87</v>
      </c>
      <c r="AV134" s="14" t="s">
        <v>87</v>
      </c>
      <c r="AW134" s="14" t="s">
        <v>38</v>
      </c>
      <c r="AX134" s="14" t="s">
        <v>85</v>
      </c>
      <c r="AY134" s="210" t="s">
        <v>149</v>
      </c>
    </row>
    <row r="135" spans="1:65" s="2" customFormat="1" ht="24.2" customHeight="1">
      <c r="A135" s="37"/>
      <c r="B135" s="38"/>
      <c r="C135" s="172" t="s">
        <v>183</v>
      </c>
      <c r="D135" s="172" t="s">
        <v>151</v>
      </c>
      <c r="E135" s="173" t="s">
        <v>184</v>
      </c>
      <c r="F135" s="174" t="s">
        <v>185</v>
      </c>
      <c r="G135" s="175" t="s">
        <v>154</v>
      </c>
      <c r="H135" s="176">
        <v>0.278</v>
      </c>
      <c r="I135" s="177"/>
      <c r="J135" s="178">
        <f>ROUND(I135*H135,2)</f>
        <v>0</v>
      </c>
      <c r="K135" s="174" t="s">
        <v>155</v>
      </c>
      <c r="L135" s="42"/>
      <c r="M135" s="179" t="s">
        <v>31</v>
      </c>
      <c r="N135" s="180" t="s">
        <v>48</v>
      </c>
      <c r="O135" s="67"/>
      <c r="P135" s="181">
        <f>O135*H135</f>
        <v>0</v>
      </c>
      <c r="Q135" s="181">
        <v>0</v>
      </c>
      <c r="R135" s="181">
        <f>Q135*H135</f>
        <v>0</v>
      </c>
      <c r="S135" s="181">
        <v>0</v>
      </c>
      <c r="T135" s="182">
        <f>S135*H135</f>
        <v>0</v>
      </c>
      <c r="U135" s="37"/>
      <c r="V135" s="37"/>
      <c r="W135" s="37"/>
      <c r="X135" s="37"/>
      <c r="Y135" s="37"/>
      <c r="Z135" s="37"/>
      <c r="AA135" s="37"/>
      <c r="AB135" s="37"/>
      <c r="AC135" s="37"/>
      <c r="AD135" s="37"/>
      <c r="AE135" s="37"/>
      <c r="AR135" s="183" t="s">
        <v>156</v>
      </c>
      <c r="AT135" s="183" t="s">
        <v>151</v>
      </c>
      <c r="AU135" s="183" t="s">
        <v>87</v>
      </c>
      <c r="AY135" s="19" t="s">
        <v>149</v>
      </c>
      <c r="BE135" s="184">
        <f>IF(N135="základní",J135,0)</f>
        <v>0</v>
      </c>
      <c r="BF135" s="184">
        <f>IF(N135="snížená",J135,0)</f>
        <v>0</v>
      </c>
      <c r="BG135" s="184">
        <f>IF(N135="zákl. přenesená",J135,0)</f>
        <v>0</v>
      </c>
      <c r="BH135" s="184">
        <f>IF(N135="sníž. přenesená",J135,0)</f>
        <v>0</v>
      </c>
      <c r="BI135" s="184">
        <f>IF(N135="nulová",J135,0)</f>
        <v>0</v>
      </c>
      <c r="BJ135" s="19" t="s">
        <v>85</v>
      </c>
      <c r="BK135" s="184">
        <f>ROUND(I135*H135,2)</f>
        <v>0</v>
      </c>
      <c r="BL135" s="19" t="s">
        <v>156</v>
      </c>
      <c r="BM135" s="183" t="s">
        <v>186</v>
      </c>
    </row>
    <row r="136" spans="1:47" s="2" customFormat="1" ht="97.5">
      <c r="A136" s="37"/>
      <c r="B136" s="38"/>
      <c r="C136" s="39"/>
      <c r="D136" s="185" t="s">
        <v>158</v>
      </c>
      <c r="E136" s="39"/>
      <c r="F136" s="186" t="s">
        <v>187</v>
      </c>
      <c r="G136" s="39"/>
      <c r="H136" s="39"/>
      <c r="I136" s="187"/>
      <c r="J136" s="39"/>
      <c r="K136" s="39"/>
      <c r="L136" s="42"/>
      <c r="M136" s="188"/>
      <c r="N136" s="189"/>
      <c r="O136" s="67"/>
      <c r="P136" s="67"/>
      <c r="Q136" s="67"/>
      <c r="R136" s="67"/>
      <c r="S136" s="67"/>
      <c r="T136" s="68"/>
      <c r="U136" s="37"/>
      <c r="V136" s="37"/>
      <c r="W136" s="37"/>
      <c r="X136" s="37"/>
      <c r="Y136" s="37"/>
      <c r="Z136" s="37"/>
      <c r="AA136" s="37"/>
      <c r="AB136" s="37"/>
      <c r="AC136" s="37"/>
      <c r="AD136" s="37"/>
      <c r="AE136" s="37"/>
      <c r="AT136" s="19" t="s">
        <v>158</v>
      </c>
      <c r="AU136" s="19" t="s">
        <v>87</v>
      </c>
    </row>
    <row r="137" spans="1:65" s="2" customFormat="1" ht="37.9" customHeight="1">
      <c r="A137" s="37"/>
      <c r="B137" s="38"/>
      <c r="C137" s="172" t="s">
        <v>188</v>
      </c>
      <c r="D137" s="172" t="s">
        <v>151</v>
      </c>
      <c r="E137" s="173" t="s">
        <v>189</v>
      </c>
      <c r="F137" s="174" t="s">
        <v>190</v>
      </c>
      <c r="G137" s="175" t="s">
        <v>154</v>
      </c>
      <c r="H137" s="176">
        <v>0.278</v>
      </c>
      <c r="I137" s="177"/>
      <c r="J137" s="178">
        <f>ROUND(I137*H137,2)</f>
        <v>0</v>
      </c>
      <c r="K137" s="174" t="s">
        <v>155</v>
      </c>
      <c r="L137" s="42"/>
      <c r="M137" s="179" t="s">
        <v>31</v>
      </c>
      <c r="N137" s="180" t="s">
        <v>48</v>
      </c>
      <c r="O137" s="67"/>
      <c r="P137" s="181">
        <f>O137*H137</f>
        <v>0</v>
      </c>
      <c r="Q137" s="181">
        <v>0</v>
      </c>
      <c r="R137" s="181">
        <f>Q137*H137</f>
        <v>0</v>
      </c>
      <c r="S137" s="181">
        <v>0</v>
      </c>
      <c r="T137" s="182">
        <f>S137*H137</f>
        <v>0</v>
      </c>
      <c r="U137" s="37"/>
      <c r="V137" s="37"/>
      <c r="W137" s="37"/>
      <c r="X137" s="37"/>
      <c r="Y137" s="37"/>
      <c r="Z137" s="37"/>
      <c r="AA137" s="37"/>
      <c r="AB137" s="37"/>
      <c r="AC137" s="37"/>
      <c r="AD137" s="37"/>
      <c r="AE137" s="37"/>
      <c r="AR137" s="183" t="s">
        <v>156</v>
      </c>
      <c r="AT137" s="183" t="s">
        <v>151</v>
      </c>
      <c r="AU137" s="183" t="s">
        <v>87</v>
      </c>
      <c r="AY137" s="19" t="s">
        <v>149</v>
      </c>
      <c r="BE137" s="184">
        <f>IF(N137="základní",J137,0)</f>
        <v>0</v>
      </c>
      <c r="BF137" s="184">
        <f>IF(N137="snížená",J137,0)</f>
        <v>0</v>
      </c>
      <c r="BG137" s="184">
        <f>IF(N137="zákl. přenesená",J137,0)</f>
        <v>0</v>
      </c>
      <c r="BH137" s="184">
        <f>IF(N137="sníž. přenesená",J137,0)</f>
        <v>0</v>
      </c>
      <c r="BI137" s="184">
        <f>IF(N137="nulová",J137,0)</f>
        <v>0</v>
      </c>
      <c r="BJ137" s="19" t="s">
        <v>85</v>
      </c>
      <c r="BK137" s="184">
        <f>ROUND(I137*H137,2)</f>
        <v>0</v>
      </c>
      <c r="BL137" s="19" t="s">
        <v>156</v>
      </c>
      <c r="BM137" s="183" t="s">
        <v>191</v>
      </c>
    </row>
    <row r="138" spans="1:47" s="2" customFormat="1" ht="58.5">
      <c r="A138" s="37"/>
      <c r="B138" s="38"/>
      <c r="C138" s="39"/>
      <c r="D138" s="185" t="s">
        <v>158</v>
      </c>
      <c r="E138" s="39"/>
      <c r="F138" s="186" t="s">
        <v>192</v>
      </c>
      <c r="G138" s="39"/>
      <c r="H138" s="39"/>
      <c r="I138" s="187"/>
      <c r="J138" s="39"/>
      <c r="K138" s="39"/>
      <c r="L138" s="42"/>
      <c r="M138" s="188"/>
      <c r="N138" s="189"/>
      <c r="O138" s="67"/>
      <c r="P138" s="67"/>
      <c r="Q138" s="67"/>
      <c r="R138" s="67"/>
      <c r="S138" s="67"/>
      <c r="T138" s="68"/>
      <c r="U138" s="37"/>
      <c r="V138" s="37"/>
      <c r="W138" s="37"/>
      <c r="X138" s="37"/>
      <c r="Y138" s="37"/>
      <c r="Z138" s="37"/>
      <c r="AA138" s="37"/>
      <c r="AB138" s="37"/>
      <c r="AC138" s="37"/>
      <c r="AD138" s="37"/>
      <c r="AE138" s="37"/>
      <c r="AT138" s="19" t="s">
        <v>158</v>
      </c>
      <c r="AU138" s="19" t="s">
        <v>87</v>
      </c>
    </row>
    <row r="139" spans="2:51" s="13" customFormat="1" ht="12">
      <c r="B139" s="190"/>
      <c r="C139" s="191"/>
      <c r="D139" s="185" t="s">
        <v>160</v>
      </c>
      <c r="E139" s="192" t="s">
        <v>31</v>
      </c>
      <c r="F139" s="193" t="s">
        <v>161</v>
      </c>
      <c r="G139" s="191"/>
      <c r="H139" s="192" t="s">
        <v>31</v>
      </c>
      <c r="I139" s="194"/>
      <c r="J139" s="191"/>
      <c r="K139" s="191"/>
      <c r="L139" s="195"/>
      <c r="M139" s="196"/>
      <c r="N139" s="197"/>
      <c r="O139" s="197"/>
      <c r="P139" s="197"/>
      <c r="Q139" s="197"/>
      <c r="R139" s="197"/>
      <c r="S139" s="197"/>
      <c r="T139" s="198"/>
      <c r="AT139" s="199" t="s">
        <v>160</v>
      </c>
      <c r="AU139" s="199" t="s">
        <v>87</v>
      </c>
      <c r="AV139" s="13" t="s">
        <v>85</v>
      </c>
      <c r="AW139" s="13" t="s">
        <v>38</v>
      </c>
      <c r="AX139" s="13" t="s">
        <v>77</v>
      </c>
      <c r="AY139" s="199" t="s">
        <v>149</v>
      </c>
    </row>
    <row r="140" spans="2:51" s="14" customFormat="1" ht="12">
      <c r="B140" s="200"/>
      <c r="C140" s="201"/>
      <c r="D140" s="185" t="s">
        <v>160</v>
      </c>
      <c r="E140" s="202" t="s">
        <v>31</v>
      </c>
      <c r="F140" s="203" t="s">
        <v>162</v>
      </c>
      <c r="G140" s="201"/>
      <c r="H140" s="204">
        <v>0.278</v>
      </c>
      <c r="I140" s="205"/>
      <c r="J140" s="201"/>
      <c r="K140" s="201"/>
      <c r="L140" s="206"/>
      <c r="M140" s="207"/>
      <c r="N140" s="208"/>
      <c r="O140" s="208"/>
      <c r="P140" s="208"/>
      <c r="Q140" s="208"/>
      <c r="R140" s="208"/>
      <c r="S140" s="208"/>
      <c r="T140" s="209"/>
      <c r="AT140" s="210" t="s">
        <v>160</v>
      </c>
      <c r="AU140" s="210" t="s">
        <v>87</v>
      </c>
      <c r="AV140" s="14" t="s">
        <v>87</v>
      </c>
      <c r="AW140" s="14" t="s">
        <v>38</v>
      </c>
      <c r="AX140" s="14" t="s">
        <v>77</v>
      </c>
      <c r="AY140" s="210" t="s">
        <v>149</v>
      </c>
    </row>
    <row r="141" spans="2:51" s="15" customFormat="1" ht="12">
      <c r="B141" s="211"/>
      <c r="C141" s="212"/>
      <c r="D141" s="185" t="s">
        <v>160</v>
      </c>
      <c r="E141" s="213" t="s">
        <v>31</v>
      </c>
      <c r="F141" s="214" t="s">
        <v>163</v>
      </c>
      <c r="G141" s="212"/>
      <c r="H141" s="215">
        <v>0.278</v>
      </c>
      <c r="I141" s="216"/>
      <c r="J141" s="212"/>
      <c r="K141" s="212"/>
      <c r="L141" s="217"/>
      <c r="M141" s="218"/>
      <c r="N141" s="219"/>
      <c r="O141" s="219"/>
      <c r="P141" s="219"/>
      <c r="Q141" s="219"/>
      <c r="R141" s="219"/>
      <c r="S141" s="219"/>
      <c r="T141" s="220"/>
      <c r="AT141" s="221" t="s">
        <v>160</v>
      </c>
      <c r="AU141" s="221" t="s">
        <v>87</v>
      </c>
      <c r="AV141" s="15" t="s">
        <v>156</v>
      </c>
      <c r="AW141" s="15" t="s">
        <v>38</v>
      </c>
      <c r="AX141" s="15" t="s">
        <v>85</v>
      </c>
      <c r="AY141" s="221" t="s">
        <v>149</v>
      </c>
    </row>
    <row r="142" spans="1:65" s="2" customFormat="1" ht="14.45" customHeight="1">
      <c r="A142" s="37"/>
      <c r="B142" s="38"/>
      <c r="C142" s="222" t="s">
        <v>193</v>
      </c>
      <c r="D142" s="222" t="s">
        <v>194</v>
      </c>
      <c r="E142" s="223" t="s">
        <v>195</v>
      </c>
      <c r="F142" s="224" t="s">
        <v>196</v>
      </c>
      <c r="G142" s="225" t="s">
        <v>179</v>
      </c>
      <c r="H142" s="226">
        <v>0.556</v>
      </c>
      <c r="I142" s="227"/>
      <c r="J142" s="228">
        <f>ROUND(I142*H142,2)</f>
        <v>0</v>
      </c>
      <c r="K142" s="224" t="s">
        <v>155</v>
      </c>
      <c r="L142" s="229"/>
      <c r="M142" s="230" t="s">
        <v>31</v>
      </c>
      <c r="N142" s="231" t="s">
        <v>48</v>
      </c>
      <c r="O142" s="67"/>
      <c r="P142" s="181">
        <f>O142*H142</f>
        <v>0</v>
      </c>
      <c r="Q142" s="181">
        <v>1</v>
      </c>
      <c r="R142" s="181">
        <f>Q142*H142</f>
        <v>0.556</v>
      </c>
      <c r="S142" s="181">
        <v>0</v>
      </c>
      <c r="T142" s="182">
        <f>S142*H142</f>
        <v>0</v>
      </c>
      <c r="U142" s="37"/>
      <c r="V142" s="37"/>
      <c r="W142" s="37"/>
      <c r="X142" s="37"/>
      <c r="Y142" s="37"/>
      <c r="Z142" s="37"/>
      <c r="AA142" s="37"/>
      <c r="AB142" s="37"/>
      <c r="AC142" s="37"/>
      <c r="AD142" s="37"/>
      <c r="AE142" s="37"/>
      <c r="AR142" s="183" t="s">
        <v>193</v>
      </c>
      <c r="AT142" s="183" t="s">
        <v>194</v>
      </c>
      <c r="AU142" s="183" t="s">
        <v>87</v>
      </c>
      <c r="AY142" s="19" t="s">
        <v>149</v>
      </c>
      <c r="BE142" s="184">
        <f>IF(N142="základní",J142,0)</f>
        <v>0</v>
      </c>
      <c r="BF142" s="184">
        <f>IF(N142="snížená",J142,0)</f>
        <v>0</v>
      </c>
      <c r="BG142" s="184">
        <f>IF(N142="zákl. přenesená",J142,0)</f>
        <v>0</v>
      </c>
      <c r="BH142" s="184">
        <f>IF(N142="sníž. přenesená",J142,0)</f>
        <v>0</v>
      </c>
      <c r="BI142" s="184">
        <f>IF(N142="nulová",J142,0)</f>
        <v>0</v>
      </c>
      <c r="BJ142" s="19" t="s">
        <v>85</v>
      </c>
      <c r="BK142" s="184">
        <f>ROUND(I142*H142,2)</f>
        <v>0</v>
      </c>
      <c r="BL142" s="19" t="s">
        <v>156</v>
      </c>
      <c r="BM142" s="183" t="s">
        <v>197</v>
      </c>
    </row>
    <row r="143" spans="2:51" s="14" customFormat="1" ht="12">
      <c r="B143" s="200"/>
      <c r="C143" s="201"/>
      <c r="D143" s="185" t="s">
        <v>160</v>
      </c>
      <c r="E143" s="201"/>
      <c r="F143" s="203" t="s">
        <v>198</v>
      </c>
      <c r="G143" s="201"/>
      <c r="H143" s="204">
        <v>0.556</v>
      </c>
      <c r="I143" s="205"/>
      <c r="J143" s="201"/>
      <c r="K143" s="201"/>
      <c r="L143" s="206"/>
      <c r="M143" s="207"/>
      <c r="N143" s="208"/>
      <c r="O143" s="208"/>
      <c r="P143" s="208"/>
      <c r="Q143" s="208"/>
      <c r="R143" s="208"/>
      <c r="S143" s="208"/>
      <c r="T143" s="209"/>
      <c r="AT143" s="210" t="s">
        <v>160</v>
      </c>
      <c r="AU143" s="210" t="s">
        <v>87</v>
      </c>
      <c r="AV143" s="14" t="s">
        <v>87</v>
      </c>
      <c r="AW143" s="14" t="s">
        <v>4</v>
      </c>
      <c r="AX143" s="14" t="s">
        <v>85</v>
      </c>
      <c r="AY143" s="210" t="s">
        <v>149</v>
      </c>
    </row>
    <row r="144" spans="2:63" s="12" customFormat="1" ht="22.9" customHeight="1">
      <c r="B144" s="156"/>
      <c r="C144" s="157"/>
      <c r="D144" s="158" t="s">
        <v>76</v>
      </c>
      <c r="E144" s="170" t="s">
        <v>167</v>
      </c>
      <c r="F144" s="170" t="s">
        <v>199</v>
      </c>
      <c r="G144" s="157"/>
      <c r="H144" s="157"/>
      <c r="I144" s="160"/>
      <c r="J144" s="171">
        <f>BK144</f>
        <v>0</v>
      </c>
      <c r="K144" s="157"/>
      <c r="L144" s="162"/>
      <c r="M144" s="163"/>
      <c r="N144" s="164"/>
      <c r="O144" s="164"/>
      <c r="P144" s="165">
        <f>SUM(P145:P264)</f>
        <v>0</v>
      </c>
      <c r="Q144" s="164"/>
      <c r="R144" s="165">
        <f>SUM(R145:R264)</f>
        <v>10.139303649999999</v>
      </c>
      <c r="S144" s="164"/>
      <c r="T144" s="166">
        <f>SUM(T145:T264)</f>
        <v>0</v>
      </c>
      <c r="AR144" s="167" t="s">
        <v>85</v>
      </c>
      <c r="AT144" s="168" t="s">
        <v>76</v>
      </c>
      <c r="AU144" s="168" t="s">
        <v>85</v>
      </c>
      <c r="AY144" s="167" t="s">
        <v>149</v>
      </c>
      <c r="BK144" s="169">
        <f>SUM(BK145:BK264)</f>
        <v>0</v>
      </c>
    </row>
    <row r="145" spans="1:65" s="2" customFormat="1" ht="14.45" customHeight="1">
      <c r="A145" s="37"/>
      <c r="B145" s="38"/>
      <c r="C145" s="172" t="s">
        <v>200</v>
      </c>
      <c r="D145" s="172" t="s">
        <v>151</v>
      </c>
      <c r="E145" s="173" t="s">
        <v>201</v>
      </c>
      <c r="F145" s="174" t="s">
        <v>202</v>
      </c>
      <c r="G145" s="175" t="s">
        <v>154</v>
      </c>
      <c r="H145" s="176">
        <v>0.361</v>
      </c>
      <c r="I145" s="177"/>
      <c r="J145" s="178">
        <f>ROUND(I145*H145,2)</f>
        <v>0</v>
      </c>
      <c r="K145" s="174" t="s">
        <v>155</v>
      </c>
      <c r="L145" s="42"/>
      <c r="M145" s="179" t="s">
        <v>31</v>
      </c>
      <c r="N145" s="180" t="s">
        <v>48</v>
      </c>
      <c r="O145" s="67"/>
      <c r="P145" s="181">
        <f>O145*H145</f>
        <v>0</v>
      </c>
      <c r="Q145" s="181">
        <v>0</v>
      </c>
      <c r="R145" s="181">
        <f>Q145*H145</f>
        <v>0</v>
      </c>
      <c r="S145" s="181">
        <v>0</v>
      </c>
      <c r="T145" s="182">
        <f>S145*H145</f>
        <v>0</v>
      </c>
      <c r="U145" s="37"/>
      <c r="V145" s="37"/>
      <c r="W145" s="37"/>
      <c r="X145" s="37"/>
      <c r="Y145" s="37"/>
      <c r="Z145" s="37"/>
      <c r="AA145" s="37"/>
      <c r="AB145" s="37"/>
      <c r="AC145" s="37"/>
      <c r="AD145" s="37"/>
      <c r="AE145" s="37"/>
      <c r="AR145" s="183" t="s">
        <v>156</v>
      </c>
      <c r="AT145" s="183" t="s">
        <v>151</v>
      </c>
      <c r="AU145" s="183" t="s">
        <v>87</v>
      </c>
      <c r="AY145" s="19" t="s">
        <v>149</v>
      </c>
      <c r="BE145" s="184">
        <f>IF(N145="základní",J145,0)</f>
        <v>0</v>
      </c>
      <c r="BF145" s="184">
        <f>IF(N145="snížená",J145,0)</f>
        <v>0</v>
      </c>
      <c r="BG145" s="184">
        <f>IF(N145="zákl. přenesená",J145,0)</f>
        <v>0</v>
      </c>
      <c r="BH145" s="184">
        <f>IF(N145="sníž. přenesená",J145,0)</f>
        <v>0</v>
      </c>
      <c r="BI145" s="184">
        <f>IF(N145="nulová",J145,0)</f>
        <v>0</v>
      </c>
      <c r="BJ145" s="19" t="s">
        <v>85</v>
      </c>
      <c r="BK145" s="184">
        <f>ROUND(I145*H145,2)</f>
        <v>0</v>
      </c>
      <c r="BL145" s="19" t="s">
        <v>156</v>
      </c>
      <c r="BM145" s="183" t="s">
        <v>203</v>
      </c>
    </row>
    <row r="146" spans="1:47" s="2" customFormat="1" ht="29.25">
      <c r="A146" s="37"/>
      <c r="B146" s="38"/>
      <c r="C146" s="39"/>
      <c r="D146" s="185" t="s">
        <v>158</v>
      </c>
      <c r="E146" s="39"/>
      <c r="F146" s="186" t="s">
        <v>204</v>
      </c>
      <c r="G146" s="39"/>
      <c r="H146" s="39"/>
      <c r="I146" s="187"/>
      <c r="J146" s="39"/>
      <c r="K146" s="39"/>
      <c r="L146" s="42"/>
      <c r="M146" s="188"/>
      <c r="N146" s="189"/>
      <c r="O146" s="67"/>
      <c r="P146" s="67"/>
      <c r="Q146" s="67"/>
      <c r="R146" s="67"/>
      <c r="S146" s="67"/>
      <c r="T146" s="68"/>
      <c r="U146" s="37"/>
      <c r="V146" s="37"/>
      <c r="W146" s="37"/>
      <c r="X146" s="37"/>
      <c r="Y146" s="37"/>
      <c r="Z146" s="37"/>
      <c r="AA146" s="37"/>
      <c r="AB146" s="37"/>
      <c r="AC146" s="37"/>
      <c r="AD146" s="37"/>
      <c r="AE146" s="37"/>
      <c r="AT146" s="19" t="s">
        <v>158</v>
      </c>
      <c r="AU146" s="19" t="s">
        <v>87</v>
      </c>
    </row>
    <row r="147" spans="2:51" s="13" customFormat="1" ht="12">
      <c r="B147" s="190"/>
      <c r="C147" s="191"/>
      <c r="D147" s="185" t="s">
        <v>160</v>
      </c>
      <c r="E147" s="192" t="s">
        <v>31</v>
      </c>
      <c r="F147" s="193" t="s">
        <v>205</v>
      </c>
      <c r="G147" s="191"/>
      <c r="H147" s="192" t="s">
        <v>31</v>
      </c>
      <c r="I147" s="194"/>
      <c r="J147" s="191"/>
      <c r="K147" s="191"/>
      <c r="L147" s="195"/>
      <c r="M147" s="196"/>
      <c r="N147" s="197"/>
      <c r="O147" s="197"/>
      <c r="P147" s="197"/>
      <c r="Q147" s="197"/>
      <c r="R147" s="197"/>
      <c r="S147" s="197"/>
      <c r="T147" s="198"/>
      <c r="AT147" s="199" t="s">
        <v>160</v>
      </c>
      <c r="AU147" s="199" t="s">
        <v>87</v>
      </c>
      <c r="AV147" s="13" t="s">
        <v>85</v>
      </c>
      <c r="AW147" s="13" t="s">
        <v>38</v>
      </c>
      <c r="AX147" s="13" t="s">
        <v>77</v>
      </c>
      <c r="AY147" s="199" t="s">
        <v>149</v>
      </c>
    </row>
    <row r="148" spans="2:51" s="14" customFormat="1" ht="12">
      <c r="B148" s="200"/>
      <c r="C148" s="201"/>
      <c r="D148" s="185" t="s">
        <v>160</v>
      </c>
      <c r="E148" s="202" t="s">
        <v>31</v>
      </c>
      <c r="F148" s="203" t="s">
        <v>206</v>
      </c>
      <c r="G148" s="201"/>
      <c r="H148" s="204">
        <v>1.235</v>
      </c>
      <c r="I148" s="205"/>
      <c r="J148" s="201"/>
      <c r="K148" s="201"/>
      <c r="L148" s="206"/>
      <c r="M148" s="207"/>
      <c r="N148" s="208"/>
      <c r="O148" s="208"/>
      <c r="P148" s="208"/>
      <c r="Q148" s="208"/>
      <c r="R148" s="208"/>
      <c r="S148" s="208"/>
      <c r="T148" s="209"/>
      <c r="AT148" s="210" t="s">
        <v>160</v>
      </c>
      <c r="AU148" s="210" t="s">
        <v>87</v>
      </c>
      <c r="AV148" s="14" t="s">
        <v>87</v>
      </c>
      <c r="AW148" s="14" t="s">
        <v>38</v>
      </c>
      <c r="AX148" s="14" t="s">
        <v>77</v>
      </c>
      <c r="AY148" s="210" t="s">
        <v>149</v>
      </c>
    </row>
    <row r="149" spans="2:51" s="14" customFormat="1" ht="12">
      <c r="B149" s="200"/>
      <c r="C149" s="201"/>
      <c r="D149" s="185" t="s">
        <v>160</v>
      </c>
      <c r="E149" s="202" t="s">
        <v>31</v>
      </c>
      <c r="F149" s="203" t="s">
        <v>207</v>
      </c>
      <c r="G149" s="201"/>
      <c r="H149" s="204">
        <v>-0.874</v>
      </c>
      <c r="I149" s="205"/>
      <c r="J149" s="201"/>
      <c r="K149" s="201"/>
      <c r="L149" s="206"/>
      <c r="M149" s="207"/>
      <c r="N149" s="208"/>
      <c r="O149" s="208"/>
      <c r="P149" s="208"/>
      <c r="Q149" s="208"/>
      <c r="R149" s="208"/>
      <c r="S149" s="208"/>
      <c r="T149" s="209"/>
      <c r="AT149" s="210" t="s">
        <v>160</v>
      </c>
      <c r="AU149" s="210" t="s">
        <v>87</v>
      </c>
      <c r="AV149" s="14" t="s">
        <v>87</v>
      </c>
      <c r="AW149" s="14" t="s">
        <v>38</v>
      </c>
      <c r="AX149" s="14" t="s">
        <v>77</v>
      </c>
      <c r="AY149" s="210" t="s">
        <v>149</v>
      </c>
    </row>
    <row r="150" spans="2:51" s="15" customFormat="1" ht="12">
      <c r="B150" s="211"/>
      <c r="C150" s="212"/>
      <c r="D150" s="185" t="s">
        <v>160</v>
      </c>
      <c r="E150" s="213" t="s">
        <v>31</v>
      </c>
      <c r="F150" s="214" t="s">
        <v>163</v>
      </c>
      <c r="G150" s="212"/>
      <c r="H150" s="215">
        <v>0.361</v>
      </c>
      <c r="I150" s="216"/>
      <c r="J150" s="212"/>
      <c r="K150" s="212"/>
      <c r="L150" s="217"/>
      <c r="M150" s="218"/>
      <c r="N150" s="219"/>
      <c r="O150" s="219"/>
      <c r="P150" s="219"/>
      <c r="Q150" s="219"/>
      <c r="R150" s="219"/>
      <c r="S150" s="219"/>
      <c r="T150" s="220"/>
      <c r="AT150" s="221" t="s">
        <v>160</v>
      </c>
      <c r="AU150" s="221" t="s">
        <v>87</v>
      </c>
      <c r="AV150" s="15" t="s">
        <v>156</v>
      </c>
      <c r="AW150" s="15" t="s">
        <v>38</v>
      </c>
      <c r="AX150" s="15" t="s">
        <v>85</v>
      </c>
      <c r="AY150" s="221" t="s">
        <v>149</v>
      </c>
    </row>
    <row r="151" spans="1:65" s="2" customFormat="1" ht="24.2" customHeight="1">
      <c r="A151" s="37"/>
      <c r="B151" s="38"/>
      <c r="C151" s="172" t="s">
        <v>208</v>
      </c>
      <c r="D151" s="172" t="s">
        <v>151</v>
      </c>
      <c r="E151" s="173" t="s">
        <v>209</v>
      </c>
      <c r="F151" s="174" t="s">
        <v>210</v>
      </c>
      <c r="G151" s="175" t="s">
        <v>154</v>
      </c>
      <c r="H151" s="176">
        <v>0.613</v>
      </c>
      <c r="I151" s="177"/>
      <c r="J151" s="178">
        <f>ROUND(I151*H151,2)</f>
        <v>0</v>
      </c>
      <c r="K151" s="174" t="s">
        <v>155</v>
      </c>
      <c r="L151" s="42"/>
      <c r="M151" s="179" t="s">
        <v>31</v>
      </c>
      <c r="N151" s="180" t="s">
        <v>48</v>
      </c>
      <c r="O151" s="67"/>
      <c r="P151" s="181">
        <f>O151*H151</f>
        <v>0</v>
      </c>
      <c r="Q151" s="181">
        <v>1.32715</v>
      </c>
      <c r="R151" s="181">
        <f>Q151*H151</f>
        <v>0.81354295</v>
      </c>
      <c r="S151" s="181">
        <v>0</v>
      </c>
      <c r="T151" s="182">
        <f>S151*H151</f>
        <v>0</v>
      </c>
      <c r="U151" s="37"/>
      <c r="V151" s="37"/>
      <c r="W151" s="37"/>
      <c r="X151" s="37"/>
      <c r="Y151" s="37"/>
      <c r="Z151" s="37"/>
      <c r="AA151" s="37"/>
      <c r="AB151" s="37"/>
      <c r="AC151" s="37"/>
      <c r="AD151" s="37"/>
      <c r="AE151" s="37"/>
      <c r="AR151" s="183" t="s">
        <v>156</v>
      </c>
      <c r="AT151" s="183" t="s">
        <v>151</v>
      </c>
      <c r="AU151" s="183" t="s">
        <v>87</v>
      </c>
      <c r="AY151" s="19" t="s">
        <v>149</v>
      </c>
      <c r="BE151" s="184">
        <f>IF(N151="základní",J151,0)</f>
        <v>0</v>
      </c>
      <c r="BF151" s="184">
        <f>IF(N151="snížená",J151,0)</f>
        <v>0</v>
      </c>
      <c r="BG151" s="184">
        <f>IF(N151="zákl. přenesená",J151,0)</f>
        <v>0</v>
      </c>
      <c r="BH151" s="184">
        <f>IF(N151="sníž. přenesená",J151,0)</f>
        <v>0</v>
      </c>
      <c r="BI151" s="184">
        <f>IF(N151="nulová",J151,0)</f>
        <v>0</v>
      </c>
      <c r="BJ151" s="19" t="s">
        <v>85</v>
      </c>
      <c r="BK151" s="184">
        <f>ROUND(I151*H151,2)</f>
        <v>0</v>
      </c>
      <c r="BL151" s="19" t="s">
        <v>156</v>
      </c>
      <c r="BM151" s="183" t="s">
        <v>211</v>
      </c>
    </row>
    <row r="152" spans="2:51" s="13" customFormat="1" ht="12">
      <c r="B152" s="190"/>
      <c r="C152" s="191"/>
      <c r="D152" s="185" t="s">
        <v>160</v>
      </c>
      <c r="E152" s="192" t="s">
        <v>31</v>
      </c>
      <c r="F152" s="193" t="s">
        <v>205</v>
      </c>
      <c r="G152" s="191"/>
      <c r="H152" s="192" t="s">
        <v>31</v>
      </c>
      <c r="I152" s="194"/>
      <c r="J152" s="191"/>
      <c r="K152" s="191"/>
      <c r="L152" s="195"/>
      <c r="M152" s="196"/>
      <c r="N152" s="197"/>
      <c r="O152" s="197"/>
      <c r="P152" s="197"/>
      <c r="Q152" s="197"/>
      <c r="R152" s="197"/>
      <c r="S152" s="197"/>
      <c r="T152" s="198"/>
      <c r="AT152" s="199" t="s">
        <v>160</v>
      </c>
      <c r="AU152" s="199" t="s">
        <v>87</v>
      </c>
      <c r="AV152" s="13" t="s">
        <v>85</v>
      </c>
      <c r="AW152" s="13" t="s">
        <v>38</v>
      </c>
      <c r="AX152" s="13" t="s">
        <v>77</v>
      </c>
      <c r="AY152" s="199" t="s">
        <v>149</v>
      </c>
    </row>
    <row r="153" spans="2:51" s="14" customFormat="1" ht="12">
      <c r="B153" s="200"/>
      <c r="C153" s="201"/>
      <c r="D153" s="185" t="s">
        <v>160</v>
      </c>
      <c r="E153" s="202" t="s">
        <v>31</v>
      </c>
      <c r="F153" s="203" t="s">
        <v>212</v>
      </c>
      <c r="G153" s="201"/>
      <c r="H153" s="204">
        <v>0.363</v>
      </c>
      <c r="I153" s="205"/>
      <c r="J153" s="201"/>
      <c r="K153" s="201"/>
      <c r="L153" s="206"/>
      <c r="M153" s="207"/>
      <c r="N153" s="208"/>
      <c r="O153" s="208"/>
      <c r="P153" s="208"/>
      <c r="Q153" s="208"/>
      <c r="R153" s="208"/>
      <c r="S153" s="208"/>
      <c r="T153" s="209"/>
      <c r="AT153" s="210" t="s">
        <v>160</v>
      </c>
      <c r="AU153" s="210" t="s">
        <v>87</v>
      </c>
      <c r="AV153" s="14" t="s">
        <v>87</v>
      </c>
      <c r="AW153" s="14" t="s">
        <v>38</v>
      </c>
      <c r="AX153" s="14" t="s">
        <v>77</v>
      </c>
      <c r="AY153" s="210" t="s">
        <v>149</v>
      </c>
    </row>
    <row r="154" spans="2:51" s="14" customFormat="1" ht="12">
      <c r="B154" s="200"/>
      <c r="C154" s="201"/>
      <c r="D154" s="185" t="s">
        <v>160</v>
      </c>
      <c r="E154" s="202" t="s">
        <v>31</v>
      </c>
      <c r="F154" s="203" t="s">
        <v>213</v>
      </c>
      <c r="G154" s="201"/>
      <c r="H154" s="204">
        <v>0.16</v>
      </c>
      <c r="I154" s="205"/>
      <c r="J154" s="201"/>
      <c r="K154" s="201"/>
      <c r="L154" s="206"/>
      <c r="M154" s="207"/>
      <c r="N154" s="208"/>
      <c r="O154" s="208"/>
      <c r="P154" s="208"/>
      <c r="Q154" s="208"/>
      <c r="R154" s="208"/>
      <c r="S154" s="208"/>
      <c r="T154" s="209"/>
      <c r="AT154" s="210" t="s">
        <v>160</v>
      </c>
      <c r="AU154" s="210" t="s">
        <v>87</v>
      </c>
      <c r="AV154" s="14" t="s">
        <v>87</v>
      </c>
      <c r="AW154" s="14" t="s">
        <v>38</v>
      </c>
      <c r="AX154" s="14" t="s">
        <v>77</v>
      </c>
      <c r="AY154" s="210" t="s">
        <v>149</v>
      </c>
    </row>
    <row r="155" spans="2:51" s="14" customFormat="1" ht="12">
      <c r="B155" s="200"/>
      <c r="C155" s="201"/>
      <c r="D155" s="185" t="s">
        <v>160</v>
      </c>
      <c r="E155" s="202" t="s">
        <v>31</v>
      </c>
      <c r="F155" s="203" t="s">
        <v>214</v>
      </c>
      <c r="G155" s="201"/>
      <c r="H155" s="204">
        <v>0.09</v>
      </c>
      <c r="I155" s="205"/>
      <c r="J155" s="201"/>
      <c r="K155" s="201"/>
      <c r="L155" s="206"/>
      <c r="M155" s="207"/>
      <c r="N155" s="208"/>
      <c r="O155" s="208"/>
      <c r="P155" s="208"/>
      <c r="Q155" s="208"/>
      <c r="R155" s="208"/>
      <c r="S155" s="208"/>
      <c r="T155" s="209"/>
      <c r="AT155" s="210" t="s">
        <v>160</v>
      </c>
      <c r="AU155" s="210" t="s">
        <v>87</v>
      </c>
      <c r="AV155" s="14" t="s">
        <v>87</v>
      </c>
      <c r="AW155" s="14" t="s">
        <v>38</v>
      </c>
      <c r="AX155" s="14" t="s">
        <v>77</v>
      </c>
      <c r="AY155" s="210" t="s">
        <v>149</v>
      </c>
    </row>
    <row r="156" spans="2:51" s="15" customFormat="1" ht="12">
      <c r="B156" s="211"/>
      <c r="C156" s="212"/>
      <c r="D156" s="185" t="s">
        <v>160</v>
      </c>
      <c r="E156" s="213" t="s">
        <v>31</v>
      </c>
      <c r="F156" s="214" t="s">
        <v>163</v>
      </c>
      <c r="G156" s="212"/>
      <c r="H156" s="215">
        <v>0.613</v>
      </c>
      <c r="I156" s="216"/>
      <c r="J156" s="212"/>
      <c r="K156" s="212"/>
      <c r="L156" s="217"/>
      <c r="M156" s="218"/>
      <c r="N156" s="219"/>
      <c r="O156" s="219"/>
      <c r="P156" s="219"/>
      <c r="Q156" s="219"/>
      <c r="R156" s="219"/>
      <c r="S156" s="219"/>
      <c r="T156" s="220"/>
      <c r="AT156" s="221" t="s">
        <v>160</v>
      </c>
      <c r="AU156" s="221" t="s">
        <v>87</v>
      </c>
      <c r="AV156" s="15" t="s">
        <v>156</v>
      </c>
      <c r="AW156" s="15" t="s">
        <v>38</v>
      </c>
      <c r="AX156" s="15" t="s">
        <v>85</v>
      </c>
      <c r="AY156" s="221" t="s">
        <v>149</v>
      </c>
    </row>
    <row r="157" spans="1:65" s="2" customFormat="1" ht="24.2" customHeight="1">
      <c r="A157" s="37"/>
      <c r="B157" s="38"/>
      <c r="C157" s="172" t="s">
        <v>215</v>
      </c>
      <c r="D157" s="172" t="s">
        <v>151</v>
      </c>
      <c r="E157" s="173" t="s">
        <v>216</v>
      </c>
      <c r="F157" s="174" t="s">
        <v>217</v>
      </c>
      <c r="G157" s="175" t="s">
        <v>154</v>
      </c>
      <c r="H157" s="176">
        <v>1.228</v>
      </c>
      <c r="I157" s="177"/>
      <c r="J157" s="178">
        <f>ROUND(I157*H157,2)</f>
        <v>0</v>
      </c>
      <c r="K157" s="174" t="s">
        <v>155</v>
      </c>
      <c r="L157" s="42"/>
      <c r="M157" s="179" t="s">
        <v>31</v>
      </c>
      <c r="N157" s="180" t="s">
        <v>48</v>
      </c>
      <c r="O157" s="67"/>
      <c r="P157" s="181">
        <f>O157*H157</f>
        <v>0</v>
      </c>
      <c r="Q157" s="181">
        <v>1.32715</v>
      </c>
      <c r="R157" s="181">
        <f>Q157*H157</f>
        <v>1.6297402</v>
      </c>
      <c r="S157" s="181">
        <v>0</v>
      </c>
      <c r="T157" s="182">
        <f>S157*H157</f>
        <v>0</v>
      </c>
      <c r="U157" s="37"/>
      <c r="V157" s="37"/>
      <c r="W157" s="37"/>
      <c r="X157" s="37"/>
      <c r="Y157" s="37"/>
      <c r="Z157" s="37"/>
      <c r="AA157" s="37"/>
      <c r="AB157" s="37"/>
      <c r="AC157" s="37"/>
      <c r="AD157" s="37"/>
      <c r="AE157" s="37"/>
      <c r="AR157" s="183" t="s">
        <v>156</v>
      </c>
      <c r="AT157" s="183" t="s">
        <v>151</v>
      </c>
      <c r="AU157" s="183" t="s">
        <v>87</v>
      </c>
      <c r="AY157" s="19" t="s">
        <v>149</v>
      </c>
      <c r="BE157" s="184">
        <f>IF(N157="základní",J157,0)</f>
        <v>0</v>
      </c>
      <c r="BF157" s="184">
        <f>IF(N157="snížená",J157,0)</f>
        <v>0</v>
      </c>
      <c r="BG157" s="184">
        <f>IF(N157="zákl. přenesená",J157,0)</f>
        <v>0</v>
      </c>
      <c r="BH157" s="184">
        <f>IF(N157="sníž. přenesená",J157,0)</f>
        <v>0</v>
      </c>
      <c r="BI157" s="184">
        <f>IF(N157="nulová",J157,0)</f>
        <v>0</v>
      </c>
      <c r="BJ157" s="19" t="s">
        <v>85</v>
      </c>
      <c r="BK157" s="184">
        <f>ROUND(I157*H157,2)</f>
        <v>0</v>
      </c>
      <c r="BL157" s="19" t="s">
        <v>156</v>
      </c>
      <c r="BM157" s="183" t="s">
        <v>218</v>
      </c>
    </row>
    <row r="158" spans="2:51" s="13" customFormat="1" ht="12">
      <c r="B158" s="190"/>
      <c r="C158" s="191"/>
      <c r="D158" s="185" t="s">
        <v>160</v>
      </c>
      <c r="E158" s="192" t="s">
        <v>31</v>
      </c>
      <c r="F158" s="193" t="s">
        <v>205</v>
      </c>
      <c r="G158" s="191"/>
      <c r="H158" s="192" t="s">
        <v>31</v>
      </c>
      <c r="I158" s="194"/>
      <c r="J158" s="191"/>
      <c r="K158" s="191"/>
      <c r="L158" s="195"/>
      <c r="M158" s="196"/>
      <c r="N158" s="197"/>
      <c r="O158" s="197"/>
      <c r="P158" s="197"/>
      <c r="Q158" s="197"/>
      <c r="R158" s="197"/>
      <c r="S158" s="197"/>
      <c r="T158" s="198"/>
      <c r="AT158" s="199" t="s">
        <v>160</v>
      </c>
      <c r="AU158" s="199" t="s">
        <v>87</v>
      </c>
      <c r="AV158" s="13" t="s">
        <v>85</v>
      </c>
      <c r="AW158" s="13" t="s">
        <v>38</v>
      </c>
      <c r="AX158" s="13" t="s">
        <v>77</v>
      </c>
      <c r="AY158" s="199" t="s">
        <v>149</v>
      </c>
    </row>
    <row r="159" spans="2:51" s="14" customFormat="1" ht="12">
      <c r="B159" s="200"/>
      <c r="C159" s="201"/>
      <c r="D159" s="185" t="s">
        <v>160</v>
      </c>
      <c r="E159" s="202" t="s">
        <v>31</v>
      </c>
      <c r="F159" s="203" t="s">
        <v>219</v>
      </c>
      <c r="G159" s="201"/>
      <c r="H159" s="204">
        <v>0.708</v>
      </c>
      <c r="I159" s="205"/>
      <c r="J159" s="201"/>
      <c r="K159" s="201"/>
      <c r="L159" s="206"/>
      <c r="M159" s="207"/>
      <c r="N159" s="208"/>
      <c r="O159" s="208"/>
      <c r="P159" s="208"/>
      <c r="Q159" s="208"/>
      <c r="R159" s="208"/>
      <c r="S159" s="208"/>
      <c r="T159" s="209"/>
      <c r="AT159" s="210" t="s">
        <v>160</v>
      </c>
      <c r="AU159" s="210" t="s">
        <v>87</v>
      </c>
      <c r="AV159" s="14" t="s">
        <v>87</v>
      </c>
      <c r="AW159" s="14" t="s">
        <v>38</v>
      </c>
      <c r="AX159" s="14" t="s">
        <v>77</v>
      </c>
      <c r="AY159" s="210" t="s">
        <v>149</v>
      </c>
    </row>
    <row r="160" spans="2:51" s="14" customFormat="1" ht="12">
      <c r="B160" s="200"/>
      <c r="C160" s="201"/>
      <c r="D160" s="185" t="s">
        <v>160</v>
      </c>
      <c r="E160" s="202" t="s">
        <v>31</v>
      </c>
      <c r="F160" s="203" t="s">
        <v>220</v>
      </c>
      <c r="G160" s="201"/>
      <c r="H160" s="204">
        <v>0.52</v>
      </c>
      <c r="I160" s="205"/>
      <c r="J160" s="201"/>
      <c r="K160" s="201"/>
      <c r="L160" s="206"/>
      <c r="M160" s="207"/>
      <c r="N160" s="208"/>
      <c r="O160" s="208"/>
      <c r="P160" s="208"/>
      <c r="Q160" s="208"/>
      <c r="R160" s="208"/>
      <c r="S160" s="208"/>
      <c r="T160" s="209"/>
      <c r="AT160" s="210" t="s">
        <v>160</v>
      </c>
      <c r="AU160" s="210" t="s">
        <v>87</v>
      </c>
      <c r="AV160" s="14" t="s">
        <v>87</v>
      </c>
      <c r="AW160" s="14" t="s">
        <v>38</v>
      </c>
      <c r="AX160" s="14" t="s">
        <v>77</v>
      </c>
      <c r="AY160" s="210" t="s">
        <v>149</v>
      </c>
    </row>
    <row r="161" spans="2:51" s="15" customFormat="1" ht="12">
      <c r="B161" s="211"/>
      <c r="C161" s="212"/>
      <c r="D161" s="185" t="s">
        <v>160</v>
      </c>
      <c r="E161" s="213" t="s">
        <v>31</v>
      </c>
      <c r="F161" s="214" t="s">
        <v>163</v>
      </c>
      <c r="G161" s="212"/>
      <c r="H161" s="215">
        <v>1.228</v>
      </c>
      <c r="I161" s="216"/>
      <c r="J161" s="212"/>
      <c r="K161" s="212"/>
      <c r="L161" s="217"/>
      <c r="M161" s="218"/>
      <c r="N161" s="219"/>
      <c r="O161" s="219"/>
      <c r="P161" s="219"/>
      <c r="Q161" s="219"/>
      <c r="R161" s="219"/>
      <c r="S161" s="219"/>
      <c r="T161" s="220"/>
      <c r="AT161" s="221" t="s">
        <v>160</v>
      </c>
      <c r="AU161" s="221" t="s">
        <v>87</v>
      </c>
      <c r="AV161" s="15" t="s">
        <v>156</v>
      </c>
      <c r="AW161" s="15" t="s">
        <v>38</v>
      </c>
      <c r="AX161" s="15" t="s">
        <v>85</v>
      </c>
      <c r="AY161" s="221" t="s">
        <v>149</v>
      </c>
    </row>
    <row r="162" spans="1:65" s="2" customFormat="1" ht="24.2" customHeight="1">
      <c r="A162" s="37"/>
      <c r="B162" s="38"/>
      <c r="C162" s="172" t="s">
        <v>221</v>
      </c>
      <c r="D162" s="172" t="s">
        <v>151</v>
      </c>
      <c r="E162" s="173" t="s">
        <v>222</v>
      </c>
      <c r="F162" s="174" t="s">
        <v>223</v>
      </c>
      <c r="G162" s="175" t="s">
        <v>154</v>
      </c>
      <c r="H162" s="176">
        <v>0.014</v>
      </c>
      <c r="I162" s="177"/>
      <c r="J162" s="178">
        <f>ROUND(I162*H162,2)</f>
        <v>0</v>
      </c>
      <c r="K162" s="174" t="s">
        <v>155</v>
      </c>
      <c r="L162" s="42"/>
      <c r="M162" s="179" t="s">
        <v>31</v>
      </c>
      <c r="N162" s="180" t="s">
        <v>48</v>
      </c>
      <c r="O162" s="67"/>
      <c r="P162" s="181">
        <f>O162*H162</f>
        <v>0</v>
      </c>
      <c r="Q162" s="181">
        <v>2.33055</v>
      </c>
      <c r="R162" s="181">
        <f>Q162*H162</f>
        <v>0.0326277</v>
      </c>
      <c r="S162" s="181">
        <v>0</v>
      </c>
      <c r="T162" s="182">
        <f>S162*H162</f>
        <v>0</v>
      </c>
      <c r="U162" s="37"/>
      <c r="V162" s="37"/>
      <c r="W162" s="37"/>
      <c r="X162" s="37"/>
      <c r="Y162" s="37"/>
      <c r="Z162" s="37"/>
      <c r="AA162" s="37"/>
      <c r="AB162" s="37"/>
      <c r="AC162" s="37"/>
      <c r="AD162" s="37"/>
      <c r="AE162" s="37"/>
      <c r="AR162" s="183" t="s">
        <v>156</v>
      </c>
      <c r="AT162" s="183" t="s">
        <v>151</v>
      </c>
      <c r="AU162" s="183" t="s">
        <v>87</v>
      </c>
      <c r="AY162" s="19" t="s">
        <v>149</v>
      </c>
      <c r="BE162" s="184">
        <f>IF(N162="základní",J162,0)</f>
        <v>0</v>
      </c>
      <c r="BF162" s="184">
        <f>IF(N162="snížená",J162,0)</f>
        <v>0</v>
      </c>
      <c r="BG162" s="184">
        <f>IF(N162="zákl. přenesená",J162,0)</f>
        <v>0</v>
      </c>
      <c r="BH162" s="184">
        <f>IF(N162="sníž. přenesená",J162,0)</f>
        <v>0</v>
      </c>
      <c r="BI162" s="184">
        <f>IF(N162="nulová",J162,0)</f>
        <v>0</v>
      </c>
      <c r="BJ162" s="19" t="s">
        <v>85</v>
      </c>
      <c r="BK162" s="184">
        <f>ROUND(I162*H162,2)</f>
        <v>0</v>
      </c>
      <c r="BL162" s="19" t="s">
        <v>156</v>
      </c>
      <c r="BM162" s="183" t="s">
        <v>224</v>
      </c>
    </row>
    <row r="163" spans="2:51" s="13" customFormat="1" ht="12">
      <c r="B163" s="190"/>
      <c r="C163" s="191"/>
      <c r="D163" s="185" t="s">
        <v>160</v>
      </c>
      <c r="E163" s="192" t="s">
        <v>31</v>
      </c>
      <c r="F163" s="193" t="s">
        <v>205</v>
      </c>
      <c r="G163" s="191"/>
      <c r="H163" s="192" t="s">
        <v>31</v>
      </c>
      <c r="I163" s="194"/>
      <c r="J163" s="191"/>
      <c r="K163" s="191"/>
      <c r="L163" s="195"/>
      <c r="M163" s="196"/>
      <c r="N163" s="197"/>
      <c r="O163" s="197"/>
      <c r="P163" s="197"/>
      <c r="Q163" s="197"/>
      <c r="R163" s="197"/>
      <c r="S163" s="197"/>
      <c r="T163" s="198"/>
      <c r="AT163" s="199" t="s">
        <v>160</v>
      </c>
      <c r="AU163" s="199" t="s">
        <v>87</v>
      </c>
      <c r="AV163" s="13" t="s">
        <v>85</v>
      </c>
      <c r="AW163" s="13" t="s">
        <v>38</v>
      </c>
      <c r="AX163" s="13" t="s">
        <v>77</v>
      </c>
      <c r="AY163" s="199" t="s">
        <v>149</v>
      </c>
    </row>
    <row r="164" spans="2:51" s="14" customFormat="1" ht="12">
      <c r="B164" s="200"/>
      <c r="C164" s="201"/>
      <c r="D164" s="185" t="s">
        <v>160</v>
      </c>
      <c r="E164" s="202" t="s">
        <v>31</v>
      </c>
      <c r="F164" s="203" t="s">
        <v>225</v>
      </c>
      <c r="G164" s="201"/>
      <c r="H164" s="204">
        <v>0.014</v>
      </c>
      <c r="I164" s="205"/>
      <c r="J164" s="201"/>
      <c r="K164" s="201"/>
      <c r="L164" s="206"/>
      <c r="M164" s="207"/>
      <c r="N164" s="208"/>
      <c r="O164" s="208"/>
      <c r="P164" s="208"/>
      <c r="Q164" s="208"/>
      <c r="R164" s="208"/>
      <c r="S164" s="208"/>
      <c r="T164" s="209"/>
      <c r="AT164" s="210" t="s">
        <v>160</v>
      </c>
      <c r="AU164" s="210" t="s">
        <v>87</v>
      </c>
      <c r="AV164" s="14" t="s">
        <v>87</v>
      </c>
      <c r="AW164" s="14" t="s">
        <v>38</v>
      </c>
      <c r="AX164" s="14" t="s">
        <v>77</v>
      </c>
      <c r="AY164" s="210" t="s">
        <v>149</v>
      </c>
    </row>
    <row r="165" spans="2:51" s="15" customFormat="1" ht="12">
      <c r="B165" s="211"/>
      <c r="C165" s="212"/>
      <c r="D165" s="185" t="s">
        <v>160</v>
      </c>
      <c r="E165" s="213" t="s">
        <v>31</v>
      </c>
      <c r="F165" s="214" t="s">
        <v>163</v>
      </c>
      <c r="G165" s="212"/>
      <c r="H165" s="215">
        <v>0.014</v>
      </c>
      <c r="I165" s="216"/>
      <c r="J165" s="212"/>
      <c r="K165" s="212"/>
      <c r="L165" s="217"/>
      <c r="M165" s="218"/>
      <c r="N165" s="219"/>
      <c r="O165" s="219"/>
      <c r="P165" s="219"/>
      <c r="Q165" s="219"/>
      <c r="R165" s="219"/>
      <c r="S165" s="219"/>
      <c r="T165" s="220"/>
      <c r="AT165" s="221" t="s">
        <v>160</v>
      </c>
      <c r="AU165" s="221" t="s">
        <v>87</v>
      </c>
      <c r="AV165" s="15" t="s">
        <v>156</v>
      </c>
      <c r="AW165" s="15" t="s">
        <v>38</v>
      </c>
      <c r="AX165" s="15" t="s">
        <v>85</v>
      </c>
      <c r="AY165" s="221" t="s">
        <v>149</v>
      </c>
    </row>
    <row r="166" spans="1:65" s="2" customFormat="1" ht="24.2" customHeight="1">
      <c r="A166" s="37"/>
      <c r="B166" s="38"/>
      <c r="C166" s="172" t="s">
        <v>226</v>
      </c>
      <c r="D166" s="172" t="s">
        <v>151</v>
      </c>
      <c r="E166" s="173" t="s">
        <v>227</v>
      </c>
      <c r="F166" s="174" t="s">
        <v>228</v>
      </c>
      <c r="G166" s="175" t="s">
        <v>229</v>
      </c>
      <c r="H166" s="176">
        <v>5.023</v>
      </c>
      <c r="I166" s="177"/>
      <c r="J166" s="178">
        <f>ROUND(I166*H166,2)</f>
        <v>0</v>
      </c>
      <c r="K166" s="174" t="s">
        <v>155</v>
      </c>
      <c r="L166" s="42"/>
      <c r="M166" s="179" t="s">
        <v>31</v>
      </c>
      <c r="N166" s="180" t="s">
        <v>48</v>
      </c>
      <c r="O166" s="67"/>
      <c r="P166" s="181">
        <f>O166*H166</f>
        <v>0</v>
      </c>
      <c r="Q166" s="181">
        <v>0.14854</v>
      </c>
      <c r="R166" s="181">
        <f>Q166*H166</f>
        <v>0.74611642</v>
      </c>
      <c r="S166" s="181">
        <v>0</v>
      </c>
      <c r="T166" s="182">
        <f>S166*H166</f>
        <v>0</v>
      </c>
      <c r="U166" s="37"/>
      <c r="V166" s="37"/>
      <c r="W166" s="37"/>
      <c r="X166" s="37"/>
      <c r="Y166" s="37"/>
      <c r="Z166" s="37"/>
      <c r="AA166" s="37"/>
      <c r="AB166" s="37"/>
      <c r="AC166" s="37"/>
      <c r="AD166" s="37"/>
      <c r="AE166" s="37"/>
      <c r="AR166" s="183" t="s">
        <v>156</v>
      </c>
      <c r="AT166" s="183" t="s">
        <v>151</v>
      </c>
      <c r="AU166" s="183" t="s">
        <v>87</v>
      </c>
      <c r="AY166" s="19" t="s">
        <v>149</v>
      </c>
      <c r="BE166" s="184">
        <f>IF(N166="základní",J166,0)</f>
        <v>0</v>
      </c>
      <c r="BF166" s="184">
        <f>IF(N166="snížená",J166,0)</f>
        <v>0</v>
      </c>
      <c r="BG166" s="184">
        <f>IF(N166="zákl. přenesená",J166,0)</f>
        <v>0</v>
      </c>
      <c r="BH166" s="184">
        <f>IF(N166="sníž. přenesená",J166,0)</f>
        <v>0</v>
      </c>
      <c r="BI166" s="184">
        <f>IF(N166="nulová",J166,0)</f>
        <v>0</v>
      </c>
      <c r="BJ166" s="19" t="s">
        <v>85</v>
      </c>
      <c r="BK166" s="184">
        <f>ROUND(I166*H166,2)</f>
        <v>0</v>
      </c>
      <c r="BL166" s="19" t="s">
        <v>156</v>
      </c>
      <c r="BM166" s="183" t="s">
        <v>230</v>
      </c>
    </row>
    <row r="167" spans="2:51" s="13" customFormat="1" ht="12">
      <c r="B167" s="190"/>
      <c r="C167" s="191"/>
      <c r="D167" s="185" t="s">
        <v>160</v>
      </c>
      <c r="E167" s="192" t="s">
        <v>31</v>
      </c>
      <c r="F167" s="193" t="s">
        <v>205</v>
      </c>
      <c r="G167" s="191"/>
      <c r="H167" s="192" t="s">
        <v>31</v>
      </c>
      <c r="I167" s="194"/>
      <c r="J167" s="191"/>
      <c r="K167" s="191"/>
      <c r="L167" s="195"/>
      <c r="M167" s="196"/>
      <c r="N167" s="197"/>
      <c r="O167" s="197"/>
      <c r="P167" s="197"/>
      <c r="Q167" s="197"/>
      <c r="R167" s="197"/>
      <c r="S167" s="197"/>
      <c r="T167" s="198"/>
      <c r="AT167" s="199" t="s">
        <v>160</v>
      </c>
      <c r="AU167" s="199" t="s">
        <v>87</v>
      </c>
      <c r="AV167" s="13" t="s">
        <v>85</v>
      </c>
      <c r="AW167" s="13" t="s">
        <v>38</v>
      </c>
      <c r="AX167" s="13" t="s">
        <v>77</v>
      </c>
      <c r="AY167" s="199" t="s">
        <v>149</v>
      </c>
    </row>
    <row r="168" spans="2:51" s="14" customFormat="1" ht="12">
      <c r="B168" s="200"/>
      <c r="C168" s="201"/>
      <c r="D168" s="185" t="s">
        <v>160</v>
      </c>
      <c r="E168" s="202" t="s">
        <v>31</v>
      </c>
      <c r="F168" s="203" t="s">
        <v>231</v>
      </c>
      <c r="G168" s="201"/>
      <c r="H168" s="204">
        <v>5.023</v>
      </c>
      <c r="I168" s="205"/>
      <c r="J168" s="201"/>
      <c r="K168" s="201"/>
      <c r="L168" s="206"/>
      <c r="M168" s="207"/>
      <c r="N168" s="208"/>
      <c r="O168" s="208"/>
      <c r="P168" s="208"/>
      <c r="Q168" s="208"/>
      <c r="R168" s="208"/>
      <c r="S168" s="208"/>
      <c r="T168" s="209"/>
      <c r="AT168" s="210" t="s">
        <v>160</v>
      </c>
      <c r="AU168" s="210" t="s">
        <v>87</v>
      </c>
      <c r="AV168" s="14" t="s">
        <v>87</v>
      </c>
      <c r="AW168" s="14" t="s">
        <v>38</v>
      </c>
      <c r="AX168" s="14" t="s">
        <v>77</v>
      </c>
      <c r="AY168" s="210" t="s">
        <v>149</v>
      </c>
    </row>
    <row r="169" spans="2:51" s="15" customFormat="1" ht="12">
      <c r="B169" s="211"/>
      <c r="C169" s="212"/>
      <c r="D169" s="185" t="s">
        <v>160</v>
      </c>
      <c r="E169" s="213" t="s">
        <v>31</v>
      </c>
      <c r="F169" s="214" t="s">
        <v>163</v>
      </c>
      <c r="G169" s="212"/>
      <c r="H169" s="215">
        <v>5.023</v>
      </c>
      <c r="I169" s="216"/>
      <c r="J169" s="212"/>
      <c r="K169" s="212"/>
      <c r="L169" s="217"/>
      <c r="M169" s="218"/>
      <c r="N169" s="219"/>
      <c r="O169" s="219"/>
      <c r="P169" s="219"/>
      <c r="Q169" s="219"/>
      <c r="R169" s="219"/>
      <c r="S169" s="219"/>
      <c r="T169" s="220"/>
      <c r="AT169" s="221" t="s">
        <v>160</v>
      </c>
      <c r="AU169" s="221" t="s">
        <v>87</v>
      </c>
      <c r="AV169" s="15" t="s">
        <v>156</v>
      </c>
      <c r="AW169" s="15" t="s">
        <v>38</v>
      </c>
      <c r="AX169" s="15" t="s">
        <v>85</v>
      </c>
      <c r="AY169" s="221" t="s">
        <v>149</v>
      </c>
    </row>
    <row r="170" spans="1:65" s="2" customFormat="1" ht="24.2" customHeight="1">
      <c r="A170" s="37"/>
      <c r="B170" s="38"/>
      <c r="C170" s="172" t="s">
        <v>232</v>
      </c>
      <c r="D170" s="172" t="s">
        <v>151</v>
      </c>
      <c r="E170" s="173" t="s">
        <v>233</v>
      </c>
      <c r="F170" s="174" t="s">
        <v>234</v>
      </c>
      <c r="G170" s="175" t="s">
        <v>235</v>
      </c>
      <c r="H170" s="176">
        <v>3</v>
      </c>
      <c r="I170" s="177"/>
      <c r="J170" s="178">
        <f>ROUND(I170*H170,2)</f>
        <v>0</v>
      </c>
      <c r="K170" s="174" t="s">
        <v>155</v>
      </c>
      <c r="L170" s="42"/>
      <c r="M170" s="179" t="s">
        <v>31</v>
      </c>
      <c r="N170" s="180" t="s">
        <v>48</v>
      </c>
      <c r="O170" s="67"/>
      <c r="P170" s="181">
        <f>O170*H170</f>
        <v>0</v>
      </c>
      <c r="Q170" s="181">
        <v>0.02228</v>
      </c>
      <c r="R170" s="181">
        <f>Q170*H170</f>
        <v>0.06684000000000001</v>
      </c>
      <c r="S170" s="181">
        <v>0</v>
      </c>
      <c r="T170" s="182">
        <f>S170*H170</f>
        <v>0</v>
      </c>
      <c r="U170" s="37"/>
      <c r="V170" s="37"/>
      <c r="W170" s="37"/>
      <c r="X170" s="37"/>
      <c r="Y170" s="37"/>
      <c r="Z170" s="37"/>
      <c r="AA170" s="37"/>
      <c r="AB170" s="37"/>
      <c r="AC170" s="37"/>
      <c r="AD170" s="37"/>
      <c r="AE170" s="37"/>
      <c r="AR170" s="183" t="s">
        <v>156</v>
      </c>
      <c r="AT170" s="183" t="s">
        <v>151</v>
      </c>
      <c r="AU170" s="183" t="s">
        <v>87</v>
      </c>
      <c r="AY170" s="19" t="s">
        <v>149</v>
      </c>
      <c r="BE170" s="184">
        <f>IF(N170="základní",J170,0)</f>
        <v>0</v>
      </c>
      <c r="BF170" s="184">
        <f>IF(N170="snížená",J170,0)</f>
        <v>0</v>
      </c>
      <c r="BG170" s="184">
        <f>IF(N170="zákl. přenesená",J170,0)</f>
        <v>0</v>
      </c>
      <c r="BH170" s="184">
        <f>IF(N170="sníž. přenesená",J170,0)</f>
        <v>0</v>
      </c>
      <c r="BI170" s="184">
        <f>IF(N170="nulová",J170,0)</f>
        <v>0</v>
      </c>
      <c r="BJ170" s="19" t="s">
        <v>85</v>
      </c>
      <c r="BK170" s="184">
        <f>ROUND(I170*H170,2)</f>
        <v>0</v>
      </c>
      <c r="BL170" s="19" t="s">
        <v>156</v>
      </c>
      <c r="BM170" s="183" t="s">
        <v>236</v>
      </c>
    </row>
    <row r="171" spans="1:47" s="2" customFormat="1" ht="29.25">
      <c r="A171" s="37"/>
      <c r="B171" s="38"/>
      <c r="C171" s="39"/>
      <c r="D171" s="185" t="s">
        <v>158</v>
      </c>
      <c r="E171" s="39"/>
      <c r="F171" s="186" t="s">
        <v>237</v>
      </c>
      <c r="G171" s="39"/>
      <c r="H171" s="39"/>
      <c r="I171" s="187"/>
      <c r="J171" s="39"/>
      <c r="K171" s="39"/>
      <c r="L171" s="42"/>
      <c r="M171" s="188"/>
      <c r="N171" s="189"/>
      <c r="O171" s="67"/>
      <c r="P171" s="67"/>
      <c r="Q171" s="67"/>
      <c r="R171" s="67"/>
      <c r="S171" s="67"/>
      <c r="T171" s="68"/>
      <c r="U171" s="37"/>
      <c r="V171" s="37"/>
      <c r="W171" s="37"/>
      <c r="X171" s="37"/>
      <c r="Y171" s="37"/>
      <c r="Z171" s="37"/>
      <c r="AA171" s="37"/>
      <c r="AB171" s="37"/>
      <c r="AC171" s="37"/>
      <c r="AD171" s="37"/>
      <c r="AE171" s="37"/>
      <c r="AT171" s="19" t="s">
        <v>158</v>
      </c>
      <c r="AU171" s="19" t="s">
        <v>87</v>
      </c>
    </row>
    <row r="172" spans="2:51" s="13" customFormat="1" ht="12">
      <c r="B172" s="190"/>
      <c r="C172" s="191"/>
      <c r="D172" s="185" t="s">
        <v>160</v>
      </c>
      <c r="E172" s="192" t="s">
        <v>31</v>
      </c>
      <c r="F172" s="193" t="s">
        <v>205</v>
      </c>
      <c r="G172" s="191"/>
      <c r="H172" s="192" t="s">
        <v>31</v>
      </c>
      <c r="I172" s="194"/>
      <c r="J172" s="191"/>
      <c r="K172" s="191"/>
      <c r="L172" s="195"/>
      <c r="M172" s="196"/>
      <c r="N172" s="197"/>
      <c r="O172" s="197"/>
      <c r="P172" s="197"/>
      <c r="Q172" s="197"/>
      <c r="R172" s="197"/>
      <c r="S172" s="197"/>
      <c r="T172" s="198"/>
      <c r="AT172" s="199" t="s">
        <v>160</v>
      </c>
      <c r="AU172" s="199" t="s">
        <v>87</v>
      </c>
      <c r="AV172" s="13" t="s">
        <v>85</v>
      </c>
      <c r="AW172" s="13" t="s">
        <v>38</v>
      </c>
      <c r="AX172" s="13" t="s">
        <v>77</v>
      </c>
      <c r="AY172" s="199" t="s">
        <v>149</v>
      </c>
    </row>
    <row r="173" spans="2:51" s="14" customFormat="1" ht="12">
      <c r="B173" s="200"/>
      <c r="C173" s="201"/>
      <c r="D173" s="185" t="s">
        <v>160</v>
      </c>
      <c r="E173" s="202" t="s">
        <v>31</v>
      </c>
      <c r="F173" s="203" t="s">
        <v>238</v>
      </c>
      <c r="G173" s="201"/>
      <c r="H173" s="204">
        <v>1</v>
      </c>
      <c r="I173" s="205"/>
      <c r="J173" s="201"/>
      <c r="K173" s="201"/>
      <c r="L173" s="206"/>
      <c r="M173" s="207"/>
      <c r="N173" s="208"/>
      <c r="O173" s="208"/>
      <c r="P173" s="208"/>
      <c r="Q173" s="208"/>
      <c r="R173" s="208"/>
      <c r="S173" s="208"/>
      <c r="T173" s="209"/>
      <c r="AT173" s="210" t="s">
        <v>160</v>
      </c>
      <c r="AU173" s="210" t="s">
        <v>87</v>
      </c>
      <c r="AV173" s="14" t="s">
        <v>87</v>
      </c>
      <c r="AW173" s="14" t="s">
        <v>38</v>
      </c>
      <c r="AX173" s="14" t="s">
        <v>77</v>
      </c>
      <c r="AY173" s="210" t="s">
        <v>149</v>
      </c>
    </row>
    <row r="174" spans="2:51" s="14" customFormat="1" ht="12">
      <c r="B174" s="200"/>
      <c r="C174" s="201"/>
      <c r="D174" s="185" t="s">
        <v>160</v>
      </c>
      <c r="E174" s="202" t="s">
        <v>31</v>
      </c>
      <c r="F174" s="203" t="s">
        <v>239</v>
      </c>
      <c r="G174" s="201"/>
      <c r="H174" s="204">
        <v>1</v>
      </c>
      <c r="I174" s="205"/>
      <c r="J174" s="201"/>
      <c r="K174" s="201"/>
      <c r="L174" s="206"/>
      <c r="M174" s="207"/>
      <c r="N174" s="208"/>
      <c r="O174" s="208"/>
      <c r="P174" s="208"/>
      <c r="Q174" s="208"/>
      <c r="R174" s="208"/>
      <c r="S174" s="208"/>
      <c r="T174" s="209"/>
      <c r="AT174" s="210" t="s">
        <v>160</v>
      </c>
      <c r="AU174" s="210" t="s">
        <v>87</v>
      </c>
      <c r="AV174" s="14" t="s">
        <v>87</v>
      </c>
      <c r="AW174" s="14" t="s">
        <v>38</v>
      </c>
      <c r="AX174" s="14" t="s">
        <v>77</v>
      </c>
      <c r="AY174" s="210" t="s">
        <v>149</v>
      </c>
    </row>
    <row r="175" spans="2:51" s="14" customFormat="1" ht="12">
      <c r="B175" s="200"/>
      <c r="C175" s="201"/>
      <c r="D175" s="185" t="s">
        <v>160</v>
      </c>
      <c r="E175" s="202" t="s">
        <v>31</v>
      </c>
      <c r="F175" s="203" t="s">
        <v>240</v>
      </c>
      <c r="G175" s="201"/>
      <c r="H175" s="204">
        <v>1</v>
      </c>
      <c r="I175" s="205"/>
      <c r="J175" s="201"/>
      <c r="K175" s="201"/>
      <c r="L175" s="206"/>
      <c r="M175" s="207"/>
      <c r="N175" s="208"/>
      <c r="O175" s="208"/>
      <c r="P175" s="208"/>
      <c r="Q175" s="208"/>
      <c r="R175" s="208"/>
      <c r="S175" s="208"/>
      <c r="T175" s="209"/>
      <c r="AT175" s="210" t="s">
        <v>160</v>
      </c>
      <c r="AU175" s="210" t="s">
        <v>87</v>
      </c>
      <c r="AV175" s="14" t="s">
        <v>87</v>
      </c>
      <c r="AW175" s="14" t="s">
        <v>38</v>
      </c>
      <c r="AX175" s="14" t="s">
        <v>77</v>
      </c>
      <c r="AY175" s="210" t="s">
        <v>149</v>
      </c>
    </row>
    <row r="176" spans="2:51" s="15" customFormat="1" ht="12">
      <c r="B176" s="211"/>
      <c r="C176" s="212"/>
      <c r="D176" s="185" t="s">
        <v>160</v>
      </c>
      <c r="E176" s="213" t="s">
        <v>31</v>
      </c>
      <c r="F176" s="214" t="s">
        <v>163</v>
      </c>
      <c r="G176" s="212"/>
      <c r="H176" s="215">
        <v>3</v>
      </c>
      <c r="I176" s="216"/>
      <c r="J176" s="212"/>
      <c r="K176" s="212"/>
      <c r="L176" s="217"/>
      <c r="M176" s="218"/>
      <c r="N176" s="219"/>
      <c r="O176" s="219"/>
      <c r="P176" s="219"/>
      <c r="Q176" s="219"/>
      <c r="R176" s="219"/>
      <c r="S176" s="219"/>
      <c r="T176" s="220"/>
      <c r="AT176" s="221" t="s">
        <v>160</v>
      </c>
      <c r="AU176" s="221" t="s">
        <v>87</v>
      </c>
      <c r="AV176" s="15" t="s">
        <v>156</v>
      </c>
      <c r="AW176" s="15" t="s">
        <v>38</v>
      </c>
      <c r="AX176" s="15" t="s">
        <v>85</v>
      </c>
      <c r="AY176" s="221" t="s">
        <v>149</v>
      </c>
    </row>
    <row r="177" spans="1:65" s="2" customFormat="1" ht="24.2" customHeight="1">
      <c r="A177" s="37"/>
      <c r="B177" s="38"/>
      <c r="C177" s="172" t="s">
        <v>8</v>
      </c>
      <c r="D177" s="172" t="s">
        <v>151</v>
      </c>
      <c r="E177" s="173" t="s">
        <v>241</v>
      </c>
      <c r="F177" s="174" t="s">
        <v>242</v>
      </c>
      <c r="G177" s="175" t="s">
        <v>154</v>
      </c>
      <c r="H177" s="176">
        <v>0.361</v>
      </c>
      <c r="I177" s="177"/>
      <c r="J177" s="178">
        <f>ROUND(I177*H177,2)</f>
        <v>0</v>
      </c>
      <c r="K177" s="174" t="s">
        <v>155</v>
      </c>
      <c r="L177" s="42"/>
      <c r="M177" s="179" t="s">
        <v>31</v>
      </c>
      <c r="N177" s="180" t="s">
        <v>48</v>
      </c>
      <c r="O177" s="67"/>
      <c r="P177" s="181">
        <f>O177*H177</f>
        <v>0</v>
      </c>
      <c r="Q177" s="181">
        <v>1.92781</v>
      </c>
      <c r="R177" s="181">
        <f>Q177*H177</f>
        <v>0.69593941</v>
      </c>
      <c r="S177" s="181">
        <v>0</v>
      </c>
      <c r="T177" s="182">
        <f>S177*H177</f>
        <v>0</v>
      </c>
      <c r="U177" s="37"/>
      <c r="V177" s="37"/>
      <c r="W177" s="37"/>
      <c r="X177" s="37"/>
      <c r="Y177" s="37"/>
      <c r="Z177" s="37"/>
      <c r="AA177" s="37"/>
      <c r="AB177" s="37"/>
      <c r="AC177" s="37"/>
      <c r="AD177" s="37"/>
      <c r="AE177" s="37"/>
      <c r="AR177" s="183" t="s">
        <v>156</v>
      </c>
      <c r="AT177" s="183" t="s">
        <v>151</v>
      </c>
      <c r="AU177" s="183" t="s">
        <v>87</v>
      </c>
      <c r="AY177" s="19" t="s">
        <v>149</v>
      </c>
      <c r="BE177" s="184">
        <f>IF(N177="základní",J177,0)</f>
        <v>0</v>
      </c>
      <c r="BF177" s="184">
        <f>IF(N177="snížená",J177,0)</f>
        <v>0</v>
      </c>
      <c r="BG177" s="184">
        <f>IF(N177="zákl. přenesená",J177,0)</f>
        <v>0</v>
      </c>
      <c r="BH177" s="184">
        <f>IF(N177="sníž. přenesená",J177,0)</f>
        <v>0</v>
      </c>
      <c r="BI177" s="184">
        <f>IF(N177="nulová",J177,0)</f>
        <v>0</v>
      </c>
      <c r="BJ177" s="19" t="s">
        <v>85</v>
      </c>
      <c r="BK177" s="184">
        <f>ROUND(I177*H177,2)</f>
        <v>0</v>
      </c>
      <c r="BL177" s="19" t="s">
        <v>156</v>
      </c>
      <c r="BM177" s="183" t="s">
        <v>243</v>
      </c>
    </row>
    <row r="178" spans="1:47" s="2" customFormat="1" ht="48.75">
      <c r="A178" s="37"/>
      <c r="B178" s="38"/>
      <c r="C178" s="39"/>
      <c r="D178" s="185" t="s">
        <v>158</v>
      </c>
      <c r="E178" s="39"/>
      <c r="F178" s="186" t="s">
        <v>244</v>
      </c>
      <c r="G178" s="39"/>
      <c r="H178" s="39"/>
      <c r="I178" s="187"/>
      <c r="J178" s="39"/>
      <c r="K178" s="39"/>
      <c r="L178" s="42"/>
      <c r="M178" s="188"/>
      <c r="N178" s="189"/>
      <c r="O178" s="67"/>
      <c r="P178" s="67"/>
      <c r="Q178" s="67"/>
      <c r="R178" s="67"/>
      <c r="S178" s="67"/>
      <c r="T178" s="68"/>
      <c r="U178" s="37"/>
      <c r="V178" s="37"/>
      <c r="W178" s="37"/>
      <c r="X178" s="37"/>
      <c r="Y178" s="37"/>
      <c r="Z178" s="37"/>
      <c r="AA178" s="37"/>
      <c r="AB178" s="37"/>
      <c r="AC178" s="37"/>
      <c r="AD178" s="37"/>
      <c r="AE178" s="37"/>
      <c r="AT178" s="19" t="s">
        <v>158</v>
      </c>
      <c r="AU178" s="19" t="s">
        <v>87</v>
      </c>
    </row>
    <row r="179" spans="2:51" s="13" customFormat="1" ht="12">
      <c r="B179" s="190"/>
      <c r="C179" s="191"/>
      <c r="D179" s="185" t="s">
        <v>160</v>
      </c>
      <c r="E179" s="192" t="s">
        <v>31</v>
      </c>
      <c r="F179" s="193" t="s">
        <v>205</v>
      </c>
      <c r="G179" s="191"/>
      <c r="H179" s="192" t="s">
        <v>31</v>
      </c>
      <c r="I179" s="194"/>
      <c r="J179" s="191"/>
      <c r="K179" s="191"/>
      <c r="L179" s="195"/>
      <c r="M179" s="196"/>
      <c r="N179" s="197"/>
      <c r="O179" s="197"/>
      <c r="P179" s="197"/>
      <c r="Q179" s="197"/>
      <c r="R179" s="197"/>
      <c r="S179" s="197"/>
      <c r="T179" s="198"/>
      <c r="AT179" s="199" t="s">
        <v>160</v>
      </c>
      <c r="AU179" s="199" t="s">
        <v>87</v>
      </c>
      <c r="AV179" s="13" t="s">
        <v>85</v>
      </c>
      <c r="AW179" s="13" t="s">
        <v>38</v>
      </c>
      <c r="AX179" s="13" t="s">
        <v>77</v>
      </c>
      <c r="AY179" s="199" t="s">
        <v>149</v>
      </c>
    </row>
    <row r="180" spans="2:51" s="14" customFormat="1" ht="12">
      <c r="B180" s="200"/>
      <c r="C180" s="201"/>
      <c r="D180" s="185" t="s">
        <v>160</v>
      </c>
      <c r="E180" s="202" t="s">
        <v>31</v>
      </c>
      <c r="F180" s="203" t="s">
        <v>206</v>
      </c>
      <c r="G180" s="201"/>
      <c r="H180" s="204">
        <v>1.235</v>
      </c>
      <c r="I180" s="205"/>
      <c r="J180" s="201"/>
      <c r="K180" s="201"/>
      <c r="L180" s="206"/>
      <c r="M180" s="207"/>
      <c r="N180" s="208"/>
      <c r="O180" s="208"/>
      <c r="P180" s="208"/>
      <c r="Q180" s="208"/>
      <c r="R180" s="208"/>
      <c r="S180" s="208"/>
      <c r="T180" s="209"/>
      <c r="AT180" s="210" t="s">
        <v>160</v>
      </c>
      <c r="AU180" s="210" t="s">
        <v>87</v>
      </c>
      <c r="AV180" s="14" t="s">
        <v>87</v>
      </c>
      <c r="AW180" s="14" t="s">
        <v>38</v>
      </c>
      <c r="AX180" s="14" t="s">
        <v>77</v>
      </c>
      <c r="AY180" s="210" t="s">
        <v>149</v>
      </c>
    </row>
    <row r="181" spans="2:51" s="14" customFormat="1" ht="12">
      <c r="B181" s="200"/>
      <c r="C181" s="201"/>
      <c r="D181" s="185" t="s">
        <v>160</v>
      </c>
      <c r="E181" s="202" t="s">
        <v>31</v>
      </c>
      <c r="F181" s="203" t="s">
        <v>207</v>
      </c>
      <c r="G181" s="201"/>
      <c r="H181" s="204">
        <v>-0.874</v>
      </c>
      <c r="I181" s="205"/>
      <c r="J181" s="201"/>
      <c r="K181" s="201"/>
      <c r="L181" s="206"/>
      <c r="M181" s="207"/>
      <c r="N181" s="208"/>
      <c r="O181" s="208"/>
      <c r="P181" s="208"/>
      <c r="Q181" s="208"/>
      <c r="R181" s="208"/>
      <c r="S181" s="208"/>
      <c r="T181" s="209"/>
      <c r="AT181" s="210" t="s">
        <v>160</v>
      </c>
      <c r="AU181" s="210" t="s">
        <v>87</v>
      </c>
      <c r="AV181" s="14" t="s">
        <v>87</v>
      </c>
      <c r="AW181" s="14" t="s">
        <v>38</v>
      </c>
      <c r="AX181" s="14" t="s">
        <v>77</v>
      </c>
      <c r="AY181" s="210" t="s">
        <v>149</v>
      </c>
    </row>
    <row r="182" spans="2:51" s="15" customFormat="1" ht="12">
      <c r="B182" s="211"/>
      <c r="C182" s="212"/>
      <c r="D182" s="185" t="s">
        <v>160</v>
      </c>
      <c r="E182" s="213" t="s">
        <v>31</v>
      </c>
      <c r="F182" s="214" t="s">
        <v>163</v>
      </c>
      <c r="G182" s="212"/>
      <c r="H182" s="215">
        <v>0.361</v>
      </c>
      <c r="I182" s="216"/>
      <c r="J182" s="212"/>
      <c r="K182" s="212"/>
      <c r="L182" s="217"/>
      <c r="M182" s="218"/>
      <c r="N182" s="219"/>
      <c r="O182" s="219"/>
      <c r="P182" s="219"/>
      <c r="Q182" s="219"/>
      <c r="R182" s="219"/>
      <c r="S182" s="219"/>
      <c r="T182" s="220"/>
      <c r="AT182" s="221" t="s">
        <v>160</v>
      </c>
      <c r="AU182" s="221" t="s">
        <v>87</v>
      </c>
      <c r="AV182" s="15" t="s">
        <v>156</v>
      </c>
      <c r="AW182" s="15" t="s">
        <v>38</v>
      </c>
      <c r="AX182" s="15" t="s">
        <v>85</v>
      </c>
      <c r="AY182" s="221" t="s">
        <v>149</v>
      </c>
    </row>
    <row r="183" spans="1:65" s="2" customFormat="1" ht="14.45" customHeight="1">
      <c r="A183" s="37"/>
      <c r="B183" s="38"/>
      <c r="C183" s="172" t="s">
        <v>245</v>
      </c>
      <c r="D183" s="172" t="s">
        <v>151</v>
      </c>
      <c r="E183" s="173" t="s">
        <v>246</v>
      </c>
      <c r="F183" s="174" t="s">
        <v>247</v>
      </c>
      <c r="G183" s="175" t="s">
        <v>154</v>
      </c>
      <c r="H183" s="176">
        <v>0.769</v>
      </c>
      <c r="I183" s="177"/>
      <c r="J183" s="178">
        <f>ROUND(I183*H183,2)</f>
        <v>0</v>
      </c>
      <c r="K183" s="174" t="s">
        <v>155</v>
      </c>
      <c r="L183" s="42"/>
      <c r="M183" s="179" t="s">
        <v>31</v>
      </c>
      <c r="N183" s="180" t="s">
        <v>48</v>
      </c>
      <c r="O183" s="67"/>
      <c r="P183" s="181">
        <f>O183*H183</f>
        <v>0</v>
      </c>
      <c r="Q183" s="181">
        <v>1.94302</v>
      </c>
      <c r="R183" s="181">
        <f>Q183*H183</f>
        <v>1.49418238</v>
      </c>
      <c r="S183" s="181">
        <v>0</v>
      </c>
      <c r="T183" s="182">
        <f>S183*H183</f>
        <v>0</v>
      </c>
      <c r="U183" s="37"/>
      <c r="V183" s="37"/>
      <c r="W183" s="37"/>
      <c r="X183" s="37"/>
      <c r="Y183" s="37"/>
      <c r="Z183" s="37"/>
      <c r="AA183" s="37"/>
      <c r="AB183" s="37"/>
      <c r="AC183" s="37"/>
      <c r="AD183" s="37"/>
      <c r="AE183" s="37"/>
      <c r="AR183" s="183" t="s">
        <v>156</v>
      </c>
      <c r="AT183" s="183" t="s">
        <v>151</v>
      </c>
      <c r="AU183" s="183" t="s">
        <v>87</v>
      </c>
      <c r="AY183" s="19" t="s">
        <v>149</v>
      </c>
      <c r="BE183" s="184">
        <f>IF(N183="základní",J183,0)</f>
        <v>0</v>
      </c>
      <c r="BF183" s="184">
        <f>IF(N183="snížená",J183,0)</f>
        <v>0</v>
      </c>
      <c r="BG183" s="184">
        <f>IF(N183="zákl. přenesená",J183,0)</f>
        <v>0</v>
      </c>
      <c r="BH183" s="184">
        <f>IF(N183="sníž. přenesená",J183,0)</f>
        <v>0</v>
      </c>
      <c r="BI183" s="184">
        <f>IF(N183="nulová",J183,0)</f>
        <v>0</v>
      </c>
      <c r="BJ183" s="19" t="s">
        <v>85</v>
      </c>
      <c r="BK183" s="184">
        <f>ROUND(I183*H183,2)</f>
        <v>0</v>
      </c>
      <c r="BL183" s="19" t="s">
        <v>156</v>
      </c>
      <c r="BM183" s="183" t="s">
        <v>248</v>
      </c>
    </row>
    <row r="184" spans="1:47" s="2" customFormat="1" ht="68.25">
      <c r="A184" s="37"/>
      <c r="B184" s="38"/>
      <c r="C184" s="39"/>
      <c r="D184" s="185" t="s">
        <v>158</v>
      </c>
      <c r="E184" s="39"/>
      <c r="F184" s="186" t="s">
        <v>249</v>
      </c>
      <c r="G184" s="39"/>
      <c r="H184" s="39"/>
      <c r="I184" s="187"/>
      <c r="J184" s="39"/>
      <c r="K184" s="39"/>
      <c r="L184" s="42"/>
      <c r="M184" s="188"/>
      <c r="N184" s="189"/>
      <c r="O184" s="67"/>
      <c r="P184" s="67"/>
      <c r="Q184" s="67"/>
      <c r="R184" s="67"/>
      <c r="S184" s="67"/>
      <c r="T184" s="68"/>
      <c r="U184" s="37"/>
      <c r="V184" s="37"/>
      <c r="W184" s="37"/>
      <c r="X184" s="37"/>
      <c r="Y184" s="37"/>
      <c r="Z184" s="37"/>
      <c r="AA184" s="37"/>
      <c r="AB184" s="37"/>
      <c r="AC184" s="37"/>
      <c r="AD184" s="37"/>
      <c r="AE184" s="37"/>
      <c r="AT184" s="19" t="s">
        <v>158</v>
      </c>
      <c r="AU184" s="19" t="s">
        <v>87</v>
      </c>
    </row>
    <row r="185" spans="2:51" s="13" customFormat="1" ht="12">
      <c r="B185" s="190"/>
      <c r="C185" s="191"/>
      <c r="D185" s="185" t="s">
        <v>160</v>
      </c>
      <c r="E185" s="192" t="s">
        <v>31</v>
      </c>
      <c r="F185" s="193" t="s">
        <v>205</v>
      </c>
      <c r="G185" s="191"/>
      <c r="H185" s="192" t="s">
        <v>31</v>
      </c>
      <c r="I185" s="194"/>
      <c r="J185" s="191"/>
      <c r="K185" s="191"/>
      <c r="L185" s="195"/>
      <c r="M185" s="196"/>
      <c r="N185" s="197"/>
      <c r="O185" s="197"/>
      <c r="P185" s="197"/>
      <c r="Q185" s="197"/>
      <c r="R185" s="197"/>
      <c r="S185" s="197"/>
      <c r="T185" s="198"/>
      <c r="AT185" s="199" t="s">
        <v>160</v>
      </c>
      <c r="AU185" s="199" t="s">
        <v>87</v>
      </c>
      <c r="AV185" s="13" t="s">
        <v>85</v>
      </c>
      <c r="AW185" s="13" t="s">
        <v>38</v>
      </c>
      <c r="AX185" s="13" t="s">
        <v>77</v>
      </c>
      <c r="AY185" s="199" t="s">
        <v>149</v>
      </c>
    </row>
    <row r="186" spans="2:51" s="14" customFormat="1" ht="12">
      <c r="B186" s="200"/>
      <c r="C186" s="201"/>
      <c r="D186" s="185" t="s">
        <v>160</v>
      </c>
      <c r="E186" s="202" t="s">
        <v>31</v>
      </c>
      <c r="F186" s="203" t="s">
        <v>250</v>
      </c>
      <c r="G186" s="201"/>
      <c r="H186" s="204">
        <v>0.056</v>
      </c>
      <c r="I186" s="205"/>
      <c r="J186" s="201"/>
      <c r="K186" s="201"/>
      <c r="L186" s="206"/>
      <c r="M186" s="207"/>
      <c r="N186" s="208"/>
      <c r="O186" s="208"/>
      <c r="P186" s="208"/>
      <c r="Q186" s="208"/>
      <c r="R186" s="208"/>
      <c r="S186" s="208"/>
      <c r="T186" s="209"/>
      <c r="AT186" s="210" t="s">
        <v>160</v>
      </c>
      <c r="AU186" s="210" t="s">
        <v>87</v>
      </c>
      <c r="AV186" s="14" t="s">
        <v>87</v>
      </c>
      <c r="AW186" s="14" t="s">
        <v>38</v>
      </c>
      <c r="AX186" s="14" t="s">
        <v>77</v>
      </c>
      <c r="AY186" s="210" t="s">
        <v>149</v>
      </c>
    </row>
    <row r="187" spans="2:51" s="14" customFormat="1" ht="12">
      <c r="B187" s="200"/>
      <c r="C187" s="201"/>
      <c r="D187" s="185" t="s">
        <v>160</v>
      </c>
      <c r="E187" s="202" t="s">
        <v>31</v>
      </c>
      <c r="F187" s="203" t="s">
        <v>251</v>
      </c>
      <c r="G187" s="201"/>
      <c r="H187" s="204">
        <v>0.713</v>
      </c>
      <c r="I187" s="205"/>
      <c r="J187" s="201"/>
      <c r="K187" s="201"/>
      <c r="L187" s="206"/>
      <c r="M187" s="207"/>
      <c r="N187" s="208"/>
      <c r="O187" s="208"/>
      <c r="P187" s="208"/>
      <c r="Q187" s="208"/>
      <c r="R187" s="208"/>
      <c r="S187" s="208"/>
      <c r="T187" s="209"/>
      <c r="AT187" s="210" t="s">
        <v>160</v>
      </c>
      <c r="AU187" s="210" t="s">
        <v>87</v>
      </c>
      <c r="AV187" s="14" t="s">
        <v>87</v>
      </c>
      <c r="AW187" s="14" t="s">
        <v>38</v>
      </c>
      <c r="AX187" s="14" t="s">
        <v>77</v>
      </c>
      <c r="AY187" s="210" t="s">
        <v>149</v>
      </c>
    </row>
    <row r="188" spans="2:51" s="15" customFormat="1" ht="12">
      <c r="B188" s="211"/>
      <c r="C188" s="212"/>
      <c r="D188" s="185" t="s">
        <v>160</v>
      </c>
      <c r="E188" s="213" t="s">
        <v>31</v>
      </c>
      <c r="F188" s="214" t="s">
        <v>163</v>
      </c>
      <c r="G188" s="212"/>
      <c r="H188" s="215">
        <v>0.769</v>
      </c>
      <c r="I188" s="216"/>
      <c r="J188" s="212"/>
      <c r="K188" s="212"/>
      <c r="L188" s="217"/>
      <c r="M188" s="218"/>
      <c r="N188" s="219"/>
      <c r="O188" s="219"/>
      <c r="P188" s="219"/>
      <c r="Q188" s="219"/>
      <c r="R188" s="219"/>
      <c r="S188" s="219"/>
      <c r="T188" s="220"/>
      <c r="AT188" s="221" t="s">
        <v>160</v>
      </c>
      <c r="AU188" s="221" t="s">
        <v>87</v>
      </c>
      <c r="AV188" s="15" t="s">
        <v>156</v>
      </c>
      <c r="AW188" s="15" t="s">
        <v>38</v>
      </c>
      <c r="AX188" s="15" t="s">
        <v>85</v>
      </c>
      <c r="AY188" s="221" t="s">
        <v>149</v>
      </c>
    </row>
    <row r="189" spans="1:65" s="2" customFormat="1" ht="24.2" customHeight="1">
      <c r="A189" s="37"/>
      <c r="B189" s="38"/>
      <c r="C189" s="172" t="s">
        <v>252</v>
      </c>
      <c r="D189" s="172" t="s">
        <v>151</v>
      </c>
      <c r="E189" s="173" t="s">
        <v>253</v>
      </c>
      <c r="F189" s="174" t="s">
        <v>254</v>
      </c>
      <c r="G189" s="175" t="s">
        <v>229</v>
      </c>
      <c r="H189" s="176">
        <v>1.426</v>
      </c>
      <c r="I189" s="177"/>
      <c r="J189" s="178">
        <f>ROUND(I189*H189,2)</f>
        <v>0</v>
      </c>
      <c r="K189" s="174" t="s">
        <v>155</v>
      </c>
      <c r="L189" s="42"/>
      <c r="M189" s="179" t="s">
        <v>31</v>
      </c>
      <c r="N189" s="180" t="s">
        <v>48</v>
      </c>
      <c r="O189" s="67"/>
      <c r="P189" s="181">
        <f>O189*H189</f>
        <v>0</v>
      </c>
      <c r="Q189" s="181">
        <v>0.00955</v>
      </c>
      <c r="R189" s="181">
        <f>Q189*H189</f>
        <v>0.013618299999999998</v>
      </c>
      <c r="S189" s="181">
        <v>0</v>
      </c>
      <c r="T189" s="182">
        <f>S189*H189</f>
        <v>0</v>
      </c>
      <c r="U189" s="37"/>
      <c r="V189" s="37"/>
      <c r="W189" s="37"/>
      <c r="X189" s="37"/>
      <c r="Y189" s="37"/>
      <c r="Z189" s="37"/>
      <c r="AA189" s="37"/>
      <c r="AB189" s="37"/>
      <c r="AC189" s="37"/>
      <c r="AD189" s="37"/>
      <c r="AE189" s="37"/>
      <c r="AR189" s="183" t="s">
        <v>156</v>
      </c>
      <c r="AT189" s="183" t="s">
        <v>151</v>
      </c>
      <c r="AU189" s="183" t="s">
        <v>87</v>
      </c>
      <c r="AY189" s="19" t="s">
        <v>149</v>
      </c>
      <c r="BE189" s="184">
        <f>IF(N189="základní",J189,0)</f>
        <v>0</v>
      </c>
      <c r="BF189" s="184">
        <f>IF(N189="snížená",J189,0)</f>
        <v>0</v>
      </c>
      <c r="BG189" s="184">
        <f>IF(N189="zákl. přenesená",J189,0)</f>
        <v>0</v>
      </c>
      <c r="BH189" s="184">
        <f>IF(N189="sníž. přenesená",J189,0)</f>
        <v>0</v>
      </c>
      <c r="BI189" s="184">
        <f>IF(N189="nulová",J189,0)</f>
        <v>0</v>
      </c>
      <c r="BJ189" s="19" t="s">
        <v>85</v>
      </c>
      <c r="BK189" s="184">
        <f>ROUND(I189*H189,2)</f>
        <v>0</v>
      </c>
      <c r="BL189" s="19" t="s">
        <v>156</v>
      </c>
      <c r="BM189" s="183" t="s">
        <v>255</v>
      </c>
    </row>
    <row r="190" spans="2:51" s="13" customFormat="1" ht="12">
      <c r="B190" s="190"/>
      <c r="C190" s="191"/>
      <c r="D190" s="185" t="s">
        <v>160</v>
      </c>
      <c r="E190" s="192" t="s">
        <v>31</v>
      </c>
      <c r="F190" s="193" t="s">
        <v>205</v>
      </c>
      <c r="G190" s="191"/>
      <c r="H190" s="192" t="s">
        <v>31</v>
      </c>
      <c r="I190" s="194"/>
      <c r="J190" s="191"/>
      <c r="K190" s="191"/>
      <c r="L190" s="195"/>
      <c r="M190" s="196"/>
      <c r="N190" s="197"/>
      <c r="O190" s="197"/>
      <c r="P190" s="197"/>
      <c r="Q190" s="197"/>
      <c r="R190" s="197"/>
      <c r="S190" s="197"/>
      <c r="T190" s="198"/>
      <c r="AT190" s="199" t="s">
        <v>160</v>
      </c>
      <c r="AU190" s="199" t="s">
        <v>87</v>
      </c>
      <c r="AV190" s="13" t="s">
        <v>85</v>
      </c>
      <c r="AW190" s="13" t="s">
        <v>38</v>
      </c>
      <c r="AX190" s="13" t="s">
        <v>77</v>
      </c>
      <c r="AY190" s="199" t="s">
        <v>149</v>
      </c>
    </row>
    <row r="191" spans="2:51" s="14" customFormat="1" ht="12">
      <c r="B191" s="200"/>
      <c r="C191" s="201"/>
      <c r="D191" s="185" t="s">
        <v>160</v>
      </c>
      <c r="E191" s="202" t="s">
        <v>31</v>
      </c>
      <c r="F191" s="203" t="s">
        <v>256</v>
      </c>
      <c r="G191" s="201"/>
      <c r="H191" s="204">
        <v>1.426</v>
      </c>
      <c r="I191" s="205"/>
      <c r="J191" s="201"/>
      <c r="K191" s="201"/>
      <c r="L191" s="206"/>
      <c r="M191" s="207"/>
      <c r="N191" s="208"/>
      <c r="O191" s="208"/>
      <c r="P191" s="208"/>
      <c r="Q191" s="208"/>
      <c r="R191" s="208"/>
      <c r="S191" s="208"/>
      <c r="T191" s="209"/>
      <c r="AT191" s="210" t="s">
        <v>160</v>
      </c>
      <c r="AU191" s="210" t="s">
        <v>87</v>
      </c>
      <c r="AV191" s="14" t="s">
        <v>87</v>
      </c>
      <c r="AW191" s="14" t="s">
        <v>38</v>
      </c>
      <c r="AX191" s="14" t="s">
        <v>77</v>
      </c>
      <c r="AY191" s="210" t="s">
        <v>149</v>
      </c>
    </row>
    <row r="192" spans="2:51" s="15" customFormat="1" ht="12">
      <c r="B192" s="211"/>
      <c r="C192" s="212"/>
      <c r="D192" s="185" t="s">
        <v>160</v>
      </c>
      <c r="E192" s="213" t="s">
        <v>31</v>
      </c>
      <c r="F192" s="214" t="s">
        <v>163</v>
      </c>
      <c r="G192" s="212"/>
      <c r="H192" s="215">
        <v>1.426</v>
      </c>
      <c r="I192" s="216"/>
      <c r="J192" s="212"/>
      <c r="K192" s="212"/>
      <c r="L192" s="217"/>
      <c r="M192" s="218"/>
      <c r="N192" s="219"/>
      <c r="O192" s="219"/>
      <c r="P192" s="219"/>
      <c r="Q192" s="219"/>
      <c r="R192" s="219"/>
      <c r="S192" s="219"/>
      <c r="T192" s="220"/>
      <c r="AT192" s="221" t="s">
        <v>160</v>
      </c>
      <c r="AU192" s="221" t="s">
        <v>87</v>
      </c>
      <c r="AV192" s="15" t="s">
        <v>156</v>
      </c>
      <c r="AW192" s="15" t="s">
        <v>38</v>
      </c>
      <c r="AX192" s="15" t="s">
        <v>85</v>
      </c>
      <c r="AY192" s="221" t="s">
        <v>149</v>
      </c>
    </row>
    <row r="193" spans="1:65" s="2" customFormat="1" ht="24.2" customHeight="1">
      <c r="A193" s="37"/>
      <c r="B193" s="38"/>
      <c r="C193" s="172" t="s">
        <v>257</v>
      </c>
      <c r="D193" s="172" t="s">
        <v>151</v>
      </c>
      <c r="E193" s="173" t="s">
        <v>258</v>
      </c>
      <c r="F193" s="174" t="s">
        <v>259</v>
      </c>
      <c r="G193" s="175" t="s">
        <v>229</v>
      </c>
      <c r="H193" s="176">
        <v>1.426</v>
      </c>
      <c r="I193" s="177"/>
      <c r="J193" s="178">
        <f>ROUND(I193*H193,2)</f>
        <v>0</v>
      </c>
      <c r="K193" s="174" t="s">
        <v>155</v>
      </c>
      <c r="L193" s="42"/>
      <c r="M193" s="179" t="s">
        <v>31</v>
      </c>
      <c r="N193" s="180" t="s">
        <v>48</v>
      </c>
      <c r="O193" s="67"/>
      <c r="P193" s="181">
        <f>O193*H193</f>
        <v>0</v>
      </c>
      <c r="Q193" s="181">
        <v>0</v>
      </c>
      <c r="R193" s="181">
        <f>Q193*H193</f>
        <v>0</v>
      </c>
      <c r="S193" s="181">
        <v>0</v>
      </c>
      <c r="T193" s="182">
        <f>S193*H193</f>
        <v>0</v>
      </c>
      <c r="U193" s="37"/>
      <c r="V193" s="37"/>
      <c r="W193" s="37"/>
      <c r="X193" s="37"/>
      <c r="Y193" s="37"/>
      <c r="Z193" s="37"/>
      <c r="AA193" s="37"/>
      <c r="AB193" s="37"/>
      <c r="AC193" s="37"/>
      <c r="AD193" s="37"/>
      <c r="AE193" s="37"/>
      <c r="AR193" s="183" t="s">
        <v>156</v>
      </c>
      <c r="AT193" s="183" t="s">
        <v>151</v>
      </c>
      <c r="AU193" s="183" t="s">
        <v>87</v>
      </c>
      <c r="AY193" s="19" t="s">
        <v>149</v>
      </c>
      <c r="BE193" s="184">
        <f>IF(N193="základní",J193,0)</f>
        <v>0</v>
      </c>
      <c r="BF193" s="184">
        <f>IF(N193="snížená",J193,0)</f>
        <v>0</v>
      </c>
      <c r="BG193" s="184">
        <f>IF(N193="zákl. přenesená",J193,0)</f>
        <v>0</v>
      </c>
      <c r="BH193" s="184">
        <f>IF(N193="sníž. přenesená",J193,0)</f>
        <v>0</v>
      </c>
      <c r="BI193" s="184">
        <f>IF(N193="nulová",J193,0)</f>
        <v>0</v>
      </c>
      <c r="BJ193" s="19" t="s">
        <v>85</v>
      </c>
      <c r="BK193" s="184">
        <f>ROUND(I193*H193,2)</f>
        <v>0</v>
      </c>
      <c r="BL193" s="19" t="s">
        <v>156</v>
      </c>
      <c r="BM193" s="183" t="s">
        <v>260</v>
      </c>
    </row>
    <row r="194" spans="1:65" s="2" customFormat="1" ht="14.45" customHeight="1">
      <c r="A194" s="37"/>
      <c r="B194" s="38"/>
      <c r="C194" s="172" t="s">
        <v>261</v>
      </c>
      <c r="D194" s="172" t="s">
        <v>151</v>
      </c>
      <c r="E194" s="173" t="s">
        <v>262</v>
      </c>
      <c r="F194" s="174" t="s">
        <v>263</v>
      </c>
      <c r="G194" s="175" t="s">
        <v>179</v>
      </c>
      <c r="H194" s="176">
        <v>0.051</v>
      </c>
      <c r="I194" s="177"/>
      <c r="J194" s="178">
        <f>ROUND(I194*H194,2)</f>
        <v>0</v>
      </c>
      <c r="K194" s="174" t="s">
        <v>155</v>
      </c>
      <c r="L194" s="42"/>
      <c r="M194" s="179" t="s">
        <v>31</v>
      </c>
      <c r="N194" s="180" t="s">
        <v>48</v>
      </c>
      <c r="O194" s="67"/>
      <c r="P194" s="181">
        <f>O194*H194</f>
        <v>0</v>
      </c>
      <c r="Q194" s="181">
        <v>1.09</v>
      </c>
      <c r="R194" s="181">
        <f>Q194*H194</f>
        <v>0.05559</v>
      </c>
      <c r="S194" s="181">
        <v>0</v>
      </c>
      <c r="T194" s="182">
        <f>S194*H194</f>
        <v>0</v>
      </c>
      <c r="U194" s="37"/>
      <c r="V194" s="37"/>
      <c r="W194" s="37"/>
      <c r="X194" s="37"/>
      <c r="Y194" s="37"/>
      <c r="Z194" s="37"/>
      <c r="AA194" s="37"/>
      <c r="AB194" s="37"/>
      <c r="AC194" s="37"/>
      <c r="AD194" s="37"/>
      <c r="AE194" s="37"/>
      <c r="AR194" s="183" t="s">
        <v>156</v>
      </c>
      <c r="AT194" s="183" t="s">
        <v>151</v>
      </c>
      <c r="AU194" s="183" t="s">
        <v>87</v>
      </c>
      <c r="AY194" s="19" t="s">
        <v>149</v>
      </c>
      <c r="BE194" s="184">
        <f>IF(N194="základní",J194,0)</f>
        <v>0</v>
      </c>
      <c r="BF194" s="184">
        <f>IF(N194="snížená",J194,0)</f>
        <v>0</v>
      </c>
      <c r="BG194" s="184">
        <f>IF(N194="zákl. přenesená",J194,0)</f>
        <v>0</v>
      </c>
      <c r="BH194" s="184">
        <f>IF(N194="sníž. přenesená",J194,0)</f>
        <v>0</v>
      </c>
      <c r="BI194" s="184">
        <f>IF(N194="nulová",J194,0)</f>
        <v>0</v>
      </c>
      <c r="BJ194" s="19" t="s">
        <v>85</v>
      </c>
      <c r="BK194" s="184">
        <f>ROUND(I194*H194,2)</f>
        <v>0</v>
      </c>
      <c r="BL194" s="19" t="s">
        <v>156</v>
      </c>
      <c r="BM194" s="183" t="s">
        <v>264</v>
      </c>
    </row>
    <row r="195" spans="1:47" s="2" customFormat="1" ht="39">
      <c r="A195" s="37"/>
      <c r="B195" s="38"/>
      <c r="C195" s="39"/>
      <c r="D195" s="185" t="s">
        <v>158</v>
      </c>
      <c r="E195" s="39"/>
      <c r="F195" s="186" t="s">
        <v>265</v>
      </c>
      <c r="G195" s="39"/>
      <c r="H195" s="39"/>
      <c r="I195" s="187"/>
      <c r="J195" s="39"/>
      <c r="K195" s="39"/>
      <c r="L195" s="42"/>
      <c r="M195" s="188"/>
      <c r="N195" s="189"/>
      <c r="O195" s="67"/>
      <c r="P195" s="67"/>
      <c r="Q195" s="67"/>
      <c r="R195" s="67"/>
      <c r="S195" s="67"/>
      <c r="T195" s="68"/>
      <c r="U195" s="37"/>
      <c r="V195" s="37"/>
      <c r="W195" s="37"/>
      <c r="X195" s="37"/>
      <c r="Y195" s="37"/>
      <c r="Z195" s="37"/>
      <c r="AA195" s="37"/>
      <c r="AB195" s="37"/>
      <c r="AC195" s="37"/>
      <c r="AD195" s="37"/>
      <c r="AE195" s="37"/>
      <c r="AT195" s="19" t="s">
        <v>158</v>
      </c>
      <c r="AU195" s="19" t="s">
        <v>87</v>
      </c>
    </row>
    <row r="196" spans="2:51" s="13" customFormat="1" ht="12">
      <c r="B196" s="190"/>
      <c r="C196" s="191"/>
      <c r="D196" s="185" t="s">
        <v>160</v>
      </c>
      <c r="E196" s="192" t="s">
        <v>31</v>
      </c>
      <c r="F196" s="193" t="s">
        <v>205</v>
      </c>
      <c r="G196" s="191"/>
      <c r="H196" s="192" t="s">
        <v>31</v>
      </c>
      <c r="I196" s="194"/>
      <c r="J196" s="191"/>
      <c r="K196" s="191"/>
      <c r="L196" s="195"/>
      <c r="M196" s="196"/>
      <c r="N196" s="197"/>
      <c r="O196" s="197"/>
      <c r="P196" s="197"/>
      <c r="Q196" s="197"/>
      <c r="R196" s="197"/>
      <c r="S196" s="197"/>
      <c r="T196" s="198"/>
      <c r="AT196" s="199" t="s">
        <v>160</v>
      </c>
      <c r="AU196" s="199" t="s">
        <v>87</v>
      </c>
      <c r="AV196" s="13" t="s">
        <v>85</v>
      </c>
      <c r="AW196" s="13" t="s">
        <v>38</v>
      </c>
      <c r="AX196" s="13" t="s">
        <v>77</v>
      </c>
      <c r="AY196" s="199" t="s">
        <v>149</v>
      </c>
    </row>
    <row r="197" spans="2:51" s="14" customFormat="1" ht="12">
      <c r="B197" s="200"/>
      <c r="C197" s="201"/>
      <c r="D197" s="185" t="s">
        <v>160</v>
      </c>
      <c r="E197" s="202" t="s">
        <v>31</v>
      </c>
      <c r="F197" s="203" t="s">
        <v>266</v>
      </c>
      <c r="G197" s="201"/>
      <c r="H197" s="204">
        <v>0.031</v>
      </c>
      <c r="I197" s="205"/>
      <c r="J197" s="201"/>
      <c r="K197" s="201"/>
      <c r="L197" s="206"/>
      <c r="M197" s="207"/>
      <c r="N197" s="208"/>
      <c r="O197" s="208"/>
      <c r="P197" s="208"/>
      <c r="Q197" s="208"/>
      <c r="R197" s="208"/>
      <c r="S197" s="208"/>
      <c r="T197" s="209"/>
      <c r="AT197" s="210" t="s">
        <v>160</v>
      </c>
      <c r="AU197" s="210" t="s">
        <v>87</v>
      </c>
      <c r="AV197" s="14" t="s">
        <v>87</v>
      </c>
      <c r="AW197" s="14" t="s">
        <v>38</v>
      </c>
      <c r="AX197" s="14" t="s">
        <v>77</v>
      </c>
      <c r="AY197" s="210" t="s">
        <v>149</v>
      </c>
    </row>
    <row r="198" spans="2:51" s="14" customFormat="1" ht="12">
      <c r="B198" s="200"/>
      <c r="C198" s="201"/>
      <c r="D198" s="185" t="s">
        <v>160</v>
      </c>
      <c r="E198" s="202" t="s">
        <v>31</v>
      </c>
      <c r="F198" s="203" t="s">
        <v>267</v>
      </c>
      <c r="G198" s="201"/>
      <c r="H198" s="204">
        <v>0.02</v>
      </c>
      <c r="I198" s="205"/>
      <c r="J198" s="201"/>
      <c r="K198" s="201"/>
      <c r="L198" s="206"/>
      <c r="M198" s="207"/>
      <c r="N198" s="208"/>
      <c r="O198" s="208"/>
      <c r="P198" s="208"/>
      <c r="Q198" s="208"/>
      <c r="R198" s="208"/>
      <c r="S198" s="208"/>
      <c r="T198" s="209"/>
      <c r="AT198" s="210" t="s">
        <v>160</v>
      </c>
      <c r="AU198" s="210" t="s">
        <v>87</v>
      </c>
      <c r="AV198" s="14" t="s">
        <v>87</v>
      </c>
      <c r="AW198" s="14" t="s">
        <v>38</v>
      </c>
      <c r="AX198" s="14" t="s">
        <v>77</v>
      </c>
      <c r="AY198" s="210" t="s">
        <v>149</v>
      </c>
    </row>
    <row r="199" spans="2:51" s="15" customFormat="1" ht="12">
      <c r="B199" s="211"/>
      <c r="C199" s="212"/>
      <c r="D199" s="185" t="s">
        <v>160</v>
      </c>
      <c r="E199" s="213" t="s">
        <v>31</v>
      </c>
      <c r="F199" s="214" t="s">
        <v>163</v>
      </c>
      <c r="G199" s="212"/>
      <c r="H199" s="215">
        <v>0.051</v>
      </c>
      <c r="I199" s="216"/>
      <c r="J199" s="212"/>
      <c r="K199" s="212"/>
      <c r="L199" s="217"/>
      <c r="M199" s="218"/>
      <c r="N199" s="219"/>
      <c r="O199" s="219"/>
      <c r="P199" s="219"/>
      <c r="Q199" s="219"/>
      <c r="R199" s="219"/>
      <c r="S199" s="219"/>
      <c r="T199" s="220"/>
      <c r="AT199" s="221" t="s">
        <v>160</v>
      </c>
      <c r="AU199" s="221" t="s">
        <v>87</v>
      </c>
      <c r="AV199" s="15" t="s">
        <v>156</v>
      </c>
      <c r="AW199" s="15" t="s">
        <v>38</v>
      </c>
      <c r="AX199" s="15" t="s">
        <v>85</v>
      </c>
      <c r="AY199" s="221" t="s">
        <v>149</v>
      </c>
    </row>
    <row r="200" spans="1:65" s="2" customFormat="1" ht="14.45" customHeight="1">
      <c r="A200" s="37"/>
      <c r="B200" s="38"/>
      <c r="C200" s="172" t="s">
        <v>268</v>
      </c>
      <c r="D200" s="172" t="s">
        <v>151</v>
      </c>
      <c r="E200" s="173" t="s">
        <v>269</v>
      </c>
      <c r="F200" s="174" t="s">
        <v>270</v>
      </c>
      <c r="G200" s="175" t="s">
        <v>179</v>
      </c>
      <c r="H200" s="176">
        <v>0.473</v>
      </c>
      <c r="I200" s="177"/>
      <c r="J200" s="178">
        <f>ROUND(I200*H200,2)</f>
        <v>0</v>
      </c>
      <c r="K200" s="174" t="s">
        <v>155</v>
      </c>
      <c r="L200" s="42"/>
      <c r="M200" s="179" t="s">
        <v>31</v>
      </c>
      <c r="N200" s="180" t="s">
        <v>48</v>
      </c>
      <c r="O200" s="67"/>
      <c r="P200" s="181">
        <f>O200*H200</f>
        <v>0</v>
      </c>
      <c r="Q200" s="181">
        <v>1.09</v>
      </c>
      <c r="R200" s="181">
        <f>Q200*H200</f>
        <v>0.51557</v>
      </c>
      <c r="S200" s="181">
        <v>0</v>
      </c>
      <c r="T200" s="182">
        <f>S200*H200</f>
        <v>0</v>
      </c>
      <c r="U200" s="37"/>
      <c r="V200" s="37"/>
      <c r="W200" s="37"/>
      <c r="X200" s="37"/>
      <c r="Y200" s="37"/>
      <c r="Z200" s="37"/>
      <c r="AA200" s="37"/>
      <c r="AB200" s="37"/>
      <c r="AC200" s="37"/>
      <c r="AD200" s="37"/>
      <c r="AE200" s="37"/>
      <c r="AR200" s="183" t="s">
        <v>156</v>
      </c>
      <c r="AT200" s="183" t="s">
        <v>151</v>
      </c>
      <c r="AU200" s="183" t="s">
        <v>87</v>
      </c>
      <c r="AY200" s="19" t="s">
        <v>149</v>
      </c>
      <c r="BE200" s="184">
        <f>IF(N200="základní",J200,0)</f>
        <v>0</v>
      </c>
      <c r="BF200" s="184">
        <f>IF(N200="snížená",J200,0)</f>
        <v>0</v>
      </c>
      <c r="BG200" s="184">
        <f>IF(N200="zákl. přenesená",J200,0)</f>
        <v>0</v>
      </c>
      <c r="BH200" s="184">
        <f>IF(N200="sníž. přenesená",J200,0)</f>
        <v>0</v>
      </c>
      <c r="BI200" s="184">
        <f>IF(N200="nulová",J200,0)</f>
        <v>0</v>
      </c>
      <c r="BJ200" s="19" t="s">
        <v>85</v>
      </c>
      <c r="BK200" s="184">
        <f>ROUND(I200*H200,2)</f>
        <v>0</v>
      </c>
      <c r="BL200" s="19" t="s">
        <v>156</v>
      </c>
      <c r="BM200" s="183" t="s">
        <v>271</v>
      </c>
    </row>
    <row r="201" spans="1:47" s="2" customFormat="1" ht="39">
      <c r="A201" s="37"/>
      <c r="B201" s="38"/>
      <c r="C201" s="39"/>
      <c r="D201" s="185" t="s">
        <v>158</v>
      </c>
      <c r="E201" s="39"/>
      <c r="F201" s="186" t="s">
        <v>265</v>
      </c>
      <c r="G201" s="39"/>
      <c r="H201" s="39"/>
      <c r="I201" s="187"/>
      <c r="J201" s="39"/>
      <c r="K201" s="39"/>
      <c r="L201" s="42"/>
      <c r="M201" s="188"/>
      <c r="N201" s="189"/>
      <c r="O201" s="67"/>
      <c r="P201" s="67"/>
      <c r="Q201" s="67"/>
      <c r="R201" s="67"/>
      <c r="S201" s="67"/>
      <c r="T201" s="68"/>
      <c r="U201" s="37"/>
      <c r="V201" s="37"/>
      <c r="W201" s="37"/>
      <c r="X201" s="37"/>
      <c r="Y201" s="37"/>
      <c r="Z201" s="37"/>
      <c r="AA201" s="37"/>
      <c r="AB201" s="37"/>
      <c r="AC201" s="37"/>
      <c r="AD201" s="37"/>
      <c r="AE201" s="37"/>
      <c r="AT201" s="19" t="s">
        <v>158</v>
      </c>
      <c r="AU201" s="19" t="s">
        <v>87</v>
      </c>
    </row>
    <row r="202" spans="2:51" s="13" customFormat="1" ht="12">
      <c r="B202" s="190"/>
      <c r="C202" s="191"/>
      <c r="D202" s="185" t="s">
        <v>160</v>
      </c>
      <c r="E202" s="192" t="s">
        <v>31</v>
      </c>
      <c r="F202" s="193" t="s">
        <v>205</v>
      </c>
      <c r="G202" s="191"/>
      <c r="H202" s="192" t="s">
        <v>31</v>
      </c>
      <c r="I202" s="194"/>
      <c r="J202" s="191"/>
      <c r="K202" s="191"/>
      <c r="L202" s="195"/>
      <c r="M202" s="196"/>
      <c r="N202" s="197"/>
      <c r="O202" s="197"/>
      <c r="P202" s="197"/>
      <c r="Q202" s="197"/>
      <c r="R202" s="197"/>
      <c r="S202" s="197"/>
      <c r="T202" s="198"/>
      <c r="AT202" s="199" t="s">
        <v>160</v>
      </c>
      <c r="AU202" s="199" t="s">
        <v>87</v>
      </c>
      <c r="AV202" s="13" t="s">
        <v>85</v>
      </c>
      <c r="AW202" s="13" t="s">
        <v>38</v>
      </c>
      <c r="AX202" s="13" t="s">
        <v>77</v>
      </c>
      <c r="AY202" s="199" t="s">
        <v>149</v>
      </c>
    </row>
    <row r="203" spans="2:51" s="14" customFormat="1" ht="12">
      <c r="B203" s="200"/>
      <c r="C203" s="201"/>
      <c r="D203" s="185" t="s">
        <v>160</v>
      </c>
      <c r="E203" s="202" t="s">
        <v>31</v>
      </c>
      <c r="F203" s="203" t="s">
        <v>272</v>
      </c>
      <c r="G203" s="201"/>
      <c r="H203" s="204">
        <v>0.473</v>
      </c>
      <c r="I203" s="205"/>
      <c r="J203" s="201"/>
      <c r="K203" s="201"/>
      <c r="L203" s="206"/>
      <c r="M203" s="207"/>
      <c r="N203" s="208"/>
      <c r="O203" s="208"/>
      <c r="P203" s="208"/>
      <c r="Q203" s="208"/>
      <c r="R203" s="208"/>
      <c r="S203" s="208"/>
      <c r="T203" s="209"/>
      <c r="AT203" s="210" t="s">
        <v>160</v>
      </c>
      <c r="AU203" s="210" t="s">
        <v>87</v>
      </c>
      <c r="AV203" s="14" t="s">
        <v>87</v>
      </c>
      <c r="AW203" s="14" t="s">
        <v>38</v>
      </c>
      <c r="AX203" s="14" t="s">
        <v>77</v>
      </c>
      <c r="AY203" s="210" t="s">
        <v>149</v>
      </c>
    </row>
    <row r="204" spans="2:51" s="15" customFormat="1" ht="12">
      <c r="B204" s="211"/>
      <c r="C204" s="212"/>
      <c r="D204" s="185" t="s">
        <v>160</v>
      </c>
      <c r="E204" s="213" t="s">
        <v>31</v>
      </c>
      <c r="F204" s="214" t="s">
        <v>163</v>
      </c>
      <c r="G204" s="212"/>
      <c r="H204" s="215">
        <v>0.473</v>
      </c>
      <c r="I204" s="216"/>
      <c r="J204" s="212"/>
      <c r="K204" s="212"/>
      <c r="L204" s="217"/>
      <c r="M204" s="218"/>
      <c r="N204" s="219"/>
      <c r="O204" s="219"/>
      <c r="P204" s="219"/>
      <c r="Q204" s="219"/>
      <c r="R204" s="219"/>
      <c r="S204" s="219"/>
      <c r="T204" s="220"/>
      <c r="AT204" s="221" t="s">
        <v>160</v>
      </c>
      <c r="AU204" s="221" t="s">
        <v>87</v>
      </c>
      <c r="AV204" s="15" t="s">
        <v>156</v>
      </c>
      <c r="AW204" s="15" t="s">
        <v>38</v>
      </c>
      <c r="AX204" s="15" t="s">
        <v>85</v>
      </c>
      <c r="AY204" s="221" t="s">
        <v>149</v>
      </c>
    </row>
    <row r="205" spans="1:65" s="2" customFormat="1" ht="24.2" customHeight="1">
      <c r="A205" s="37"/>
      <c r="B205" s="38"/>
      <c r="C205" s="172" t="s">
        <v>7</v>
      </c>
      <c r="D205" s="172" t="s">
        <v>151</v>
      </c>
      <c r="E205" s="173" t="s">
        <v>273</v>
      </c>
      <c r="F205" s="174" t="s">
        <v>274</v>
      </c>
      <c r="G205" s="175" t="s">
        <v>154</v>
      </c>
      <c r="H205" s="176">
        <v>1.216</v>
      </c>
      <c r="I205" s="177"/>
      <c r="J205" s="178">
        <f>ROUND(I205*H205,2)</f>
        <v>0</v>
      </c>
      <c r="K205" s="174" t="s">
        <v>155</v>
      </c>
      <c r="L205" s="42"/>
      <c r="M205" s="179" t="s">
        <v>31</v>
      </c>
      <c r="N205" s="180" t="s">
        <v>48</v>
      </c>
      <c r="O205" s="67"/>
      <c r="P205" s="181">
        <f>O205*H205</f>
        <v>0</v>
      </c>
      <c r="Q205" s="181">
        <v>2.20731</v>
      </c>
      <c r="R205" s="181">
        <f>Q205*H205</f>
        <v>2.68408896</v>
      </c>
      <c r="S205" s="181">
        <v>0</v>
      </c>
      <c r="T205" s="182">
        <f>S205*H205</f>
        <v>0</v>
      </c>
      <c r="U205" s="37"/>
      <c r="V205" s="37"/>
      <c r="W205" s="37"/>
      <c r="X205" s="37"/>
      <c r="Y205" s="37"/>
      <c r="Z205" s="37"/>
      <c r="AA205" s="37"/>
      <c r="AB205" s="37"/>
      <c r="AC205" s="37"/>
      <c r="AD205" s="37"/>
      <c r="AE205" s="37"/>
      <c r="AR205" s="183" t="s">
        <v>156</v>
      </c>
      <c r="AT205" s="183" t="s">
        <v>151</v>
      </c>
      <c r="AU205" s="183" t="s">
        <v>87</v>
      </c>
      <c r="AY205" s="19" t="s">
        <v>149</v>
      </c>
      <c r="BE205" s="184">
        <f>IF(N205="základní",J205,0)</f>
        <v>0</v>
      </c>
      <c r="BF205" s="184">
        <f>IF(N205="snížená",J205,0)</f>
        <v>0</v>
      </c>
      <c r="BG205" s="184">
        <f>IF(N205="zákl. přenesená",J205,0)</f>
        <v>0</v>
      </c>
      <c r="BH205" s="184">
        <f>IF(N205="sníž. přenesená",J205,0)</f>
        <v>0</v>
      </c>
      <c r="BI205" s="184">
        <f>IF(N205="nulová",J205,0)</f>
        <v>0</v>
      </c>
      <c r="BJ205" s="19" t="s">
        <v>85</v>
      </c>
      <c r="BK205" s="184">
        <f>ROUND(I205*H205,2)</f>
        <v>0</v>
      </c>
      <c r="BL205" s="19" t="s">
        <v>156</v>
      </c>
      <c r="BM205" s="183" t="s">
        <v>275</v>
      </c>
    </row>
    <row r="206" spans="2:51" s="13" customFormat="1" ht="12">
      <c r="B206" s="190"/>
      <c r="C206" s="191"/>
      <c r="D206" s="185" t="s">
        <v>160</v>
      </c>
      <c r="E206" s="192" t="s">
        <v>31</v>
      </c>
      <c r="F206" s="193" t="s">
        <v>205</v>
      </c>
      <c r="G206" s="191"/>
      <c r="H206" s="192" t="s">
        <v>31</v>
      </c>
      <c r="I206" s="194"/>
      <c r="J206" s="191"/>
      <c r="K206" s="191"/>
      <c r="L206" s="195"/>
      <c r="M206" s="196"/>
      <c r="N206" s="197"/>
      <c r="O206" s="197"/>
      <c r="P206" s="197"/>
      <c r="Q206" s="197"/>
      <c r="R206" s="197"/>
      <c r="S206" s="197"/>
      <c r="T206" s="198"/>
      <c r="AT206" s="199" t="s">
        <v>160</v>
      </c>
      <c r="AU206" s="199" t="s">
        <v>87</v>
      </c>
      <c r="AV206" s="13" t="s">
        <v>85</v>
      </c>
      <c r="AW206" s="13" t="s">
        <v>38</v>
      </c>
      <c r="AX206" s="13" t="s">
        <v>77</v>
      </c>
      <c r="AY206" s="199" t="s">
        <v>149</v>
      </c>
    </row>
    <row r="207" spans="2:51" s="14" customFormat="1" ht="12">
      <c r="B207" s="200"/>
      <c r="C207" s="201"/>
      <c r="D207" s="185" t="s">
        <v>160</v>
      </c>
      <c r="E207" s="202" t="s">
        <v>31</v>
      </c>
      <c r="F207" s="203" t="s">
        <v>276</v>
      </c>
      <c r="G207" s="201"/>
      <c r="H207" s="204">
        <v>1.216</v>
      </c>
      <c r="I207" s="205"/>
      <c r="J207" s="201"/>
      <c r="K207" s="201"/>
      <c r="L207" s="206"/>
      <c r="M207" s="207"/>
      <c r="N207" s="208"/>
      <c r="O207" s="208"/>
      <c r="P207" s="208"/>
      <c r="Q207" s="208"/>
      <c r="R207" s="208"/>
      <c r="S207" s="208"/>
      <c r="T207" s="209"/>
      <c r="AT207" s="210" t="s">
        <v>160</v>
      </c>
      <c r="AU207" s="210" t="s">
        <v>87</v>
      </c>
      <c r="AV207" s="14" t="s">
        <v>87</v>
      </c>
      <c r="AW207" s="14" t="s">
        <v>38</v>
      </c>
      <c r="AX207" s="14" t="s">
        <v>77</v>
      </c>
      <c r="AY207" s="210" t="s">
        <v>149</v>
      </c>
    </row>
    <row r="208" spans="2:51" s="15" customFormat="1" ht="12">
      <c r="B208" s="211"/>
      <c r="C208" s="212"/>
      <c r="D208" s="185" t="s">
        <v>160</v>
      </c>
      <c r="E208" s="213" t="s">
        <v>31</v>
      </c>
      <c r="F208" s="214" t="s">
        <v>163</v>
      </c>
      <c r="G208" s="212"/>
      <c r="H208" s="215">
        <v>1.216</v>
      </c>
      <c r="I208" s="216"/>
      <c r="J208" s="212"/>
      <c r="K208" s="212"/>
      <c r="L208" s="217"/>
      <c r="M208" s="218"/>
      <c r="N208" s="219"/>
      <c r="O208" s="219"/>
      <c r="P208" s="219"/>
      <c r="Q208" s="219"/>
      <c r="R208" s="219"/>
      <c r="S208" s="219"/>
      <c r="T208" s="220"/>
      <c r="AT208" s="221" t="s">
        <v>160</v>
      </c>
      <c r="AU208" s="221" t="s">
        <v>87</v>
      </c>
      <c r="AV208" s="15" t="s">
        <v>156</v>
      </c>
      <c r="AW208" s="15" t="s">
        <v>38</v>
      </c>
      <c r="AX208" s="15" t="s">
        <v>85</v>
      </c>
      <c r="AY208" s="221" t="s">
        <v>149</v>
      </c>
    </row>
    <row r="209" spans="1:65" s="2" customFormat="1" ht="24.2" customHeight="1">
      <c r="A209" s="37"/>
      <c r="B209" s="38"/>
      <c r="C209" s="172" t="s">
        <v>277</v>
      </c>
      <c r="D209" s="172" t="s">
        <v>151</v>
      </c>
      <c r="E209" s="173" t="s">
        <v>278</v>
      </c>
      <c r="F209" s="174" t="s">
        <v>279</v>
      </c>
      <c r="G209" s="175" t="s">
        <v>179</v>
      </c>
      <c r="H209" s="176">
        <v>0.039</v>
      </c>
      <c r="I209" s="177"/>
      <c r="J209" s="178">
        <f>ROUND(I209*H209,2)</f>
        <v>0</v>
      </c>
      <c r="K209" s="174" t="s">
        <v>155</v>
      </c>
      <c r="L209" s="42"/>
      <c r="M209" s="179" t="s">
        <v>31</v>
      </c>
      <c r="N209" s="180" t="s">
        <v>48</v>
      </c>
      <c r="O209" s="67"/>
      <c r="P209" s="181">
        <f>O209*H209</f>
        <v>0</v>
      </c>
      <c r="Q209" s="181">
        <v>1.05237</v>
      </c>
      <c r="R209" s="181">
        <f>Q209*H209</f>
        <v>0.04104243</v>
      </c>
      <c r="S209" s="181">
        <v>0</v>
      </c>
      <c r="T209" s="182">
        <f>S209*H209</f>
        <v>0</v>
      </c>
      <c r="U209" s="37"/>
      <c r="V209" s="37"/>
      <c r="W209" s="37"/>
      <c r="X209" s="37"/>
      <c r="Y209" s="37"/>
      <c r="Z209" s="37"/>
      <c r="AA209" s="37"/>
      <c r="AB209" s="37"/>
      <c r="AC209" s="37"/>
      <c r="AD209" s="37"/>
      <c r="AE209" s="37"/>
      <c r="AR209" s="183" t="s">
        <v>156</v>
      </c>
      <c r="AT209" s="183" t="s">
        <v>151</v>
      </c>
      <c r="AU209" s="183" t="s">
        <v>87</v>
      </c>
      <c r="AY209" s="19" t="s">
        <v>149</v>
      </c>
      <c r="BE209" s="184">
        <f>IF(N209="základní",J209,0)</f>
        <v>0</v>
      </c>
      <c r="BF209" s="184">
        <f>IF(N209="snížená",J209,0)</f>
        <v>0</v>
      </c>
      <c r="BG209" s="184">
        <f>IF(N209="zákl. přenesená",J209,0)</f>
        <v>0</v>
      </c>
      <c r="BH209" s="184">
        <f>IF(N209="sníž. přenesená",J209,0)</f>
        <v>0</v>
      </c>
      <c r="BI209" s="184">
        <f>IF(N209="nulová",J209,0)</f>
        <v>0</v>
      </c>
      <c r="BJ209" s="19" t="s">
        <v>85</v>
      </c>
      <c r="BK209" s="184">
        <f>ROUND(I209*H209,2)</f>
        <v>0</v>
      </c>
      <c r="BL209" s="19" t="s">
        <v>156</v>
      </c>
      <c r="BM209" s="183" t="s">
        <v>280</v>
      </c>
    </row>
    <row r="210" spans="2:51" s="13" customFormat="1" ht="12">
      <c r="B210" s="190"/>
      <c r="C210" s="191"/>
      <c r="D210" s="185" t="s">
        <v>160</v>
      </c>
      <c r="E210" s="192" t="s">
        <v>31</v>
      </c>
      <c r="F210" s="193" t="s">
        <v>205</v>
      </c>
      <c r="G210" s="191"/>
      <c r="H210" s="192" t="s">
        <v>31</v>
      </c>
      <c r="I210" s="194"/>
      <c r="J210" s="191"/>
      <c r="K210" s="191"/>
      <c r="L210" s="195"/>
      <c r="M210" s="196"/>
      <c r="N210" s="197"/>
      <c r="O210" s="197"/>
      <c r="P210" s="197"/>
      <c r="Q210" s="197"/>
      <c r="R210" s="197"/>
      <c r="S210" s="197"/>
      <c r="T210" s="198"/>
      <c r="AT210" s="199" t="s">
        <v>160</v>
      </c>
      <c r="AU210" s="199" t="s">
        <v>87</v>
      </c>
      <c r="AV210" s="13" t="s">
        <v>85</v>
      </c>
      <c r="AW210" s="13" t="s">
        <v>38</v>
      </c>
      <c r="AX210" s="13" t="s">
        <v>77</v>
      </c>
      <c r="AY210" s="199" t="s">
        <v>149</v>
      </c>
    </row>
    <row r="211" spans="2:51" s="14" customFormat="1" ht="12">
      <c r="B211" s="200"/>
      <c r="C211" s="201"/>
      <c r="D211" s="185" t="s">
        <v>160</v>
      </c>
      <c r="E211" s="202" t="s">
        <v>31</v>
      </c>
      <c r="F211" s="203" t="s">
        <v>281</v>
      </c>
      <c r="G211" s="201"/>
      <c r="H211" s="204">
        <v>0.019</v>
      </c>
      <c r="I211" s="205"/>
      <c r="J211" s="201"/>
      <c r="K211" s="201"/>
      <c r="L211" s="206"/>
      <c r="M211" s="207"/>
      <c r="N211" s="208"/>
      <c r="O211" s="208"/>
      <c r="P211" s="208"/>
      <c r="Q211" s="208"/>
      <c r="R211" s="208"/>
      <c r="S211" s="208"/>
      <c r="T211" s="209"/>
      <c r="AT211" s="210" t="s">
        <v>160</v>
      </c>
      <c r="AU211" s="210" t="s">
        <v>87</v>
      </c>
      <c r="AV211" s="14" t="s">
        <v>87</v>
      </c>
      <c r="AW211" s="14" t="s">
        <v>38</v>
      </c>
      <c r="AX211" s="14" t="s">
        <v>77</v>
      </c>
      <c r="AY211" s="210" t="s">
        <v>149</v>
      </c>
    </row>
    <row r="212" spans="2:51" s="14" customFormat="1" ht="12">
      <c r="B212" s="200"/>
      <c r="C212" s="201"/>
      <c r="D212" s="185" t="s">
        <v>160</v>
      </c>
      <c r="E212" s="202" t="s">
        <v>31</v>
      </c>
      <c r="F212" s="203" t="s">
        <v>282</v>
      </c>
      <c r="G212" s="201"/>
      <c r="H212" s="204">
        <v>0.015</v>
      </c>
      <c r="I212" s="205"/>
      <c r="J212" s="201"/>
      <c r="K212" s="201"/>
      <c r="L212" s="206"/>
      <c r="M212" s="207"/>
      <c r="N212" s="208"/>
      <c r="O212" s="208"/>
      <c r="P212" s="208"/>
      <c r="Q212" s="208"/>
      <c r="R212" s="208"/>
      <c r="S212" s="208"/>
      <c r="T212" s="209"/>
      <c r="AT212" s="210" t="s">
        <v>160</v>
      </c>
      <c r="AU212" s="210" t="s">
        <v>87</v>
      </c>
      <c r="AV212" s="14" t="s">
        <v>87</v>
      </c>
      <c r="AW212" s="14" t="s">
        <v>38</v>
      </c>
      <c r="AX212" s="14" t="s">
        <v>77</v>
      </c>
      <c r="AY212" s="210" t="s">
        <v>149</v>
      </c>
    </row>
    <row r="213" spans="2:51" s="14" customFormat="1" ht="12">
      <c r="B213" s="200"/>
      <c r="C213" s="201"/>
      <c r="D213" s="185" t="s">
        <v>160</v>
      </c>
      <c r="E213" s="202" t="s">
        <v>31</v>
      </c>
      <c r="F213" s="203" t="s">
        <v>283</v>
      </c>
      <c r="G213" s="201"/>
      <c r="H213" s="204">
        <v>0.005</v>
      </c>
      <c r="I213" s="205"/>
      <c r="J213" s="201"/>
      <c r="K213" s="201"/>
      <c r="L213" s="206"/>
      <c r="M213" s="207"/>
      <c r="N213" s="208"/>
      <c r="O213" s="208"/>
      <c r="P213" s="208"/>
      <c r="Q213" s="208"/>
      <c r="R213" s="208"/>
      <c r="S213" s="208"/>
      <c r="T213" s="209"/>
      <c r="AT213" s="210" t="s">
        <v>160</v>
      </c>
      <c r="AU213" s="210" t="s">
        <v>87</v>
      </c>
      <c r="AV213" s="14" t="s">
        <v>87</v>
      </c>
      <c r="AW213" s="14" t="s">
        <v>38</v>
      </c>
      <c r="AX213" s="14" t="s">
        <v>77</v>
      </c>
      <c r="AY213" s="210" t="s">
        <v>149</v>
      </c>
    </row>
    <row r="214" spans="2:51" s="15" customFormat="1" ht="12">
      <c r="B214" s="211"/>
      <c r="C214" s="212"/>
      <c r="D214" s="185" t="s">
        <v>160</v>
      </c>
      <c r="E214" s="213" t="s">
        <v>31</v>
      </c>
      <c r="F214" s="214" t="s">
        <v>163</v>
      </c>
      <c r="G214" s="212"/>
      <c r="H214" s="215">
        <v>0.039</v>
      </c>
      <c r="I214" s="216"/>
      <c r="J214" s="212"/>
      <c r="K214" s="212"/>
      <c r="L214" s="217"/>
      <c r="M214" s="218"/>
      <c r="N214" s="219"/>
      <c r="O214" s="219"/>
      <c r="P214" s="219"/>
      <c r="Q214" s="219"/>
      <c r="R214" s="219"/>
      <c r="S214" s="219"/>
      <c r="T214" s="220"/>
      <c r="AT214" s="221" t="s">
        <v>160</v>
      </c>
      <c r="AU214" s="221" t="s">
        <v>87</v>
      </c>
      <c r="AV214" s="15" t="s">
        <v>156</v>
      </c>
      <c r="AW214" s="15" t="s">
        <v>38</v>
      </c>
      <c r="AX214" s="15" t="s">
        <v>85</v>
      </c>
      <c r="AY214" s="221" t="s">
        <v>149</v>
      </c>
    </row>
    <row r="215" spans="1:65" s="2" customFormat="1" ht="24.2" customHeight="1">
      <c r="A215" s="37"/>
      <c r="B215" s="38"/>
      <c r="C215" s="172" t="s">
        <v>284</v>
      </c>
      <c r="D215" s="172" t="s">
        <v>151</v>
      </c>
      <c r="E215" s="173" t="s">
        <v>285</v>
      </c>
      <c r="F215" s="174" t="s">
        <v>286</v>
      </c>
      <c r="G215" s="175" t="s">
        <v>229</v>
      </c>
      <c r="H215" s="176">
        <v>13.686</v>
      </c>
      <c r="I215" s="177"/>
      <c r="J215" s="178">
        <f>ROUND(I215*H215,2)</f>
        <v>0</v>
      </c>
      <c r="K215" s="174" t="s">
        <v>155</v>
      </c>
      <c r="L215" s="42"/>
      <c r="M215" s="179" t="s">
        <v>31</v>
      </c>
      <c r="N215" s="180" t="s">
        <v>48</v>
      </c>
      <c r="O215" s="67"/>
      <c r="P215" s="181">
        <f>O215*H215</f>
        <v>0</v>
      </c>
      <c r="Q215" s="181">
        <v>0.05897</v>
      </c>
      <c r="R215" s="181">
        <f>Q215*H215</f>
        <v>0.80706342</v>
      </c>
      <c r="S215" s="181">
        <v>0</v>
      </c>
      <c r="T215" s="182">
        <f>S215*H215</f>
        <v>0</v>
      </c>
      <c r="U215" s="37"/>
      <c r="V215" s="37"/>
      <c r="W215" s="37"/>
      <c r="X215" s="37"/>
      <c r="Y215" s="37"/>
      <c r="Z215" s="37"/>
      <c r="AA215" s="37"/>
      <c r="AB215" s="37"/>
      <c r="AC215" s="37"/>
      <c r="AD215" s="37"/>
      <c r="AE215" s="37"/>
      <c r="AR215" s="183" t="s">
        <v>156</v>
      </c>
      <c r="AT215" s="183" t="s">
        <v>151</v>
      </c>
      <c r="AU215" s="183" t="s">
        <v>87</v>
      </c>
      <c r="AY215" s="19" t="s">
        <v>149</v>
      </c>
      <c r="BE215" s="184">
        <f>IF(N215="základní",J215,0)</f>
        <v>0</v>
      </c>
      <c r="BF215" s="184">
        <f>IF(N215="snížená",J215,0)</f>
        <v>0</v>
      </c>
      <c r="BG215" s="184">
        <f>IF(N215="zákl. přenesená",J215,0)</f>
        <v>0</v>
      </c>
      <c r="BH215" s="184">
        <f>IF(N215="sníž. přenesená",J215,0)</f>
        <v>0</v>
      </c>
      <c r="BI215" s="184">
        <f>IF(N215="nulová",J215,0)</f>
        <v>0</v>
      </c>
      <c r="BJ215" s="19" t="s">
        <v>85</v>
      </c>
      <c r="BK215" s="184">
        <f>ROUND(I215*H215,2)</f>
        <v>0</v>
      </c>
      <c r="BL215" s="19" t="s">
        <v>156</v>
      </c>
      <c r="BM215" s="183" t="s">
        <v>287</v>
      </c>
    </row>
    <row r="216" spans="2:51" s="13" customFormat="1" ht="12">
      <c r="B216" s="190"/>
      <c r="C216" s="191"/>
      <c r="D216" s="185" t="s">
        <v>160</v>
      </c>
      <c r="E216" s="192" t="s">
        <v>31</v>
      </c>
      <c r="F216" s="193" t="s">
        <v>205</v>
      </c>
      <c r="G216" s="191"/>
      <c r="H216" s="192" t="s">
        <v>31</v>
      </c>
      <c r="I216" s="194"/>
      <c r="J216" s="191"/>
      <c r="K216" s="191"/>
      <c r="L216" s="195"/>
      <c r="M216" s="196"/>
      <c r="N216" s="197"/>
      <c r="O216" s="197"/>
      <c r="P216" s="197"/>
      <c r="Q216" s="197"/>
      <c r="R216" s="197"/>
      <c r="S216" s="197"/>
      <c r="T216" s="198"/>
      <c r="AT216" s="199" t="s">
        <v>160</v>
      </c>
      <c r="AU216" s="199" t="s">
        <v>87</v>
      </c>
      <c r="AV216" s="13" t="s">
        <v>85</v>
      </c>
      <c r="AW216" s="13" t="s">
        <v>38</v>
      </c>
      <c r="AX216" s="13" t="s">
        <v>77</v>
      </c>
      <c r="AY216" s="199" t="s">
        <v>149</v>
      </c>
    </row>
    <row r="217" spans="2:51" s="14" customFormat="1" ht="12">
      <c r="B217" s="200"/>
      <c r="C217" s="201"/>
      <c r="D217" s="185" t="s">
        <v>160</v>
      </c>
      <c r="E217" s="202" t="s">
        <v>31</v>
      </c>
      <c r="F217" s="203" t="s">
        <v>288</v>
      </c>
      <c r="G217" s="201"/>
      <c r="H217" s="204">
        <v>6.36</v>
      </c>
      <c r="I217" s="205"/>
      <c r="J217" s="201"/>
      <c r="K217" s="201"/>
      <c r="L217" s="206"/>
      <c r="M217" s="207"/>
      <c r="N217" s="208"/>
      <c r="O217" s="208"/>
      <c r="P217" s="208"/>
      <c r="Q217" s="208"/>
      <c r="R217" s="208"/>
      <c r="S217" s="208"/>
      <c r="T217" s="209"/>
      <c r="AT217" s="210" t="s">
        <v>160</v>
      </c>
      <c r="AU217" s="210" t="s">
        <v>87</v>
      </c>
      <c r="AV217" s="14" t="s">
        <v>87</v>
      </c>
      <c r="AW217" s="14" t="s">
        <v>38</v>
      </c>
      <c r="AX217" s="14" t="s">
        <v>77</v>
      </c>
      <c r="AY217" s="210" t="s">
        <v>149</v>
      </c>
    </row>
    <row r="218" spans="2:51" s="14" customFormat="1" ht="12">
      <c r="B218" s="200"/>
      <c r="C218" s="201"/>
      <c r="D218" s="185" t="s">
        <v>160</v>
      </c>
      <c r="E218" s="202" t="s">
        <v>31</v>
      </c>
      <c r="F218" s="203" t="s">
        <v>289</v>
      </c>
      <c r="G218" s="201"/>
      <c r="H218" s="204">
        <v>5.83</v>
      </c>
      <c r="I218" s="205"/>
      <c r="J218" s="201"/>
      <c r="K218" s="201"/>
      <c r="L218" s="206"/>
      <c r="M218" s="207"/>
      <c r="N218" s="208"/>
      <c r="O218" s="208"/>
      <c r="P218" s="208"/>
      <c r="Q218" s="208"/>
      <c r="R218" s="208"/>
      <c r="S218" s="208"/>
      <c r="T218" s="209"/>
      <c r="AT218" s="210" t="s">
        <v>160</v>
      </c>
      <c r="AU218" s="210" t="s">
        <v>87</v>
      </c>
      <c r="AV218" s="14" t="s">
        <v>87</v>
      </c>
      <c r="AW218" s="14" t="s">
        <v>38</v>
      </c>
      <c r="AX218" s="14" t="s">
        <v>77</v>
      </c>
      <c r="AY218" s="210" t="s">
        <v>149</v>
      </c>
    </row>
    <row r="219" spans="2:51" s="14" customFormat="1" ht="12">
      <c r="B219" s="200"/>
      <c r="C219" s="201"/>
      <c r="D219" s="185" t="s">
        <v>160</v>
      </c>
      <c r="E219" s="202" t="s">
        <v>31</v>
      </c>
      <c r="F219" s="203" t="s">
        <v>290</v>
      </c>
      <c r="G219" s="201"/>
      <c r="H219" s="204">
        <v>5.83</v>
      </c>
      <c r="I219" s="205"/>
      <c r="J219" s="201"/>
      <c r="K219" s="201"/>
      <c r="L219" s="206"/>
      <c r="M219" s="207"/>
      <c r="N219" s="208"/>
      <c r="O219" s="208"/>
      <c r="P219" s="208"/>
      <c r="Q219" s="208"/>
      <c r="R219" s="208"/>
      <c r="S219" s="208"/>
      <c r="T219" s="209"/>
      <c r="AT219" s="210" t="s">
        <v>160</v>
      </c>
      <c r="AU219" s="210" t="s">
        <v>87</v>
      </c>
      <c r="AV219" s="14" t="s">
        <v>87</v>
      </c>
      <c r="AW219" s="14" t="s">
        <v>38</v>
      </c>
      <c r="AX219" s="14" t="s">
        <v>77</v>
      </c>
      <c r="AY219" s="210" t="s">
        <v>149</v>
      </c>
    </row>
    <row r="220" spans="2:51" s="13" customFormat="1" ht="12">
      <c r="B220" s="190"/>
      <c r="C220" s="191"/>
      <c r="D220" s="185" t="s">
        <v>160</v>
      </c>
      <c r="E220" s="192" t="s">
        <v>31</v>
      </c>
      <c r="F220" s="193" t="s">
        <v>291</v>
      </c>
      <c r="G220" s="191"/>
      <c r="H220" s="192" t="s">
        <v>31</v>
      </c>
      <c r="I220" s="194"/>
      <c r="J220" s="191"/>
      <c r="K220" s="191"/>
      <c r="L220" s="195"/>
      <c r="M220" s="196"/>
      <c r="N220" s="197"/>
      <c r="O220" s="197"/>
      <c r="P220" s="197"/>
      <c r="Q220" s="197"/>
      <c r="R220" s="197"/>
      <c r="S220" s="197"/>
      <c r="T220" s="198"/>
      <c r="AT220" s="199" t="s">
        <v>160</v>
      </c>
      <c r="AU220" s="199" t="s">
        <v>87</v>
      </c>
      <c r="AV220" s="13" t="s">
        <v>85</v>
      </c>
      <c r="AW220" s="13" t="s">
        <v>38</v>
      </c>
      <c r="AX220" s="13" t="s">
        <v>77</v>
      </c>
      <c r="AY220" s="199" t="s">
        <v>149</v>
      </c>
    </row>
    <row r="221" spans="2:51" s="14" customFormat="1" ht="12">
      <c r="B221" s="200"/>
      <c r="C221" s="201"/>
      <c r="D221" s="185" t="s">
        <v>160</v>
      </c>
      <c r="E221" s="202" t="s">
        <v>31</v>
      </c>
      <c r="F221" s="203" t="s">
        <v>292</v>
      </c>
      <c r="G221" s="201"/>
      <c r="H221" s="204">
        <v>-2.758</v>
      </c>
      <c r="I221" s="205"/>
      <c r="J221" s="201"/>
      <c r="K221" s="201"/>
      <c r="L221" s="206"/>
      <c r="M221" s="207"/>
      <c r="N221" s="208"/>
      <c r="O221" s="208"/>
      <c r="P221" s="208"/>
      <c r="Q221" s="208"/>
      <c r="R221" s="208"/>
      <c r="S221" s="208"/>
      <c r="T221" s="209"/>
      <c r="AT221" s="210" t="s">
        <v>160</v>
      </c>
      <c r="AU221" s="210" t="s">
        <v>87</v>
      </c>
      <c r="AV221" s="14" t="s">
        <v>87</v>
      </c>
      <c r="AW221" s="14" t="s">
        <v>38</v>
      </c>
      <c r="AX221" s="14" t="s">
        <v>77</v>
      </c>
      <c r="AY221" s="210" t="s">
        <v>149</v>
      </c>
    </row>
    <row r="222" spans="2:51" s="14" customFormat="1" ht="12">
      <c r="B222" s="200"/>
      <c r="C222" s="201"/>
      <c r="D222" s="185" t="s">
        <v>160</v>
      </c>
      <c r="E222" s="202" t="s">
        <v>31</v>
      </c>
      <c r="F222" s="203" t="s">
        <v>293</v>
      </c>
      <c r="G222" s="201"/>
      <c r="H222" s="204">
        <v>-1.576</v>
      </c>
      <c r="I222" s="205"/>
      <c r="J222" s="201"/>
      <c r="K222" s="201"/>
      <c r="L222" s="206"/>
      <c r="M222" s="207"/>
      <c r="N222" s="208"/>
      <c r="O222" s="208"/>
      <c r="P222" s="208"/>
      <c r="Q222" s="208"/>
      <c r="R222" s="208"/>
      <c r="S222" s="208"/>
      <c r="T222" s="209"/>
      <c r="AT222" s="210" t="s">
        <v>160</v>
      </c>
      <c r="AU222" s="210" t="s">
        <v>87</v>
      </c>
      <c r="AV222" s="14" t="s">
        <v>87</v>
      </c>
      <c r="AW222" s="14" t="s">
        <v>38</v>
      </c>
      <c r="AX222" s="14" t="s">
        <v>77</v>
      </c>
      <c r="AY222" s="210" t="s">
        <v>149</v>
      </c>
    </row>
    <row r="223" spans="2:51" s="15" customFormat="1" ht="12">
      <c r="B223" s="211"/>
      <c r="C223" s="212"/>
      <c r="D223" s="185" t="s">
        <v>160</v>
      </c>
      <c r="E223" s="213" t="s">
        <v>31</v>
      </c>
      <c r="F223" s="214" t="s">
        <v>163</v>
      </c>
      <c r="G223" s="212"/>
      <c r="H223" s="215">
        <v>13.686</v>
      </c>
      <c r="I223" s="216"/>
      <c r="J223" s="212"/>
      <c r="K223" s="212"/>
      <c r="L223" s="217"/>
      <c r="M223" s="218"/>
      <c r="N223" s="219"/>
      <c r="O223" s="219"/>
      <c r="P223" s="219"/>
      <c r="Q223" s="219"/>
      <c r="R223" s="219"/>
      <c r="S223" s="219"/>
      <c r="T223" s="220"/>
      <c r="AT223" s="221" t="s">
        <v>160</v>
      </c>
      <c r="AU223" s="221" t="s">
        <v>87</v>
      </c>
      <c r="AV223" s="15" t="s">
        <v>156</v>
      </c>
      <c r="AW223" s="15" t="s">
        <v>38</v>
      </c>
      <c r="AX223" s="15" t="s">
        <v>85</v>
      </c>
      <c r="AY223" s="221" t="s">
        <v>149</v>
      </c>
    </row>
    <row r="224" spans="1:65" s="2" customFormat="1" ht="14.45" customHeight="1">
      <c r="A224" s="37"/>
      <c r="B224" s="38"/>
      <c r="C224" s="172" t="s">
        <v>294</v>
      </c>
      <c r="D224" s="172" t="s">
        <v>151</v>
      </c>
      <c r="E224" s="173" t="s">
        <v>295</v>
      </c>
      <c r="F224" s="174" t="s">
        <v>296</v>
      </c>
      <c r="G224" s="175" t="s">
        <v>297</v>
      </c>
      <c r="H224" s="176">
        <v>6.36</v>
      </c>
      <c r="I224" s="177"/>
      <c r="J224" s="178">
        <f>ROUND(I224*H224,2)</f>
        <v>0</v>
      </c>
      <c r="K224" s="174" t="s">
        <v>155</v>
      </c>
      <c r="L224" s="42"/>
      <c r="M224" s="179" t="s">
        <v>31</v>
      </c>
      <c r="N224" s="180" t="s">
        <v>48</v>
      </c>
      <c r="O224" s="67"/>
      <c r="P224" s="181">
        <f>O224*H224</f>
        <v>0</v>
      </c>
      <c r="Q224" s="181">
        <v>8E-05</v>
      </c>
      <c r="R224" s="181">
        <f>Q224*H224</f>
        <v>0.0005088000000000001</v>
      </c>
      <c r="S224" s="181">
        <v>0</v>
      </c>
      <c r="T224" s="182">
        <f>S224*H224</f>
        <v>0</v>
      </c>
      <c r="U224" s="37"/>
      <c r="V224" s="37"/>
      <c r="W224" s="37"/>
      <c r="X224" s="37"/>
      <c r="Y224" s="37"/>
      <c r="Z224" s="37"/>
      <c r="AA224" s="37"/>
      <c r="AB224" s="37"/>
      <c r="AC224" s="37"/>
      <c r="AD224" s="37"/>
      <c r="AE224" s="37"/>
      <c r="AR224" s="183" t="s">
        <v>156</v>
      </c>
      <c r="AT224" s="183" t="s">
        <v>151</v>
      </c>
      <c r="AU224" s="183" t="s">
        <v>87</v>
      </c>
      <c r="AY224" s="19" t="s">
        <v>149</v>
      </c>
      <c r="BE224" s="184">
        <f>IF(N224="základní",J224,0)</f>
        <v>0</v>
      </c>
      <c r="BF224" s="184">
        <f>IF(N224="snížená",J224,0)</f>
        <v>0</v>
      </c>
      <c r="BG224" s="184">
        <f>IF(N224="zákl. přenesená",J224,0)</f>
        <v>0</v>
      </c>
      <c r="BH224" s="184">
        <f>IF(N224="sníž. přenesená",J224,0)</f>
        <v>0</v>
      </c>
      <c r="BI224" s="184">
        <f>IF(N224="nulová",J224,0)</f>
        <v>0</v>
      </c>
      <c r="BJ224" s="19" t="s">
        <v>85</v>
      </c>
      <c r="BK224" s="184">
        <f>ROUND(I224*H224,2)</f>
        <v>0</v>
      </c>
      <c r="BL224" s="19" t="s">
        <v>156</v>
      </c>
      <c r="BM224" s="183" t="s">
        <v>298</v>
      </c>
    </row>
    <row r="225" spans="1:47" s="2" customFormat="1" ht="68.25">
      <c r="A225" s="37"/>
      <c r="B225" s="38"/>
      <c r="C225" s="39"/>
      <c r="D225" s="185" t="s">
        <v>158</v>
      </c>
      <c r="E225" s="39"/>
      <c r="F225" s="186" t="s">
        <v>299</v>
      </c>
      <c r="G225" s="39"/>
      <c r="H225" s="39"/>
      <c r="I225" s="187"/>
      <c r="J225" s="39"/>
      <c r="K225" s="39"/>
      <c r="L225" s="42"/>
      <c r="M225" s="188"/>
      <c r="N225" s="189"/>
      <c r="O225" s="67"/>
      <c r="P225" s="67"/>
      <c r="Q225" s="67"/>
      <c r="R225" s="67"/>
      <c r="S225" s="67"/>
      <c r="T225" s="68"/>
      <c r="U225" s="37"/>
      <c r="V225" s="37"/>
      <c r="W225" s="37"/>
      <c r="X225" s="37"/>
      <c r="Y225" s="37"/>
      <c r="Z225" s="37"/>
      <c r="AA225" s="37"/>
      <c r="AB225" s="37"/>
      <c r="AC225" s="37"/>
      <c r="AD225" s="37"/>
      <c r="AE225" s="37"/>
      <c r="AT225" s="19" t="s">
        <v>158</v>
      </c>
      <c r="AU225" s="19" t="s">
        <v>87</v>
      </c>
    </row>
    <row r="226" spans="2:51" s="13" customFormat="1" ht="12">
      <c r="B226" s="190"/>
      <c r="C226" s="191"/>
      <c r="D226" s="185" t="s">
        <v>160</v>
      </c>
      <c r="E226" s="192" t="s">
        <v>31</v>
      </c>
      <c r="F226" s="193" t="s">
        <v>205</v>
      </c>
      <c r="G226" s="191"/>
      <c r="H226" s="192" t="s">
        <v>31</v>
      </c>
      <c r="I226" s="194"/>
      <c r="J226" s="191"/>
      <c r="K226" s="191"/>
      <c r="L226" s="195"/>
      <c r="M226" s="196"/>
      <c r="N226" s="197"/>
      <c r="O226" s="197"/>
      <c r="P226" s="197"/>
      <c r="Q226" s="197"/>
      <c r="R226" s="197"/>
      <c r="S226" s="197"/>
      <c r="T226" s="198"/>
      <c r="AT226" s="199" t="s">
        <v>160</v>
      </c>
      <c r="AU226" s="199" t="s">
        <v>87</v>
      </c>
      <c r="AV226" s="13" t="s">
        <v>85</v>
      </c>
      <c r="AW226" s="13" t="s">
        <v>38</v>
      </c>
      <c r="AX226" s="13" t="s">
        <v>77</v>
      </c>
      <c r="AY226" s="199" t="s">
        <v>149</v>
      </c>
    </row>
    <row r="227" spans="2:51" s="14" customFormat="1" ht="12">
      <c r="B227" s="200"/>
      <c r="C227" s="201"/>
      <c r="D227" s="185" t="s">
        <v>160</v>
      </c>
      <c r="E227" s="202" t="s">
        <v>31</v>
      </c>
      <c r="F227" s="203" t="s">
        <v>300</v>
      </c>
      <c r="G227" s="201"/>
      <c r="H227" s="204">
        <v>2.12</v>
      </c>
      <c r="I227" s="205"/>
      <c r="J227" s="201"/>
      <c r="K227" s="201"/>
      <c r="L227" s="206"/>
      <c r="M227" s="207"/>
      <c r="N227" s="208"/>
      <c r="O227" s="208"/>
      <c r="P227" s="208"/>
      <c r="Q227" s="208"/>
      <c r="R227" s="208"/>
      <c r="S227" s="208"/>
      <c r="T227" s="209"/>
      <c r="AT227" s="210" t="s">
        <v>160</v>
      </c>
      <c r="AU227" s="210" t="s">
        <v>87</v>
      </c>
      <c r="AV227" s="14" t="s">
        <v>87</v>
      </c>
      <c r="AW227" s="14" t="s">
        <v>38</v>
      </c>
      <c r="AX227" s="14" t="s">
        <v>77</v>
      </c>
      <c r="AY227" s="210" t="s">
        <v>149</v>
      </c>
    </row>
    <row r="228" spans="2:51" s="14" customFormat="1" ht="12">
      <c r="B228" s="200"/>
      <c r="C228" s="201"/>
      <c r="D228" s="185" t="s">
        <v>160</v>
      </c>
      <c r="E228" s="202" t="s">
        <v>31</v>
      </c>
      <c r="F228" s="203" t="s">
        <v>301</v>
      </c>
      <c r="G228" s="201"/>
      <c r="H228" s="204">
        <v>2.12</v>
      </c>
      <c r="I228" s="205"/>
      <c r="J228" s="201"/>
      <c r="K228" s="201"/>
      <c r="L228" s="206"/>
      <c r="M228" s="207"/>
      <c r="N228" s="208"/>
      <c r="O228" s="208"/>
      <c r="P228" s="208"/>
      <c r="Q228" s="208"/>
      <c r="R228" s="208"/>
      <c r="S228" s="208"/>
      <c r="T228" s="209"/>
      <c r="AT228" s="210" t="s">
        <v>160</v>
      </c>
      <c r="AU228" s="210" t="s">
        <v>87</v>
      </c>
      <c r="AV228" s="14" t="s">
        <v>87</v>
      </c>
      <c r="AW228" s="14" t="s">
        <v>38</v>
      </c>
      <c r="AX228" s="14" t="s">
        <v>77</v>
      </c>
      <c r="AY228" s="210" t="s">
        <v>149</v>
      </c>
    </row>
    <row r="229" spans="2:51" s="14" customFormat="1" ht="12">
      <c r="B229" s="200"/>
      <c r="C229" s="201"/>
      <c r="D229" s="185" t="s">
        <v>160</v>
      </c>
      <c r="E229" s="202" t="s">
        <v>31</v>
      </c>
      <c r="F229" s="203" t="s">
        <v>302</v>
      </c>
      <c r="G229" s="201"/>
      <c r="H229" s="204">
        <v>2.12</v>
      </c>
      <c r="I229" s="205"/>
      <c r="J229" s="201"/>
      <c r="K229" s="201"/>
      <c r="L229" s="206"/>
      <c r="M229" s="207"/>
      <c r="N229" s="208"/>
      <c r="O229" s="208"/>
      <c r="P229" s="208"/>
      <c r="Q229" s="208"/>
      <c r="R229" s="208"/>
      <c r="S229" s="208"/>
      <c r="T229" s="209"/>
      <c r="AT229" s="210" t="s">
        <v>160</v>
      </c>
      <c r="AU229" s="210" t="s">
        <v>87</v>
      </c>
      <c r="AV229" s="14" t="s">
        <v>87</v>
      </c>
      <c r="AW229" s="14" t="s">
        <v>38</v>
      </c>
      <c r="AX229" s="14" t="s">
        <v>77</v>
      </c>
      <c r="AY229" s="210" t="s">
        <v>149</v>
      </c>
    </row>
    <row r="230" spans="2:51" s="15" customFormat="1" ht="12">
      <c r="B230" s="211"/>
      <c r="C230" s="212"/>
      <c r="D230" s="185" t="s">
        <v>160</v>
      </c>
      <c r="E230" s="213" t="s">
        <v>31</v>
      </c>
      <c r="F230" s="214" t="s">
        <v>163</v>
      </c>
      <c r="G230" s="212"/>
      <c r="H230" s="215">
        <v>6.36</v>
      </c>
      <c r="I230" s="216"/>
      <c r="J230" s="212"/>
      <c r="K230" s="212"/>
      <c r="L230" s="217"/>
      <c r="M230" s="218"/>
      <c r="N230" s="219"/>
      <c r="O230" s="219"/>
      <c r="P230" s="219"/>
      <c r="Q230" s="219"/>
      <c r="R230" s="219"/>
      <c r="S230" s="219"/>
      <c r="T230" s="220"/>
      <c r="AT230" s="221" t="s">
        <v>160</v>
      </c>
      <c r="AU230" s="221" t="s">
        <v>87</v>
      </c>
      <c r="AV230" s="15" t="s">
        <v>156</v>
      </c>
      <c r="AW230" s="15" t="s">
        <v>38</v>
      </c>
      <c r="AX230" s="15" t="s">
        <v>85</v>
      </c>
      <c r="AY230" s="221" t="s">
        <v>149</v>
      </c>
    </row>
    <row r="231" spans="1:65" s="2" customFormat="1" ht="14.45" customHeight="1">
      <c r="A231" s="37"/>
      <c r="B231" s="38"/>
      <c r="C231" s="172" t="s">
        <v>303</v>
      </c>
      <c r="D231" s="172" t="s">
        <v>151</v>
      </c>
      <c r="E231" s="173" t="s">
        <v>304</v>
      </c>
      <c r="F231" s="174" t="s">
        <v>305</v>
      </c>
      <c r="G231" s="175" t="s">
        <v>297</v>
      </c>
      <c r="H231" s="176">
        <v>17</v>
      </c>
      <c r="I231" s="177"/>
      <c r="J231" s="178">
        <f>ROUND(I231*H231,2)</f>
        <v>0</v>
      </c>
      <c r="K231" s="174" t="s">
        <v>155</v>
      </c>
      <c r="L231" s="42"/>
      <c r="M231" s="179" t="s">
        <v>31</v>
      </c>
      <c r="N231" s="180" t="s">
        <v>48</v>
      </c>
      <c r="O231" s="67"/>
      <c r="P231" s="181">
        <f>O231*H231</f>
        <v>0</v>
      </c>
      <c r="Q231" s="181">
        <v>0.00013</v>
      </c>
      <c r="R231" s="181">
        <f>Q231*H231</f>
        <v>0.0022099999999999997</v>
      </c>
      <c r="S231" s="181">
        <v>0</v>
      </c>
      <c r="T231" s="182">
        <f>S231*H231</f>
        <v>0</v>
      </c>
      <c r="U231" s="37"/>
      <c r="V231" s="37"/>
      <c r="W231" s="37"/>
      <c r="X231" s="37"/>
      <c r="Y231" s="37"/>
      <c r="Z231" s="37"/>
      <c r="AA231" s="37"/>
      <c r="AB231" s="37"/>
      <c r="AC231" s="37"/>
      <c r="AD231" s="37"/>
      <c r="AE231" s="37"/>
      <c r="AR231" s="183" t="s">
        <v>156</v>
      </c>
      <c r="AT231" s="183" t="s">
        <v>151</v>
      </c>
      <c r="AU231" s="183" t="s">
        <v>87</v>
      </c>
      <c r="AY231" s="19" t="s">
        <v>149</v>
      </c>
      <c r="BE231" s="184">
        <f>IF(N231="základní",J231,0)</f>
        <v>0</v>
      </c>
      <c r="BF231" s="184">
        <f>IF(N231="snížená",J231,0)</f>
        <v>0</v>
      </c>
      <c r="BG231" s="184">
        <f>IF(N231="zákl. přenesená",J231,0)</f>
        <v>0</v>
      </c>
      <c r="BH231" s="184">
        <f>IF(N231="sníž. přenesená",J231,0)</f>
        <v>0</v>
      </c>
      <c r="BI231" s="184">
        <f>IF(N231="nulová",J231,0)</f>
        <v>0</v>
      </c>
      <c r="BJ231" s="19" t="s">
        <v>85</v>
      </c>
      <c r="BK231" s="184">
        <f>ROUND(I231*H231,2)</f>
        <v>0</v>
      </c>
      <c r="BL231" s="19" t="s">
        <v>156</v>
      </c>
      <c r="BM231" s="183" t="s">
        <v>306</v>
      </c>
    </row>
    <row r="232" spans="1:47" s="2" customFormat="1" ht="68.25">
      <c r="A232" s="37"/>
      <c r="B232" s="38"/>
      <c r="C232" s="39"/>
      <c r="D232" s="185" t="s">
        <v>158</v>
      </c>
      <c r="E232" s="39"/>
      <c r="F232" s="186" t="s">
        <v>299</v>
      </c>
      <c r="G232" s="39"/>
      <c r="H232" s="39"/>
      <c r="I232" s="187"/>
      <c r="J232" s="39"/>
      <c r="K232" s="39"/>
      <c r="L232" s="42"/>
      <c r="M232" s="188"/>
      <c r="N232" s="189"/>
      <c r="O232" s="67"/>
      <c r="P232" s="67"/>
      <c r="Q232" s="67"/>
      <c r="R232" s="67"/>
      <c r="S232" s="67"/>
      <c r="T232" s="68"/>
      <c r="U232" s="37"/>
      <c r="V232" s="37"/>
      <c r="W232" s="37"/>
      <c r="X232" s="37"/>
      <c r="Y232" s="37"/>
      <c r="Z232" s="37"/>
      <c r="AA232" s="37"/>
      <c r="AB232" s="37"/>
      <c r="AC232" s="37"/>
      <c r="AD232" s="37"/>
      <c r="AE232" s="37"/>
      <c r="AT232" s="19" t="s">
        <v>158</v>
      </c>
      <c r="AU232" s="19" t="s">
        <v>87</v>
      </c>
    </row>
    <row r="233" spans="2:51" s="13" customFormat="1" ht="12">
      <c r="B233" s="190"/>
      <c r="C233" s="191"/>
      <c r="D233" s="185" t="s">
        <v>160</v>
      </c>
      <c r="E233" s="192" t="s">
        <v>31</v>
      </c>
      <c r="F233" s="193" t="s">
        <v>205</v>
      </c>
      <c r="G233" s="191"/>
      <c r="H233" s="192" t="s">
        <v>31</v>
      </c>
      <c r="I233" s="194"/>
      <c r="J233" s="191"/>
      <c r="K233" s="191"/>
      <c r="L233" s="195"/>
      <c r="M233" s="196"/>
      <c r="N233" s="197"/>
      <c r="O233" s="197"/>
      <c r="P233" s="197"/>
      <c r="Q233" s="197"/>
      <c r="R233" s="197"/>
      <c r="S233" s="197"/>
      <c r="T233" s="198"/>
      <c r="AT233" s="199" t="s">
        <v>160</v>
      </c>
      <c r="AU233" s="199" t="s">
        <v>87</v>
      </c>
      <c r="AV233" s="13" t="s">
        <v>85</v>
      </c>
      <c r="AW233" s="13" t="s">
        <v>38</v>
      </c>
      <c r="AX233" s="13" t="s">
        <v>77</v>
      </c>
      <c r="AY233" s="199" t="s">
        <v>149</v>
      </c>
    </row>
    <row r="234" spans="2:51" s="14" customFormat="1" ht="12">
      <c r="B234" s="200"/>
      <c r="C234" s="201"/>
      <c r="D234" s="185" t="s">
        <v>160</v>
      </c>
      <c r="E234" s="202" t="s">
        <v>31</v>
      </c>
      <c r="F234" s="203" t="s">
        <v>307</v>
      </c>
      <c r="G234" s="201"/>
      <c r="H234" s="204">
        <v>6</v>
      </c>
      <c r="I234" s="205"/>
      <c r="J234" s="201"/>
      <c r="K234" s="201"/>
      <c r="L234" s="206"/>
      <c r="M234" s="207"/>
      <c r="N234" s="208"/>
      <c r="O234" s="208"/>
      <c r="P234" s="208"/>
      <c r="Q234" s="208"/>
      <c r="R234" s="208"/>
      <c r="S234" s="208"/>
      <c r="T234" s="209"/>
      <c r="AT234" s="210" t="s">
        <v>160</v>
      </c>
      <c r="AU234" s="210" t="s">
        <v>87</v>
      </c>
      <c r="AV234" s="14" t="s">
        <v>87</v>
      </c>
      <c r="AW234" s="14" t="s">
        <v>38</v>
      </c>
      <c r="AX234" s="14" t="s">
        <v>77</v>
      </c>
      <c r="AY234" s="210" t="s">
        <v>149</v>
      </c>
    </row>
    <row r="235" spans="2:51" s="14" customFormat="1" ht="12">
      <c r="B235" s="200"/>
      <c r="C235" s="201"/>
      <c r="D235" s="185" t="s">
        <v>160</v>
      </c>
      <c r="E235" s="202" t="s">
        <v>31</v>
      </c>
      <c r="F235" s="203" t="s">
        <v>308</v>
      </c>
      <c r="G235" s="201"/>
      <c r="H235" s="204">
        <v>5.5</v>
      </c>
      <c r="I235" s="205"/>
      <c r="J235" s="201"/>
      <c r="K235" s="201"/>
      <c r="L235" s="206"/>
      <c r="M235" s="207"/>
      <c r="N235" s="208"/>
      <c r="O235" s="208"/>
      <c r="P235" s="208"/>
      <c r="Q235" s="208"/>
      <c r="R235" s="208"/>
      <c r="S235" s="208"/>
      <c r="T235" s="209"/>
      <c r="AT235" s="210" t="s">
        <v>160</v>
      </c>
      <c r="AU235" s="210" t="s">
        <v>87</v>
      </c>
      <c r="AV235" s="14" t="s">
        <v>87</v>
      </c>
      <c r="AW235" s="14" t="s">
        <v>38</v>
      </c>
      <c r="AX235" s="14" t="s">
        <v>77</v>
      </c>
      <c r="AY235" s="210" t="s">
        <v>149</v>
      </c>
    </row>
    <row r="236" spans="2:51" s="14" customFormat="1" ht="12">
      <c r="B236" s="200"/>
      <c r="C236" s="201"/>
      <c r="D236" s="185" t="s">
        <v>160</v>
      </c>
      <c r="E236" s="202" t="s">
        <v>31</v>
      </c>
      <c r="F236" s="203" t="s">
        <v>309</v>
      </c>
      <c r="G236" s="201"/>
      <c r="H236" s="204">
        <v>5.5</v>
      </c>
      <c r="I236" s="205"/>
      <c r="J236" s="201"/>
      <c r="K236" s="201"/>
      <c r="L236" s="206"/>
      <c r="M236" s="207"/>
      <c r="N236" s="208"/>
      <c r="O236" s="208"/>
      <c r="P236" s="208"/>
      <c r="Q236" s="208"/>
      <c r="R236" s="208"/>
      <c r="S236" s="208"/>
      <c r="T236" s="209"/>
      <c r="AT236" s="210" t="s">
        <v>160</v>
      </c>
      <c r="AU236" s="210" t="s">
        <v>87</v>
      </c>
      <c r="AV236" s="14" t="s">
        <v>87</v>
      </c>
      <c r="AW236" s="14" t="s">
        <v>38</v>
      </c>
      <c r="AX236" s="14" t="s">
        <v>77</v>
      </c>
      <c r="AY236" s="210" t="s">
        <v>149</v>
      </c>
    </row>
    <row r="237" spans="2:51" s="15" customFormat="1" ht="12">
      <c r="B237" s="211"/>
      <c r="C237" s="212"/>
      <c r="D237" s="185" t="s">
        <v>160</v>
      </c>
      <c r="E237" s="213" t="s">
        <v>31</v>
      </c>
      <c r="F237" s="214" t="s">
        <v>163</v>
      </c>
      <c r="G237" s="212"/>
      <c r="H237" s="215">
        <v>17</v>
      </c>
      <c r="I237" s="216"/>
      <c r="J237" s="212"/>
      <c r="K237" s="212"/>
      <c r="L237" s="217"/>
      <c r="M237" s="218"/>
      <c r="N237" s="219"/>
      <c r="O237" s="219"/>
      <c r="P237" s="219"/>
      <c r="Q237" s="219"/>
      <c r="R237" s="219"/>
      <c r="S237" s="219"/>
      <c r="T237" s="220"/>
      <c r="AT237" s="221" t="s">
        <v>160</v>
      </c>
      <c r="AU237" s="221" t="s">
        <v>87</v>
      </c>
      <c r="AV237" s="15" t="s">
        <v>156</v>
      </c>
      <c r="AW237" s="15" t="s">
        <v>38</v>
      </c>
      <c r="AX237" s="15" t="s">
        <v>85</v>
      </c>
      <c r="AY237" s="221" t="s">
        <v>149</v>
      </c>
    </row>
    <row r="238" spans="1:65" s="2" customFormat="1" ht="14.45" customHeight="1">
      <c r="A238" s="37"/>
      <c r="B238" s="38"/>
      <c r="C238" s="172" t="s">
        <v>310</v>
      </c>
      <c r="D238" s="172" t="s">
        <v>151</v>
      </c>
      <c r="E238" s="173" t="s">
        <v>311</v>
      </c>
      <c r="F238" s="174" t="s">
        <v>312</v>
      </c>
      <c r="G238" s="175" t="s">
        <v>297</v>
      </c>
      <c r="H238" s="176">
        <v>4.16</v>
      </c>
      <c r="I238" s="177"/>
      <c r="J238" s="178">
        <f>ROUND(I238*H238,2)</f>
        <v>0</v>
      </c>
      <c r="K238" s="174" t="s">
        <v>155</v>
      </c>
      <c r="L238" s="42"/>
      <c r="M238" s="179" t="s">
        <v>31</v>
      </c>
      <c r="N238" s="180" t="s">
        <v>48</v>
      </c>
      <c r="O238" s="67"/>
      <c r="P238" s="181">
        <f>O238*H238</f>
        <v>0</v>
      </c>
      <c r="Q238" s="181">
        <v>0.00204</v>
      </c>
      <c r="R238" s="181">
        <f>Q238*H238</f>
        <v>0.008486400000000002</v>
      </c>
      <c r="S238" s="181">
        <v>0</v>
      </c>
      <c r="T238" s="182">
        <f>S238*H238</f>
        <v>0</v>
      </c>
      <c r="U238" s="37"/>
      <c r="V238" s="37"/>
      <c r="W238" s="37"/>
      <c r="X238" s="37"/>
      <c r="Y238" s="37"/>
      <c r="Z238" s="37"/>
      <c r="AA238" s="37"/>
      <c r="AB238" s="37"/>
      <c r="AC238" s="37"/>
      <c r="AD238" s="37"/>
      <c r="AE238" s="37"/>
      <c r="AR238" s="183" t="s">
        <v>156</v>
      </c>
      <c r="AT238" s="183" t="s">
        <v>151</v>
      </c>
      <c r="AU238" s="183" t="s">
        <v>87</v>
      </c>
      <c r="AY238" s="19" t="s">
        <v>149</v>
      </c>
      <c r="BE238" s="184">
        <f>IF(N238="základní",J238,0)</f>
        <v>0</v>
      </c>
      <c r="BF238" s="184">
        <f>IF(N238="snížená",J238,0)</f>
        <v>0</v>
      </c>
      <c r="BG238" s="184">
        <f>IF(N238="zákl. přenesená",J238,0)</f>
        <v>0</v>
      </c>
      <c r="BH238" s="184">
        <f>IF(N238="sníž. přenesená",J238,0)</f>
        <v>0</v>
      </c>
      <c r="BI238" s="184">
        <f>IF(N238="nulová",J238,0)</f>
        <v>0</v>
      </c>
      <c r="BJ238" s="19" t="s">
        <v>85</v>
      </c>
      <c r="BK238" s="184">
        <f>ROUND(I238*H238,2)</f>
        <v>0</v>
      </c>
      <c r="BL238" s="19" t="s">
        <v>156</v>
      </c>
      <c r="BM238" s="183" t="s">
        <v>313</v>
      </c>
    </row>
    <row r="239" spans="1:47" s="2" customFormat="1" ht="68.25">
      <c r="A239" s="37"/>
      <c r="B239" s="38"/>
      <c r="C239" s="39"/>
      <c r="D239" s="185" t="s">
        <v>158</v>
      </c>
      <c r="E239" s="39"/>
      <c r="F239" s="186" t="s">
        <v>299</v>
      </c>
      <c r="G239" s="39"/>
      <c r="H239" s="39"/>
      <c r="I239" s="187"/>
      <c r="J239" s="39"/>
      <c r="K239" s="39"/>
      <c r="L239" s="42"/>
      <c r="M239" s="188"/>
      <c r="N239" s="189"/>
      <c r="O239" s="67"/>
      <c r="P239" s="67"/>
      <c r="Q239" s="67"/>
      <c r="R239" s="67"/>
      <c r="S239" s="67"/>
      <c r="T239" s="68"/>
      <c r="U239" s="37"/>
      <c r="V239" s="37"/>
      <c r="W239" s="37"/>
      <c r="X239" s="37"/>
      <c r="Y239" s="37"/>
      <c r="Z239" s="37"/>
      <c r="AA239" s="37"/>
      <c r="AB239" s="37"/>
      <c r="AC239" s="37"/>
      <c r="AD239" s="37"/>
      <c r="AE239" s="37"/>
      <c r="AT239" s="19" t="s">
        <v>158</v>
      </c>
      <c r="AU239" s="19" t="s">
        <v>87</v>
      </c>
    </row>
    <row r="240" spans="2:51" s="13" customFormat="1" ht="12">
      <c r="B240" s="190"/>
      <c r="C240" s="191"/>
      <c r="D240" s="185" t="s">
        <v>160</v>
      </c>
      <c r="E240" s="192" t="s">
        <v>31</v>
      </c>
      <c r="F240" s="193" t="s">
        <v>205</v>
      </c>
      <c r="G240" s="191"/>
      <c r="H240" s="192" t="s">
        <v>31</v>
      </c>
      <c r="I240" s="194"/>
      <c r="J240" s="191"/>
      <c r="K240" s="191"/>
      <c r="L240" s="195"/>
      <c r="M240" s="196"/>
      <c r="N240" s="197"/>
      <c r="O240" s="197"/>
      <c r="P240" s="197"/>
      <c r="Q240" s="197"/>
      <c r="R240" s="197"/>
      <c r="S240" s="197"/>
      <c r="T240" s="198"/>
      <c r="AT240" s="199" t="s">
        <v>160</v>
      </c>
      <c r="AU240" s="199" t="s">
        <v>87</v>
      </c>
      <c r="AV240" s="13" t="s">
        <v>85</v>
      </c>
      <c r="AW240" s="13" t="s">
        <v>38</v>
      </c>
      <c r="AX240" s="13" t="s">
        <v>77</v>
      </c>
      <c r="AY240" s="199" t="s">
        <v>149</v>
      </c>
    </row>
    <row r="241" spans="2:51" s="14" customFormat="1" ht="12">
      <c r="B241" s="200"/>
      <c r="C241" s="201"/>
      <c r="D241" s="185" t="s">
        <v>160</v>
      </c>
      <c r="E241" s="202" t="s">
        <v>31</v>
      </c>
      <c r="F241" s="203" t="s">
        <v>314</v>
      </c>
      <c r="G241" s="201"/>
      <c r="H241" s="204">
        <v>1.32</v>
      </c>
      <c r="I241" s="205"/>
      <c r="J241" s="201"/>
      <c r="K241" s="201"/>
      <c r="L241" s="206"/>
      <c r="M241" s="207"/>
      <c r="N241" s="208"/>
      <c r="O241" s="208"/>
      <c r="P241" s="208"/>
      <c r="Q241" s="208"/>
      <c r="R241" s="208"/>
      <c r="S241" s="208"/>
      <c r="T241" s="209"/>
      <c r="AT241" s="210" t="s">
        <v>160</v>
      </c>
      <c r="AU241" s="210" t="s">
        <v>87</v>
      </c>
      <c r="AV241" s="14" t="s">
        <v>87</v>
      </c>
      <c r="AW241" s="14" t="s">
        <v>38</v>
      </c>
      <c r="AX241" s="14" t="s">
        <v>77</v>
      </c>
      <c r="AY241" s="210" t="s">
        <v>149</v>
      </c>
    </row>
    <row r="242" spans="2:51" s="14" customFormat="1" ht="12">
      <c r="B242" s="200"/>
      <c r="C242" s="201"/>
      <c r="D242" s="185" t="s">
        <v>160</v>
      </c>
      <c r="E242" s="202" t="s">
        <v>31</v>
      </c>
      <c r="F242" s="203" t="s">
        <v>315</v>
      </c>
      <c r="G242" s="201"/>
      <c r="H242" s="204">
        <v>1.42</v>
      </c>
      <c r="I242" s="205"/>
      <c r="J242" s="201"/>
      <c r="K242" s="201"/>
      <c r="L242" s="206"/>
      <c r="M242" s="207"/>
      <c r="N242" s="208"/>
      <c r="O242" s="208"/>
      <c r="P242" s="208"/>
      <c r="Q242" s="208"/>
      <c r="R242" s="208"/>
      <c r="S242" s="208"/>
      <c r="T242" s="209"/>
      <c r="AT242" s="210" t="s">
        <v>160</v>
      </c>
      <c r="AU242" s="210" t="s">
        <v>87</v>
      </c>
      <c r="AV242" s="14" t="s">
        <v>87</v>
      </c>
      <c r="AW242" s="14" t="s">
        <v>38</v>
      </c>
      <c r="AX242" s="14" t="s">
        <v>77</v>
      </c>
      <c r="AY242" s="210" t="s">
        <v>149</v>
      </c>
    </row>
    <row r="243" spans="2:51" s="14" customFormat="1" ht="12">
      <c r="B243" s="200"/>
      <c r="C243" s="201"/>
      <c r="D243" s="185" t="s">
        <v>160</v>
      </c>
      <c r="E243" s="202" t="s">
        <v>31</v>
      </c>
      <c r="F243" s="203" t="s">
        <v>316</v>
      </c>
      <c r="G243" s="201"/>
      <c r="H243" s="204">
        <v>1.42</v>
      </c>
      <c r="I243" s="205"/>
      <c r="J243" s="201"/>
      <c r="K243" s="201"/>
      <c r="L243" s="206"/>
      <c r="M243" s="207"/>
      <c r="N243" s="208"/>
      <c r="O243" s="208"/>
      <c r="P243" s="208"/>
      <c r="Q243" s="208"/>
      <c r="R243" s="208"/>
      <c r="S243" s="208"/>
      <c r="T243" s="209"/>
      <c r="AT243" s="210" t="s">
        <v>160</v>
      </c>
      <c r="AU243" s="210" t="s">
        <v>87</v>
      </c>
      <c r="AV243" s="14" t="s">
        <v>87</v>
      </c>
      <c r="AW243" s="14" t="s">
        <v>38</v>
      </c>
      <c r="AX243" s="14" t="s">
        <v>77</v>
      </c>
      <c r="AY243" s="210" t="s">
        <v>149</v>
      </c>
    </row>
    <row r="244" spans="2:51" s="15" customFormat="1" ht="12">
      <c r="B244" s="211"/>
      <c r="C244" s="212"/>
      <c r="D244" s="185" t="s">
        <v>160</v>
      </c>
      <c r="E244" s="213" t="s">
        <v>31</v>
      </c>
      <c r="F244" s="214" t="s">
        <v>163</v>
      </c>
      <c r="G244" s="212"/>
      <c r="H244" s="215">
        <v>4.16</v>
      </c>
      <c r="I244" s="216"/>
      <c r="J244" s="212"/>
      <c r="K244" s="212"/>
      <c r="L244" s="217"/>
      <c r="M244" s="218"/>
      <c r="N244" s="219"/>
      <c r="O244" s="219"/>
      <c r="P244" s="219"/>
      <c r="Q244" s="219"/>
      <c r="R244" s="219"/>
      <c r="S244" s="219"/>
      <c r="T244" s="220"/>
      <c r="AT244" s="221" t="s">
        <v>160</v>
      </c>
      <c r="AU244" s="221" t="s">
        <v>87</v>
      </c>
      <c r="AV244" s="15" t="s">
        <v>156</v>
      </c>
      <c r="AW244" s="15" t="s">
        <v>38</v>
      </c>
      <c r="AX244" s="15" t="s">
        <v>85</v>
      </c>
      <c r="AY244" s="221" t="s">
        <v>149</v>
      </c>
    </row>
    <row r="245" spans="1:65" s="2" customFormat="1" ht="14.45" customHeight="1">
      <c r="A245" s="37"/>
      <c r="B245" s="38"/>
      <c r="C245" s="172" t="s">
        <v>317</v>
      </c>
      <c r="D245" s="172" t="s">
        <v>151</v>
      </c>
      <c r="E245" s="173" t="s">
        <v>318</v>
      </c>
      <c r="F245" s="174" t="s">
        <v>319</v>
      </c>
      <c r="G245" s="175" t="s">
        <v>229</v>
      </c>
      <c r="H245" s="176">
        <v>1.546</v>
      </c>
      <c r="I245" s="177"/>
      <c r="J245" s="178">
        <f>ROUND(I245*H245,2)</f>
        <v>0</v>
      </c>
      <c r="K245" s="174" t="s">
        <v>155</v>
      </c>
      <c r="L245" s="42"/>
      <c r="M245" s="179" t="s">
        <v>31</v>
      </c>
      <c r="N245" s="180" t="s">
        <v>48</v>
      </c>
      <c r="O245" s="67"/>
      <c r="P245" s="181">
        <f>O245*H245</f>
        <v>0</v>
      </c>
      <c r="Q245" s="181">
        <v>0.17818</v>
      </c>
      <c r="R245" s="181">
        <f>Q245*H245</f>
        <v>0.27546628</v>
      </c>
      <c r="S245" s="181">
        <v>0</v>
      </c>
      <c r="T245" s="182">
        <f>S245*H245</f>
        <v>0</v>
      </c>
      <c r="U245" s="37"/>
      <c r="V245" s="37"/>
      <c r="W245" s="37"/>
      <c r="X245" s="37"/>
      <c r="Y245" s="37"/>
      <c r="Z245" s="37"/>
      <c r="AA245" s="37"/>
      <c r="AB245" s="37"/>
      <c r="AC245" s="37"/>
      <c r="AD245" s="37"/>
      <c r="AE245" s="37"/>
      <c r="AR245" s="183" t="s">
        <v>156</v>
      </c>
      <c r="AT245" s="183" t="s">
        <v>151</v>
      </c>
      <c r="AU245" s="183" t="s">
        <v>87</v>
      </c>
      <c r="AY245" s="19" t="s">
        <v>149</v>
      </c>
      <c r="BE245" s="184">
        <f>IF(N245="základní",J245,0)</f>
        <v>0</v>
      </c>
      <c r="BF245" s="184">
        <f>IF(N245="snížená",J245,0)</f>
        <v>0</v>
      </c>
      <c r="BG245" s="184">
        <f>IF(N245="zákl. přenesená",J245,0)</f>
        <v>0</v>
      </c>
      <c r="BH245" s="184">
        <f>IF(N245="sníž. přenesená",J245,0)</f>
        <v>0</v>
      </c>
      <c r="BI245" s="184">
        <f>IF(N245="nulová",J245,0)</f>
        <v>0</v>
      </c>
      <c r="BJ245" s="19" t="s">
        <v>85</v>
      </c>
      <c r="BK245" s="184">
        <f>ROUND(I245*H245,2)</f>
        <v>0</v>
      </c>
      <c r="BL245" s="19" t="s">
        <v>156</v>
      </c>
      <c r="BM245" s="183" t="s">
        <v>320</v>
      </c>
    </row>
    <row r="246" spans="2:51" s="13" customFormat="1" ht="12">
      <c r="B246" s="190"/>
      <c r="C246" s="191"/>
      <c r="D246" s="185" t="s">
        <v>160</v>
      </c>
      <c r="E246" s="192" t="s">
        <v>31</v>
      </c>
      <c r="F246" s="193" t="s">
        <v>205</v>
      </c>
      <c r="G246" s="191"/>
      <c r="H246" s="192" t="s">
        <v>31</v>
      </c>
      <c r="I246" s="194"/>
      <c r="J246" s="191"/>
      <c r="K246" s="191"/>
      <c r="L246" s="195"/>
      <c r="M246" s="196"/>
      <c r="N246" s="197"/>
      <c r="O246" s="197"/>
      <c r="P246" s="197"/>
      <c r="Q246" s="197"/>
      <c r="R246" s="197"/>
      <c r="S246" s="197"/>
      <c r="T246" s="198"/>
      <c r="AT246" s="199" t="s">
        <v>160</v>
      </c>
      <c r="AU246" s="199" t="s">
        <v>87</v>
      </c>
      <c r="AV246" s="13" t="s">
        <v>85</v>
      </c>
      <c r="AW246" s="13" t="s">
        <v>38</v>
      </c>
      <c r="AX246" s="13" t="s">
        <v>77</v>
      </c>
      <c r="AY246" s="199" t="s">
        <v>149</v>
      </c>
    </row>
    <row r="247" spans="2:51" s="14" customFormat="1" ht="12">
      <c r="B247" s="200"/>
      <c r="C247" s="201"/>
      <c r="D247" s="185" t="s">
        <v>160</v>
      </c>
      <c r="E247" s="202" t="s">
        <v>31</v>
      </c>
      <c r="F247" s="203" t="s">
        <v>321</v>
      </c>
      <c r="G247" s="201"/>
      <c r="H247" s="204">
        <v>0.25</v>
      </c>
      <c r="I247" s="205"/>
      <c r="J247" s="201"/>
      <c r="K247" s="201"/>
      <c r="L247" s="206"/>
      <c r="M247" s="207"/>
      <c r="N247" s="208"/>
      <c r="O247" s="208"/>
      <c r="P247" s="208"/>
      <c r="Q247" s="208"/>
      <c r="R247" s="208"/>
      <c r="S247" s="208"/>
      <c r="T247" s="209"/>
      <c r="AT247" s="210" t="s">
        <v>160</v>
      </c>
      <c r="AU247" s="210" t="s">
        <v>87</v>
      </c>
      <c r="AV247" s="14" t="s">
        <v>87</v>
      </c>
      <c r="AW247" s="14" t="s">
        <v>38</v>
      </c>
      <c r="AX247" s="14" t="s">
        <v>77</v>
      </c>
      <c r="AY247" s="210" t="s">
        <v>149</v>
      </c>
    </row>
    <row r="248" spans="2:51" s="14" customFormat="1" ht="12">
      <c r="B248" s="200"/>
      <c r="C248" s="201"/>
      <c r="D248" s="185" t="s">
        <v>160</v>
      </c>
      <c r="E248" s="202" t="s">
        <v>31</v>
      </c>
      <c r="F248" s="203" t="s">
        <v>322</v>
      </c>
      <c r="G248" s="201"/>
      <c r="H248" s="204">
        <v>1.296</v>
      </c>
      <c r="I248" s="205"/>
      <c r="J248" s="201"/>
      <c r="K248" s="201"/>
      <c r="L248" s="206"/>
      <c r="M248" s="207"/>
      <c r="N248" s="208"/>
      <c r="O248" s="208"/>
      <c r="P248" s="208"/>
      <c r="Q248" s="208"/>
      <c r="R248" s="208"/>
      <c r="S248" s="208"/>
      <c r="T248" s="209"/>
      <c r="AT248" s="210" t="s">
        <v>160</v>
      </c>
      <c r="AU248" s="210" t="s">
        <v>87</v>
      </c>
      <c r="AV248" s="14" t="s">
        <v>87</v>
      </c>
      <c r="AW248" s="14" t="s">
        <v>38</v>
      </c>
      <c r="AX248" s="14" t="s">
        <v>77</v>
      </c>
      <c r="AY248" s="210" t="s">
        <v>149</v>
      </c>
    </row>
    <row r="249" spans="2:51" s="15" customFormat="1" ht="12">
      <c r="B249" s="211"/>
      <c r="C249" s="212"/>
      <c r="D249" s="185" t="s">
        <v>160</v>
      </c>
      <c r="E249" s="213" t="s">
        <v>31</v>
      </c>
      <c r="F249" s="214" t="s">
        <v>163</v>
      </c>
      <c r="G249" s="212"/>
      <c r="H249" s="215">
        <v>1.546</v>
      </c>
      <c r="I249" s="216"/>
      <c r="J249" s="212"/>
      <c r="K249" s="212"/>
      <c r="L249" s="217"/>
      <c r="M249" s="218"/>
      <c r="N249" s="219"/>
      <c r="O249" s="219"/>
      <c r="P249" s="219"/>
      <c r="Q249" s="219"/>
      <c r="R249" s="219"/>
      <c r="S249" s="219"/>
      <c r="T249" s="220"/>
      <c r="AT249" s="221" t="s">
        <v>160</v>
      </c>
      <c r="AU249" s="221" t="s">
        <v>87</v>
      </c>
      <c r="AV249" s="15" t="s">
        <v>156</v>
      </c>
      <c r="AW249" s="15" t="s">
        <v>38</v>
      </c>
      <c r="AX249" s="15" t="s">
        <v>85</v>
      </c>
      <c r="AY249" s="221" t="s">
        <v>149</v>
      </c>
    </row>
    <row r="250" spans="1:65" s="2" customFormat="1" ht="24.2" customHeight="1">
      <c r="A250" s="37"/>
      <c r="B250" s="38"/>
      <c r="C250" s="172" t="s">
        <v>323</v>
      </c>
      <c r="D250" s="172" t="s">
        <v>151</v>
      </c>
      <c r="E250" s="173" t="s">
        <v>324</v>
      </c>
      <c r="F250" s="174" t="s">
        <v>325</v>
      </c>
      <c r="G250" s="175" t="s">
        <v>229</v>
      </c>
      <c r="H250" s="176">
        <v>1.948</v>
      </c>
      <c r="I250" s="177"/>
      <c r="J250" s="178">
        <f>ROUND(I250*H250,2)</f>
        <v>0</v>
      </c>
      <c r="K250" s="174" t="s">
        <v>155</v>
      </c>
      <c r="L250" s="42"/>
      <c r="M250" s="179" t="s">
        <v>31</v>
      </c>
      <c r="N250" s="180" t="s">
        <v>48</v>
      </c>
      <c r="O250" s="67"/>
      <c r="P250" s="181">
        <f>O250*H250</f>
        <v>0</v>
      </c>
      <c r="Q250" s="181">
        <v>0.05225</v>
      </c>
      <c r="R250" s="181">
        <f>Q250*H250</f>
        <v>0.101783</v>
      </c>
      <c r="S250" s="181">
        <v>0</v>
      </c>
      <c r="T250" s="182">
        <f>S250*H250</f>
        <v>0</v>
      </c>
      <c r="U250" s="37"/>
      <c r="V250" s="37"/>
      <c r="W250" s="37"/>
      <c r="X250" s="37"/>
      <c r="Y250" s="37"/>
      <c r="Z250" s="37"/>
      <c r="AA250" s="37"/>
      <c r="AB250" s="37"/>
      <c r="AC250" s="37"/>
      <c r="AD250" s="37"/>
      <c r="AE250" s="37"/>
      <c r="AR250" s="183" t="s">
        <v>156</v>
      </c>
      <c r="AT250" s="183" t="s">
        <v>151</v>
      </c>
      <c r="AU250" s="183" t="s">
        <v>87</v>
      </c>
      <c r="AY250" s="19" t="s">
        <v>149</v>
      </c>
      <c r="BE250" s="184">
        <f>IF(N250="základní",J250,0)</f>
        <v>0</v>
      </c>
      <c r="BF250" s="184">
        <f>IF(N250="snížená",J250,0)</f>
        <v>0</v>
      </c>
      <c r="BG250" s="184">
        <f>IF(N250="zákl. přenesená",J250,0)</f>
        <v>0</v>
      </c>
      <c r="BH250" s="184">
        <f>IF(N250="sníž. přenesená",J250,0)</f>
        <v>0</v>
      </c>
      <c r="BI250" s="184">
        <f>IF(N250="nulová",J250,0)</f>
        <v>0</v>
      </c>
      <c r="BJ250" s="19" t="s">
        <v>85</v>
      </c>
      <c r="BK250" s="184">
        <f>ROUND(I250*H250,2)</f>
        <v>0</v>
      </c>
      <c r="BL250" s="19" t="s">
        <v>156</v>
      </c>
      <c r="BM250" s="183" t="s">
        <v>326</v>
      </c>
    </row>
    <row r="251" spans="2:51" s="13" customFormat="1" ht="12">
      <c r="B251" s="190"/>
      <c r="C251" s="191"/>
      <c r="D251" s="185" t="s">
        <v>160</v>
      </c>
      <c r="E251" s="192" t="s">
        <v>31</v>
      </c>
      <c r="F251" s="193" t="s">
        <v>205</v>
      </c>
      <c r="G251" s="191"/>
      <c r="H251" s="192" t="s">
        <v>31</v>
      </c>
      <c r="I251" s="194"/>
      <c r="J251" s="191"/>
      <c r="K251" s="191"/>
      <c r="L251" s="195"/>
      <c r="M251" s="196"/>
      <c r="N251" s="197"/>
      <c r="O251" s="197"/>
      <c r="P251" s="197"/>
      <c r="Q251" s="197"/>
      <c r="R251" s="197"/>
      <c r="S251" s="197"/>
      <c r="T251" s="198"/>
      <c r="AT251" s="199" t="s">
        <v>160</v>
      </c>
      <c r="AU251" s="199" t="s">
        <v>87</v>
      </c>
      <c r="AV251" s="13" t="s">
        <v>85</v>
      </c>
      <c r="AW251" s="13" t="s">
        <v>38</v>
      </c>
      <c r="AX251" s="13" t="s">
        <v>77</v>
      </c>
      <c r="AY251" s="199" t="s">
        <v>149</v>
      </c>
    </row>
    <row r="252" spans="2:51" s="14" customFormat="1" ht="12">
      <c r="B252" s="200"/>
      <c r="C252" s="201"/>
      <c r="D252" s="185" t="s">
        <v>160</v>
      </c>
      <c r="E252" s="202" t="s">
        <v>31</v>
      </c>
      <c r="F252" s="203" t="s">
        <v>327</v>
      </c>
      <c r="G252" s="201"/>
      <c r="H252" s="204">
        <v>1.948</v>
      </c>
      <c r="I252" s="205"/>
      <c r="J252" s="201"/>
      <c r="K252" s="201"/>
      <c r="L252" s="206"/>
      <c r="M252" s="207"/>
      <c r="N252" s="208"/>
      <c r="O252" s="208"/>
      <c r="P252" s="208"/>
      <c r="Q252" s="208"/>
      <c r="R252" s="208"/>
      <c r="S252" s="208"/>
      <c r="T252" s="209"/>
      <c r="AT252" s="210" t="s">
        <v>160</v>
      </c>
      <c r="AU252" s="210" t="s">
        <v>87</v>
      </c>
      <c r="AV252" s="14" t="s">
        <v>87</v>
      </c>
      <c r="AW252" s="14" t="s">
        <v>38</v>
      </c>
      <c r="AX252" s="14" t="s">
        <v>77</v>
      </c>
      <c r="AY252" s="210" t="s">
        <v>149</v>
      </c>
    </row>
    <row r="253" spans="2:51" s="15" customFormat="1" ht="12">
      <c r="B253" s="211"/>
      <c r="C253" s="212"/>
      <c r="D253" s="185" t="s">
        <v>160</v>
      </c>
      <c r="E253" s="213" t="s">
        <v>31</v>
      </c>
      <c r="F253" s="214" t="s">
        <v>163</v>
      </c>
      <c r="G253" s="212"/>
      <c r="H253" s="215">
        <v>1.948</v>
      </c>
      <c r="I253" s="216"/>
      <c r="J253" s="212"/>
      <c r="K253" s="212"/>
      <c r="L253" s="217"/>
      <c r="M253" s="218"/>
      <c r="N253" s="219"/>
      <c r="O253" s="219"/>
      <c r="P253" s="219"/>
      <c r="Q253" s="219"/>
      <c r="R253" s="219"/>
      <c r="S253" s="219"/>
      <c r="T253" s="220"/>
      <c r="AT253" s="221" t="s">
        <v>160</v>
      </c>
      <c r="AU253" s="221" t="s">
        <v>87</v>
      </c>
      <c r="AV253" s="15" t="s">
        <v>156</v>
      </c>
      <c r="AW253" s="15" t="s">
        <v>38</v>
      </c>
      <c r="AX253" s="15" t="s">
        <v>85</v>
      </c>
      <c r="AY253" s="221" t="s">
        <v>149</v>
      </c>
    </row>
    <row r="254" spans="1:65" s="2" customFormat="1" ht="24.2" customHeight="1">
      <c r="A254" s="37"/>
      <c r="B254" s="38"/>
      <c r="C254" s="172" t="s">
        <v>328</v>
      </c>
      <c r="D254" s="172" t="s">
        <v>151</v>
      </c>
      <c r="E254" s="173" t="s">
        <v>329</v>
      </c>
      <c r="F254" s="174" t="s">
        <v>330</v>
      </c>
      <c r="G254" s="175" t="s">
        <v>229</v>
      </c>
      <c r="H254" s="176">
        <v>1.52</v>
      </c>
      <c r="I254" s="177"/>
      <c r="J254" s="178">
        <f>ROUND(I254*H254,2)</f>
        <v>0</v>
      </c>
      <c r="K254" s="174" t="s">
        <v>155</v>
      </c>
      <c r="L254" s="42"/>
      <c r="M254" s="179" t="s">
        <v>31</v>
      </c>
      <c r="N254" s="180" t="s">
        <v>48</v>
      </c>
      <c r="O254" s="67"/>
      <c r="P254" s="181">
        <f>O254*H254</f>
        <v>0</v>
      </c>
      <c r="Q254" s="181">
        <v>0.06177</v>
      </c>
      <c r="R254" s="181">
        <f>Q254*H254</f>
        <v>0.0938904</v>
      </c>
      <c r="S254" s="181">
        <v>0</v>
      </c>
      <c r="T254" s="182">
        <f>S254*H254</f>
        <v>0</v>
      </c>
      <c r="U254" s="37"/>
      <c r="V254" s="37"/>
      <c r="W254" s="37"/>
      <c r="X254" s="37"/>
      <c r="Y254" s="37"/>
      <c r="Z254" s="37"/>
      <c r="AA254" s="37"/>
      <c r="AB254" s="37"/>
      <c r="AC254" s="37"/>
      <c r="AD254" s="37"/>
      <c r="AE254" s="37"/>
      <c r="AR254" s="183" t="s">
        <v>156</v>
      </c>
      <c r="AT254" s="183" t="s">
        <v>151</v>
      </c>
      <c r="AU254" s="183" t="s">
        <v>87</v>
      </c>
      <c r="AY254" s="19" t="s">
        <v>149</v>
      </c>
      <c r="BE254" s="184">
        <f>IF(N254="základní",J254,0)</f>
        <v>0</v>
      </c>
      <c r="BF254" s="184">
        <f>IF(N254="snížená",J254,0)</f>
        <v>0</v>
      </c>
      <c r="BG254" s="184">
        <f>IF(N254="zákl. přenesená",J254,0)</f>
        <v>0</v>
      </c>
      <c r="BH254" s="184">
        <f>IF(N254="sníž. přenesená",J254,0)</f>
        <v>0</v>
      </c>
      <c r="BI254" s="184">
        <f>IF(N254="nulová",J254,0)</f>
        <v>0</v>
      </c>
      <c r="BJ254" s="19" t="s">
        <v>85</v>
      </c>
      <c r="BK254" s="184">
        <f>ROUND(I254*H254,2)</f>
        <v>0</v>
      </c>
      <c r="BL254" s="19" t="s">
        <v>156</v>
      </c>
      <c r="BM254" s="183" t="s">
        <v>331</v>
      </c>
    </row>
    <row r="255" spans="2:51" s="13" customFormat="1" ht="12">
      <c r="B255" s="190"/>
      <c r="C255" s="191"/>
      <c r="D255" s="185" t="s">
        <v>160</v>
      </c>
      <c r="E255" s="192" t="s">
        <v>31</v>
      </c>
      <c r="F255" s="193" t="s">
        <v>205</v>
      </c>
      <c r="G255" s="191"/>
      <c r="H255" s="192" t="s">
        <v>31</v>
      </c>
      <c r="I255" s="194"/>
      <c r="J255" s="191"/>
      <c r="K255" s="191"/>
      <c r="L255" s="195"/>
      <c r="M255" s="196"/>
      <c r="N255" s="197"/>
      <c r="O255" s="197"/>
      <c r="P255" s="197"/>
      <c r="Q255" s="197"/>
      <c r="R255" s="197"/>
      <c r="S255" s="197"/>
      <c r="T255" s="198"/>
      <c r="AT255" s="199" t="s">
        <v>160</v>
      </c>
      <c r="AU255" s="199" t="s">
        <v>87</v>
      </c>
      <c r="AV255" s="13" t="s">
        <v>85</v>
      </c>
      <c r="AW255" s="13" t="s">
        <v>38</v>
      </c>
      <c r="AX255" s="13" t="s">
        <v>77</v>
      </c>
      <c r="AY255" s="199" t="s">
        <v>149</v>
      </c>
    </row>
    <row r="256" spans="2:51" s="14" customFormat="1" ht="12">
      <c r="B256" s="200"/>
      <c r="C256" s="201"/>
      <c r="D256" s="185" t="s">
        <v>160</v>
      </c>
      <c r="E256" s="202" t="s">
        <v>31</v>
      </c>
      <c r="F256" s="203" t="s">
        <v>332</v>
      </c>
      <c r="G256" s="201"/>
      <c r="H256" s="204">
        <v>1.52</v>
      </c>
      <c r="I256" s="205"/>
      <c r="J256" s="201"/>
      <c r="K256" s="201"/>
      <c r="L256" s="206"/>
      <c r="M256" s="207"/>
      <c r="N256" s="208"/>
      <c r="O256" s="208"/>
      <c r="P256" s="208"/>
      <c r="Q256" s="208"/>
      <c r="R256" s="208"/>
      <c r="S256" s="208"/>
      <c r="T256" s="209"/>
      <c r="AT256" s="210" t="s">
        <v>160</v>
      </c>
      <c r="AU256" s="210" t="s">
        <v>87</v>
      </c>
      <c r="AV256" s="14" t="s">
        <v>87</v>
      </c>
      <c r="AW256" s="14" t="s">
        <v>38</v>
      </c>
      <c r="AX256" s="14" t="s">
        <v>77</v>
      </c>
      <c r="AY256" s="210" t="s">
        <v>149</v>
      </c>
    </row>
    <row r="257" spans="2:51" s="15" customFormat="1" ht="12">
      <c r="B257" s="211"/>
      <c r="C257" s="212"/>
      <c r="D257" s="185" t="s">
        <v>160</v>
      </c>
      <c r="E257" s="213" t="s">
        <v>31</v>
      </c>
      <c r="F257" s="214" t="s">
        <v>163</v>
      </c>
      <c r="G257" s="212"/>
      <c r="H257" s="215">
        <v>1.52</v>
      </c>
      <c r="I257" s="216"/>
      <c r="J257" s="212"/>
      <c r="K257" s="212"/>
      <c r="L257" s="217"/>
      <c r="M257" s="218"/>
      <c r="N257" s="219"/>
      <c r="O257" s="219"/>
      <c r="P257" s="219"/>
      <c r="Q257" s="219"/>
      <c r="R257" s="219"/>
      <c r="S257" s="219"/>
      <c r="T257" s="220"/>
      <c r="AT257" s="221" t="s">
        <v>160</v>
      </c>
      <c r="AU257" s="221" t="s">
        <v>87</v>
      </c>
      <c r="AV257" s="15" t="s">
        <v>156</v>
      </c>
      <c r="AW257" s="15" t="s">
        <v>38</v>
      </c>
      <c r="AX257" s="15" t="s">
        <v>85</v>
      </c>
      <c r="AY257" s="221" t="s">
        <v>149</v>
      </c>
    </row>
    <row r="258" spans="1:65" s="2" customFormat="1" ht="24.2" customHeight="1">
      <c r="A258" s="37"/>
      <c r="B258" s="38"/>
      <c r="C258" s="172" t="s">
        <v>333</v>
      </c>
      <c r="D258" s="172" t="s">
        <v>151</v>
      </c>
      <c r="E258" s="173" t="s">
        <v>334</v>
      </c>
      <c r="F258" s="174" t="s">
        <v>335</v>
      </c>
      <c r="G258" s="175" t="s">
        <v>229</v>
      </c>
      <c r="H258" s="176">
        <v>6.489</v>
      </c>
      <c r="I258" s="177"/>
      <c r="J258" s="178">
        <f>ROUND(I258*H258,2)</f>
        <v>0</v>
      </c>
      <c r="K258" s="174" t="s">
        <v>155</v>
      </c>
      <c r="L258" s="42"/>
      <c r="M258" s="179" t="s">
        <v>31</v>
      </c>
      <c r="N258" s="180" t="s">
        <v>48</v>
      </c>
      <c r="O258" s="67"/>
      <c r="P258" s="181">
        <f>O258*H258</f>
        <v>0</v>
      </c>
      <c r="Q258" s="181">
        <v>0.0094</v>
      </c>
      <c r="R258" s="181">
        <f>Q258*H258</f>
        <v>0.0609966</v>
      </c>
      <c r="S258" s="181">
        <v>0</v>
      </c>
      <c r="T258" s="182">
        <f>S258*H258</f>
        <v>0</v>
      </c>
      <c r="U258" s="37"/>
      <c r="V258" s="37"/>
      <c r="W258" s="37"/>
      <c r="X258" s="37"/>
      <c r="Y258" s="37"/>
      <c r="Z258" s="37"/>
      <c r="AA258" s="37"/>
      <c r="AB258" s="37"/>
      <c r="AC258" s="37"/>
      <c r="AD258" s="37"/>
      <c r="AE258" s="37"/>
      <c r="AR258" s="183" t="s">
        <v>156</v>
      </c>
      <c r="AT258" s="183" t="s">
        <v>151</v>
      </c>
      <c r="AU258" s="183" t="s">
        <v>87</v>
      </c>
      <c r="AY258" s="19" t="s">
        <v>149</v>
      </c>
      <c r="BE258" s="184">
        <f>IF(N258="základní",J258,0)</f>
        <v>0</v>
      </c>
      <c r="BF258" s="184">
        <f>IF(N258="snížená",J258,0)</f>
        <v>0</v>
      </c>
      <c r="BG258" s="184">
        <f>IF(N258="zákl. přenesená",J258,0)</f>
        <v>0</v>
      </c>
      <c r="BH258" s="184">
        <f>IF(N258="sníž. přenesená",J258,0)</f>
        <v>0</v>
      </c>
      <c r="BI258" s="184">
        <f>IF(N258="nulová",J258,0)</f>
        <v>0</v>
      </c>
      <c r="BJ258" s="19" t="s">
        <v>85</v>
      </c>
      <c r="BK258" s="184">
        <f>ROUND(I258*H258,2)</f>
        <v>0</v>
      </c>
      <c r="BL258" s="19" t="s">
        <v>156</v>
      </c>
      <c r="BM258" s="183" t="s">
        <v>336</v>
      </c>
    </row>
    <row r="259" spans="1:47" s="2" customFormat="1" ht="48.75">
      <c r="A259" s="37"/>
      <c r="B259" s="38"/>
      <c r="C259" s="39"/>
      <c r="D259" s="185" t="s">
        <v>158</v>
      </c>
      <c r="E259" s="39"/>
      <c r="F259" s="186" t="s">
        <v>337</v>
      </c>
      <c r="G259" s="39"/>
      <c r="H259" s="39"/>
      <c r="I259" s="187"/>
      <c r="J259" s="39"/>
      <c r="K259" s="39"/>
      <c r="L259" s="42"/>
      <c r="M259" s="188"/>
      <c r="N259" s="189"/>
      <c r="O259" s="67"/>
      <c r="P259" s="67"/>
      <c r="Q259" s="67"/>
      <c r="R259" s="67"/>
      <c r="S259" s="67"/>
      <c r="T259" s="68"/>
      <c r="U259" s="37"/>
      <c r="V259" s="37"/>
      <c r="W259" s="37"/>
      <c r="X259" s="37"/>
      <c r="Y259" s="37"/>
      <c r="Z259" s="37"/>
      <c r="AA259" s="37"/>
      <c r="AB259" s="37"/>
      <c r="AC259" s="37"/>
      <c r="AD259" s="37"/>
      <c r="AE259" s="37"/>
      <c r="AT259" s="19" t="s">
        <v>158</v>
      </c>
      <c r="AU259" s="19" t="s">
        <v>87</v>
      </c>
    </row>
    <row r="260" spans="2:51" s="13" customFormat="1" ht="12">
      <c r="B260" s="190"/>
      <c r="C260" s="191"/>
      <c r="D260" s="185" t="s">
        <v>160</v>
      </c>
      <c r="E260" s="192" t="s">
        <v>31</v>
      </c>
      <c r="F260" s="193" t="s">
        <v>205</v>
      </c>
      <c r="G260" s="191"/>
      <c r="H260" s="192" t="s">
        <v>31</v>
      </c>
      <c r="I260" s="194"/>
      <c r="J260" s="191"/>
      <c r="K260" s="191"/>
      <c r="L260" s="195"/>
      <c r="M260" s="196"/>
      <c r="N260" s="197"/>
      <c r="O260" s="197"/>
      <c r="P260" s="197"/>
      <c r="Q260" s="197"/>
      <c r="R260" s="197"/>
      <c r="S260" s="197"/>
      <c r="T260" s="198"/>
      <c r="AT260" s="199" t="s">
        <v>160</v>
      </c>
      <c r="AU260" s="199" t="s">
        <v>87</v>
      </c>
      <c r="AV260" s="13" t="s">
        <v>85</v>
      </c>
      <c r="AW260" s="13" t="s">
        <v>38</v>
      </c>
      <c r="AX260" s="13" t="s">
        <v>77</v>
      </c>
      <c r="AY260" s="199" t="s">
        <v>149</v>
      </c>
    </row>
    <row r="261" spans="2:51" s="14" customFormat="1" ht="12">
      <c r="B261" s="200"/>
      <c r="C261" s="201"/>
      <c r="D261" s="185" t="s">
        <v>160</v>
      </c>
      <c r="E261" s="202" t="s">
        <v>31</v>
      </c>
      <c r="F261" s="203" t="s">
        <v>338</v>
      </c>
      <c r="G261" s="201"/>
      <c r="H261" s="204">
        <v>0.813</v>
      </c>
      <c r="I261" s="205"/>
      <c r="J261" s="201"/>
      <c r="K261" s="201"/>
      <c r="L261" s="206"/>
      <c r="M261" s="207"/>
      <c r="N261" s="208"/>
      <c r="O261" s="208"/>
      <c r="P261" s="208"/>
      <c r="Q261" s="208"/>
      <c r="R261" s="208"/>
      <c r="S261" s="208"/>
      <c r="T261" s="209"/>
      <c r="AT261" s="210" t="s">
        <v>160</v>
      </c>
      <c r="AU261" s="210" t="s">
        <v>87</v>
      </c>
      <c r="AV261" s="14" t="s">
        <v>87</v>
      </c>
      <c r="AW261" s="14" t="s">
        <v>38</v>
      </c>
      <c r="AX261" s="14" t="s">
        <v>77</v>
      </c>
      <c r="AY261" s="210" t="s">
        <v>149</v>
      </c>
    </row>
    <row r="262" spans="2:51" s="14" customFormat="1" ht="12">
      <c r="B262" s="200"/>
      <c r="C262" s="201"/>
      <c r="D262" s="185" t="s">
        <v>160</v>
      </c>
      <c r="E262" s="202" t="s">
        <v>31</v>
      </c>
      <c r="F262" s="203" t="s">
        <v>339</v>
      </c>
      <c r="G262" s="201"/>
      <c r="H262" s="204">
        <v>5.256</v>
      </c>
      <c r="I262" s="205"/>
      <c r="J262" s="201"/>
      <c r="K262" s="201"/>
      <c r="L262" s="206"/>
      <c r="M262" s="207"/>
      <c r="N262" s="208"/>
      <c r="O262" s="208"/>
      <c r="P262" s="208"/>
      <c r="Q262" s="208"/>
      <c r="R262" s="208"/>
      <c r="S262" s="208"/>
      <c r="T262" s="209"/>
      <c r="AT262" s="210" t="s">
        <v>160</v>
      </c>
      <c r="AU262" s="210" t="s">
        <v>87</v>
      </c>
      <c r="AV262" s="14" t="s">
        <v>87</v>
      </c>
      <c r="AW262" s="14" t="s">
        <v>38</v>
      </c>
      <c r="AX262" s="14" t="s">
        <v>77</v>
      </c>
      <c r="AY262" s="210" t="s">
        <v>149</v>
      </c>
    </row>
    <row r="263" spans="2:51" s="14" customFormat="1" ht="12">
      <c r="B263" s="200"/>
      <c r="C263" s="201"/>
      <c r="D263" s="185" t="s">
        <v>160</v>
      </c>
      <c r="E263" s="202" t="s">
        <v>31</v>
      </c>
      <c r="F263" s="203" t="s">
        <v>340</v>
      </c>
      <c r="G263" s="201"/>
      <c r="H263" s="204">
        <v>0.42</v>
      </c>
      <c r="I263" s="205"/>
      <c r="J263" s="201"/>
      <c r="K263" s="201"/>
      <c r="L263" s="206"/>
      <c r="M263" s="207"/>
      <c r="N263" s="208"/>
      <c r="O263" s="208"/>
      <c r="P263" s="208"/>
      <c r="Q263" s="208"/>
      <c r="R263" s="208"/>
      <c r="S263" s="208"/>
      <c r="T263" s="209"/>
      <c r="AT263" s="210" t="s">
        <v>160</v>
      </c>
      <c r="AU263" s="210" t="s">
        <v>87</v>
      </c>
      <c r="AV263" s="14" t="s">
        <v>87</v>
      </c>
      <c r="AW263" s="14" t="s">
        <v>38</v>
      </c>
      <c r="AX263" s="14" t="s">
        <v>77</v>
      </c>
      <c r="AY263" s="210" t="s">
        <v>149</v>
      </c>
    </row>
    <row r="264" spans="2:51" s="15" customFormat="1" ht="12">
      <c r="B264" s="211"/>
      <c r="C264" s="212"/>
      <c r="D264" s="185" t="s">
        <v>160</v>
      </c>
      <c r="E264" s="213" t="s">
        <v>31</v>
      </c>
      <c r="F264" s="214" t="s">
        <v>163</v>
      </c>
      <c r="G264" s="212"/>
      <c r="H264" s="215">
        <v>6.489</v>
      </c>
      <c r="I264" s="216"/>
      <c r="J264" s="212"/>
      <c r="K264" s="212"/>
      <c r="L264" s="217"/>
      <c r="M264" s="218"/>
      <c r="N264" s="219"/>
      <c r="O264" s="219"/>
      <c r="P264" s="219"/>
      <c r="Q264" s="219"/>
      <c r="R264" s="219"/>
      <c r="S264" s="219"/>
      <c r="T264" s="220"/>
      <c r="AT264" s="221" t="s">
        <v>160</v>
      </c>
      <c r="AU264" s="221" t="s">
        <v>87</v>
      </c>
      <c r="AV264" s="15" t="s">
        <v>156</v>
      </c>
      <c r="AW264" s="15" t="s">
        <v>38</v>
      </c>
      <c r="AX264" s="15" t="s">
        <v>85</v>
      </c>
      <c r="AY264" s="221" t="s">
        <v>149</v>
      </c>
    </row>
    <row r="265" spans="2:63" s="12" customFormat="1" ht="22.9" customHeight="1">
      <c r="B265" s="156"/>
      <c r="C265" s="157"/>
      <c r="D265" s="158" t="s">
        <v>76</v>
      </c>
      <c r="E265" s="170" t="s">
        <v>183</v>
      </c>
      <c r="F265" s="170" t="s">
        <v>341</v>
      </c>
      <c r="G265" s="157"/>
      <c r="H265" s="157"/>
      <c r="I265" s="160"/>
      <c r="J265" s="171">
        <f>BK265</f>
        <v>0</v>
      </c>
      <c r="K265" s="157"/>
      <c r="L265" s="162"/>
      <c r="M265" s="163"/>
      <c r="N265" s="164"/>
      <c r="O265" s="164"/>
      <c r="P265" s="165">
        <f>SUM(P266:P502)</f>
        <v>0</v>
      </c>
      <c r="Q265" s="164"/>
      <c r="R265" s="165">
        <f>SUM(R266:R502)</f>
        <v>17.288143360000003</v>
      </c>
      <c r="S265" s="164"/>
      <c r="T265" s="166">
        <f>SUM(T266:T502)</f>
        <v>0</v>
      </c>
      <c r="AR265" s="167" t="s">
        <v>85</v>
      </c>
      <c r="AT265" s="168" t="s">
        <v>76</v>
      </c>
      <c r="AU265" s="168" t="s">
        <v>85</v>
      </c>
      <c r="AY265" s="167" t="s">
        <v>149</v>
      </c>
      <c r="BK265" s="169">
        <f>SUM(BK266:BK502)</f>
        <v>0</v>
      </c>
    </row>
    <row r="266" spans="1:65" s="2" customFormat="1" ht="14.45" customHeight="1">
      <c r="A266" s="37"/>
      <c r="B266" s="38"/>
      <c r="C266" s="172" t="s">
        <v>342</v>
      </c>
      <c r="D266" s="172" t="s">
        <v>151</v>
      </c>
      <c r="E266" s="173" t="s">
        <v>343</v>
      </c>
      <c r="F266" s="174" t="s">
        <v>344</v>
      </c>
      <c r="G266" s="175" t="s">
        <v>229</v>
      </c>
      <c r="H266" s="176">
        <v>99.65</v>
      </c>
      <c r="I266" s="177"/>
      <c r="J266" s="178">
        <f>ROUND(I266*H266,2)</f>
        <v>0</v>
      </c>
      <c r="K266" s="174" t="s">
        <v>155</v>
      </c>
      <c r="L266" s="42"/>
      <c r="M266" s="179" t="s">
        <v>31</v>
      </c>
      <c r="N266" s="180" t="s">
        <v>48</v>
      </c>
      <c r="O266" s="67"/>
      <c r="P266" s="181">
        <f>O266*H266</f>
        <v>0</v>
      </c>
      <c r="Q266" s="181">
        <v>0.003</v>
      </c>
      <c r="R266" s="181">
        <f>Q266*H266</f>
        <v>0.29895000000000005</v>
      </c>
      <c r="S266" s="181">
        <v>0</v>
      </c>
      <c r="T266" s="182">
        <f>S266*H266</f>
        <v>0</v>
      </c>
      <c r="U266" s="37"/>
      <c r="V266" s="37"/>
      <c r="W266" s="37"/>
      <c r="X266" s="37"/>
      <c r="Y266" s="37"/>
      <c r="Z266" s="37"/>
      <c r="AA266" s="37"/>
      <c r="AB266" s="37"/>
      <c r="AC266" s="37"/>
      <c r="AD266" s="37"/>
      <c r="AE266" s="37"/>
      <c r="AR266" s="183" t="s">
        <v>156</v>
      </c>
      <c r="AT266" s="183" t="s">
        <v>151</v>
      </c>
      <c r="AU266" s="183" t="s">
        <v>87</v>
      </c>
      <c r="AY266" s="19" t="s">
        <v>149</v>
      </c>
      <c r="BE266" s="184">
        <f>IF(N266="základní",J266,0)</f>
        <v>0</v>
      </c>
      <c r="BF266" s="184">
        <f>IF(N266="snížená",J266,0)</f>
        <v>0</v>
      </c>
      <c r="BG266" s="184">
        <f>IF(N266="zákl. přenesená",J266,0)</f>
        <v>0</v>
      </c>
      <c r="BH266" s="184">
        <f>IF(N266="sníž. přenesená",J266,0)</f>
        <v>0</v>
      </c>
      <c r="BI266" s="184">
        <f>IF(N266="nulová",J266,0)</f>
        <v>0</v>
      </c>
      <c r="BJ266" s="19" t="s">
        <v>85</v>
      </c>
      <c r="BK266" s="184">
        <f>ROUND(I266*H266,2)</f>
        <v>0</v>
      </c>
      <c r="BL266" s="19" t="s">
        <v>156</v>
      </c>
      <c r="BM266" s="183" t="s">
        <v>345</v>
      </c>
    </row>
    <row r="267" spans="2:51" s="13" customFormat="1" ht="12">
      <c r="B267" s="190"/>
      <c r="C267" s="191"/>
      <c r="D267" s="185" t="s">
        <v>160</v>
      </c>
      <c r="E267" s="192" t="s">
        <v>31</v>
      </c>
      <c r="F267" s="193" t="s">
        <v>205</v>
      </c>
      <c r="G267" s="191"/>
      <c r="H267" s="192" t="s">
        <v>31</v>
      </c>
      <c r="I267" s="194"/>
      <c r="J267" s="191"/>
      <c r="K267" s="191"/>
      <c r="L267" s="195"/>
      <c r="M267" s="196"/>
      <c r="N267" s="197"/>
      <c r="O267" s="197"/>
      <c r="P267" s="197"/>
      <c r="Q267" s="197"/>
      <c r="R267" s="197"/>
      <c r="S267" s="197"/>
      <c r="T267" s="198"/>
      <c r="AT267" s="199" t="s">
        <v>160</v>
      </c>
      <c r="AU267" s="199" t="s">
        <v>87</v>
      </c>
      <c r="AV267" s="13" t="s">
        <v>85</v>
      </c>
      <c r="AW267" s="13" t="s">
        <v>38</v>
      </c>
      <c r="AX267" s="13" t="s">
        <v>77</v>
      </c>
      <c r="AY267" s="199" t="s">
        <v>149</v>
      </c>
    </row>
    <row r="268" spans="2:51" s="14" customFormat="1" ht="12">
      <c r="B268" s="200"/>
      <c r="C268" s="201"/>
      <c r="D268" s="185" t="s">
        <v>160</v>
      </c>
      <c r="E268" s="202" t="s">
        <v>31</v>
      </c>
      <c r="F268" s="203" t="s">
        <v>346</v>
      </c>
      <c r="G268" s="201"/>
      <c r="H268" s="204">
        <v>22.7</v>
      </c>
      <c r="I268" s="205"/>
      <c r="J268" s="201"/>
      <c r="K268" s="201"/>
      <c r="L268" s="206"/>
      <c r="M268" s="207"/>
      <c r="N268" s="208"/>
      <c r="O268" s="208"/>
      <c r="P268" s="208"/>
      <c r="Q268" s="208"/>
      <c r="R268" s="208"/>
      <c r="S268" s="208"/>
      <c r="T268" s="209"/>
      <c r="AT268" s="210" t="s">
        <v>160</v>
      </c>
      <c r="AU268" s="210" t="s">
        <v>87</v>
      </c>
      <c r="AV268" s="14" t="s">
        <v>87</v>
      </c>
      <c r="AW268" s="14" t="s">
        <v>38</v>
      </c>
      <c r="AX268" s="14" t="s">
        <v>77</v>
      </c>
      <c r="AY268" s="210" t="s">
        <v>149</v>
      </c>
    </row>
    <row r="269" spans="2:51" s="14" customFormat="1" ht="12">
      <c r="B269" s="200"/>
      <c r="C269" s="201"/>
      <c r="D269" s="185" t="s">
        <v>160</v>
      </c>
      <c r="E269" s="202" t="s">
        <v>31</v>
      </c>
      <c r="F269" s="203" t="s">
        <v>347</v>
      </c>
      <c r="G269" s="201"/>
      <c r="H269" s="204">
        <v>19.5</v>
      </c>
      <c r="I269" s="205"/>
      <c r="J269" s="201"/>
      <c r="K269" s="201"/>
      <c r="L269" s="206"/>
      <c r="M269" s="207"/>
      <c r="N269" s="208"/>
      <c r="O269" s="208"/>
      <c r="P269" s="208"/>
      <c r="Q269" s="208"/>
      <c r="R269" s="208"/>
      <c r="S269" s="208"/>
      <c r="T269" s="209"/>
      <c r="AT269" s="210" t="s">
        <v>160</v>
      </c>
      <c r="AU269" s="210" t="s">
        <v>87</v>
      </c>
      <c r="AV269" s="14" t="s">
        <v>87</v>
      </c>
      <c r="AW269" s="14" t="s">
        <v>38</v>
      </c>
      <c r="AX269" s="14" t="s">
        <v>77</v>
      </c>
      <c r="AY269" s="210" t="s">
        <v>149</v>
      </c>
    </row>
    <row r="270" spans="2:51" s="14" customFormat="1" ht="12">
      <c r="B270" s="200"/>
      <c r="C270" s="201"/>
      <c r="D270" s="185" t="s">
        <v>160</v>
      </c>
      <c r="E270" s="202" t="s">
        <v>31</v>
      </c>
      <c r="F270" s="203" t="s">
        <v>348</v>
      </c>
      <c r="G270" s="201"/>
      <c r="H270" s="204">
        <v>31.7</v>
      </c>
      <c r="I270" s="205"/>
      <c r="J270" s="201"/>
      <c r="K270" s="201"/>
      <c r="L270" s="206"/>
      <c r="M270" s="207"/>
      <c r="N270" s="208"/>
      <c r="O270" s="208"/>
      <c r="P270" s="208"/>
      <c r="Q270" s="208"/>
      <c r="R270" s="208"/>
      <c r="S270" s="208"/>
      <c r="T270" s="209"/>
      <c r="AT270" s="210" t="s">
        <v>160</v>
      </c>
      <c r="AU270" s="210" t="s">
        <v>87</v>
      </c>
      <c r="AV270" s="14" t="s">
        <v>87</v>
      </c>
      <c r="AW270" s="14" t="s">
        <v>38</v>
      </c>
      <c r="AX270" s="14" t="s">
        <v>77</v>
      </c>
      <c r="AY270" s="210" t="s">
        <v>149</v>
      </c>
    </row>
    <row r="271" spans="2:51" s="14" customFormat="1" ht="12">
      <c r="B271" s="200"/>
      <c r="C271" s="201"/>
      <c r="D271" s="185" t="s">
        <v>160</v>
      </c>
      <c r="E271" s="202" t="s">
        <v>31</v>
      </c>
      <c r="F271" s="203" t="s">
        <v>349</v>
      </c>
      <c r="G271" s="201"/>
      <c r="H271" s="204">
        <v>25.75</v>
      </c>
      <c r="I271" s="205"/>
      <c r="J271" s="201"/>
      <c r="K271" s="201"/>
      <c r="L271" s="206"/>
      <c r="M271" s="207"/>
      <c r="N271" s="208"/>
      <c r="O271" s="208"/>
      <c r="P271" s="208"/>
      <c r="Q271" s="208"/>
      <c r="R271" s="208"/>
      <c r="S271" s="208"/>
      <c r="T271" s="209"/>
      <c r="AT271" s="210" t="s">
        <v>160</v>
      </c>
      <c r="AU271" s="210" t="s">
        <v>87</v>
      </c>
      <c r="AV271" s="14" t="s">
        <v>87</v>
      </c>
      <c r="AW271" s="14" t="s">
        <v>38</v>
      </c>
      <c r="AX271" s="14" t="s">
        <v>77</v>
      </c>
      <c r="AY271" s="210" t="s">
        <v>149</v>
      </c>
    </row>
    <row r="272" spans="2:51" s="15" customFormat="1" ht="12">
      <c r="B272" s="211"/>
      <c r="C272" s="212"/>
      <c r="D272" s="185" t="s">
        <v>160</v>
      </c>
      <c r="E272" s="213" t="s">
        <v>31</v>
      </c>
      <c r="F272" s="214" t="s">
        <v>163</v>
      </c>
      <c r="G272" s="212"/>
      <c r="H272" s="215">
        <v>99.65</v>
      </c>
      <c r="I272" s="216"/>
      <c r="J272" s="212"/>
      <c r="K272" s="212"/>
      <c r="L272" s="217"/>
      <c r="M272" s="218"/>
      <c r="N272" s="219"/>
      <c r="O272" s="219"/>
      <c r="P272" s="219"/>
      <c r="Q272" s="219"/>
      <c r="R272" s="219"/>
      <c r="S272" s="219"/>
      <c r="T272" s="220"/>
      <c r="AT272" s="221" t="s">
        <v>160</v>
      </c>
      <c r="AU272" s="221" t="s">
        <v>87</v>
      </c>
      <c r="AV272" s="15" t="s">
        <v>156</v>
      </c>
      <c r="AW272" s="15" t="s">
        <v>38</v>
      </c>
      <c r="AX272" s="15" t="s">
        <v>85</v>
      </c>
      <c r="AY272" s="221" t="s">
        <v>149</v>
      </c>
    </row>
    <row r="273" spans="1:65" s="2" customFormat="1" ht="24.2" customHeight="1">
      <c r="A273" s="37"/>
      <c r="B273" s="38"/>
      <c r="C273" s="172" t="s">
        <v>350</v>
      </c>
      <c r="D273" s="172" t="s">
        <v>151</v>
      </c>
      <c r="E273" s="173" t="s">
        <v>351</v>
      </c>
      <c r="F273" s="174" t="s">
        <v>352</v>
      </c>
      <c r="G273" s="175" t="s">
        <v>229</v>
      </c>
      <c r="H273" s="176">
        <v>99.65</v>
      </c>
      <c r="I273" s="177"/>
      <c r="J273" s="178">
        <f>ROUND(I273*H273,2)</f>
        <v>0</v>
      </c>
      <c r="K273" s="174" t="s">
        <v>155</v>
      </c>
      <c r="L273" s="42"/>
      <c r="M273" s="179" t="s">
        <v>31</v>
      </c>
      <c r="N273" s="180" t="s">
        <v>48</v>
      </c>
      <c r="O273" s="67"/>
      <c r="P273" s="181">
        <f>O273*H273</f>
        <v>0</v>
      </c>
      <c r="Q273" s="181">
        <v>0.0051</v>
      </c>
      <c r="R273" s="181">
        <f>Q273*H273</f>
        <v>0.5082150000000001</v>
      </c>
      <c r="S273" s="181">
        <v>0</v>
      </c>
      <c r="T273" s="182">
        <f>S273*H273</f>
        <v>0</v>
      </c>
      <c r="U273" s="37"/>
      <c r="V273" s="37"/>
      <c r="W273" s="37"/>
      <c r="X273" s="37"/>
      <c r="Y273" s="37"/>
      <c r="Z273" s="37"/>
      <c r="AA273" s="37"/>
      <c r="AB273" s="37"/>
      <c r="AC273" s="37"/>
      <c r="AD273" s="37"/>
      <c r="AE273" s="37"/>
      <c r="AR273" s="183" t="s">
        <v>156</v>
      </c>
      <c r="AT273" s="183" t="s">
        <v>151</v>
      </c>
      <c r="AU273" s="183" t="s">
        <v>87</v>
      </c>
      <c r="AY273" s="19" t="s">
        <v>149</v>
      </c>
      <c r="BE273" s="184">
        <f>IF(N273="základní",J273,0)</f>
        <v>0</v>
      </c>
      <c r="BF273" s="184">
        <f>IF(N273="snížená",J273,0)</f>
        <v>0</v>
      </c>
      <c r="BG273" s="184">
        <f>IF(N273="zákl. přenesená",J273,0)</f>
        <v>0</v>
      </c>
      <c r="BH273" s="184">
        <f>IF(N273="sníž. přenesená",J273,0)</f>
        <v>0</v>
      </c>
      <c r="BI273" s="184">
        <f>IF(N273="nulová",J273,0)</f>
        <v>0</v>
      </c>
      <c r="BJ273" s="19" t="s">
        <v>85</v>
      </c>
      <c r="BK273" s="184">
        <f>ROUND(I273*H273,2)</f>
        <v>0</v>
      </c>
      <c r="BL273" s="19" t="s">
        <v>156</v>
      </c>
      <c r="BM273" s="183" t="s">
        <v>353</v>
      </c>
    </row>
    <row r="274" spans="1:47" s="2" customFormat="1" ht="29.25">
      <c r="A274" s="37"/>
      <c r="B274" s="38"/>
      <c r="C274" s="39"/>
      <c r="D274" s="185" t="s">
        <v>158</v>
      </c>
      <c r="E274" s="39"/>
      <c r="F274" s="186" t="s">
        <v>354</v>
      </c>
      <c r="G274" s="39"/>
      <c r="H274" s="39"/>
      <c r="I274" s="187"/>
      <c r="J274" s="39"/>
      <c r="K274" s="39"/>
      <c r="L274" s="42"/>
      <c r="M274" s="188"/>
      <c r="N274" s="189"/>
      <c r="O274" s="67"/>
      <c r="P274" s="67"/>
      <c r="Q274" s="67"/>
      <c r="R274" s="67"/>
      <c r="S274" s="67"/>
      <c r="T274" s="68"/>
      <c r="U274" s="37"/>
      <c r="V274" s="37"/>
      <c r="W274" s="37"/>
      <c r="X274" s="37"/>
      <c r="Y274" s="37"/>
      <c r="Z274" s="37"/>
      <c r="AA274" s="37"/>
      <c r="AB274" s="37"/>
      <c r="AC274" s="37"/>
      <c r="AD274" s="37"/>
      <c r="AE274" s="37"/>
      <c r="AT274" s="19" t="s">
        <v>158</v>
      </c>
      <c r="AU274" s="19" t="s">
        <v>87</v>
      </c>
    </row>
    <row r="275" spans="2:51" s="13" customFormat="1" ht="12">
      <c r="B275" s="190"/>
      <c r="C275" s="191"/>
      <c r="D275" s="185" t="s">
        <v>160</v>
      </c>
      <c r="E275" s="192" t="s">
        <v>31</v>
      </c>
      <c r="F275" s="193" t="s">
        <v>205</v>
      </c>
      <c r="G275" s="191"/>
      <c r="H275" s="192" t="s">
        <v>31</v>
      </c>
      <c r="I275" s="194"/>
      <c r="J275" s="191"/>
      <c r="K275" s="191"/>
      <c r="L275" s="195"/>
      <c r="M275" s="196"/>
      <c r="N275" s="197"/>
      <c r="O275" s="197"/>
      <c r="P275" s="197"/>
      <c r="Q275" s="197"/>
      <c r="R275" s="197"/>
      <c r="S275" s="197"/>
      <c r="T275" s="198"/>
      <c r="AT275" s="199" t="s">
        <v>160</v>
      </c>
      <c r="AU275" s="199" t="s">
        <v>87</v>
      </c>
      <c r="AV275" s="13" t="s">
        <v>85</v>
      </c>
      <c r="AW275" s="13" t="s">
        <v>38</v>
      </c>
      <c r="AX275" s="13" t="s">
        <v>77</v>
      </c>
      <c r="AY275" s="199" t="s">
        <v>149</v>
      </c>
    </row>
    <row r="276" spans="2:51" s="14" customFormat="1" ht="12">
      <c r="B276" s="200"/>
      <c r="C276" s="201"/>
      <c r="D276" s="185" t="s">
        <v>160</v>
      </c>
      <c r="E276" s="202" t="s">
        <v>31</v>
      </c>
      <c r="F276" s="203" t="s">
        <v>346</v>
      </c>
      <c r="G276" s="201"/>
      <c r="H276" s="204">
        <v>22.7</v>
      </c>
      <c r="I276" s="205"/>
      <c r="J276" s="201"/>
      <c r="K276" s="201"/>
      <c r="L276" s="206"/>
      <c r="M276" s="207"/>
      <c r="N276" s="208"/>
      <c r="O276" s="208"/>
      <c r="P276" s="208"/>
      <c r="Q276" s="208"/>
      <c r="R276" s="208"/>
      <c r="S276" s="208"/>
      <c r="T276" s="209"/>
      <c r="AT276" s="210" t="s">
        <v>160</v>
      </c>
      <c r="AU276" s="210" t="s">
        <v>87</v>
      </c>
      <c r="AV276" s="14" t="s">
        <v>87</v>
      </c>
      <c r="AW276" s="14" t="s">
        <v>38</v>
      </c>
      <c r="AX276" s="14" t="s">
        <v>77</v>
      </c>
      <c r="AY276" s="210" t="s">
        <v>149</v>
      </c>
    </row>
    <row r="277" spans="2:51" s="14" customFormat="1" ht="12">
      <c r="B277" s="200"/>
      <c r="C277" s="201"/>
      <c r="D277" s="185" t="s">
        <v>160</v>
      </c>
      <c r="E277" s="202" t="s">
        <v>31</v>
      </c>
      <c r="F277" s="203" t="s">
        <v>347</v>
      </c>
      <c r="G277" s="201"/>
      <c r="H277" s="204">
        <v>19.5</v>
      </c>
      <c r="I277" s="205"/>
      <c r="J277" s="201"/>
      <c r="K277" s="201"/>
      <c r="L277" s="206"/>
      <c r="M277" s="207"/>
      <c r="N277" s="208"/>
      <c r="O277" s="208"/>
      <c r="P277" s="208"/>
      <c r="Q277" s="208"/>
      <c r="R277" s="208"/>
      <c r="S277" s="208"/>
      <c r="T277" s="209"/>
      <c r="AT277" s="210" t="s">
        <v>160</v>
      </c>
      <c r="AU277" s="210" t="s">
        <v>87</v>
      </c>
      <c r="AV277" s="14" t="s">
        <v>87</v>
      </c>
      <c r="AW277" s="14" t="s">
        <v>38</v>
      </c>
      <c r="AX277" s="14" t="s">
        <v>77</v>
      </c>
      <c r="AY277" s="210" t="s">
        <v>149</v>
      </c>
    </row>
    <row r="278" spans="2:51" s="14" customFormat="1" ht="12">
      <c r="B278" s="200"/>
      <c r="C278" s="201"/>
      <c r="D278" s="185" t="s">
        <v>160</v>
      </c>
      <c r="E278" s="202" t="s">
        <v>31</v>
      </c>
      <c r="F278" s="203" t="s">
        <v>348</v>
      </c>
      <c r="G278" s="201"/>
      <c r="H278" s="204">
        <v>31.7</v>
      </c>
      <c r="I278" s="205"/>
      <c r="J278" s="201"/>
      <c r="K278" s="201"/>
      <c r="L278" s="206"/>
      <c r="M278" s="207"/>
      <c r="N278" s="208"/>
      <c r="O278" s="208"/>
      <c r="P278" s="208"/>
      <c r="Q278" s="208"/>
      <c r="R278" s="208"/>
      <c r="S278" s="208"/>
      <c r="T278" s="209"/>
      <c r="AT278" s="210" t="s">
        <v>160</v>
      </c>
      <c r="AU278" s="210" t="s">
        <v>87</v>
      </c>
      <c r="AV278" s="14" t="s">
        <v>87</v>
      </c>
      <c r="AW278" s="14" t="s">
        <v>38</v>
      </c>
      <c r="AX278" s="14" t="s">
        <v>77</v>
      </c>
      <c r="AY278" s="210" t="s">
        <v>149</v>
      </c>
    </row>
    <row r="279" spans="2:51" s="14" customFormat="1" ht="12">
      <c r="B279" s="200"/>
      <c r="C279" s="201"/>
      <c r="D279" s="185" t="s">
        <v>160</v>
      </c>
      <c r="E279" s="202" t="s">
        <v>31</v>
      </c>
      <c r="F279" s="203" t="s">
        <v>349</v>
      </c>
      <c r="G279" s="201"/>
      <c r="H279" s="204">
        <v>25.75</v>
      </c>
      <c r="I279" s="205"/>
      <c r="J279" s="201"/>
      <c r="K279" s="201"/>
      <c r="L279" s="206"/>
      <c r="M279" s="207"/>
      <c r="N279" s="208"/>
      <c r="O279" s="208"/>
      <c r="P279" s="208"/>
      <c r="Q279" s="208"/>
      <c r="R279" s="208"/>
      <c r="S279" s="208"/>
      <c r="T279" s="209"/>
      <c r="AT279" s="210" t="s">
        <v>160</v>
      </c>
      <c r="AU279" s="210" t="s">
        <v>87</v>
      </c>
      <c r="AV279" s="14" t="s">
        <v>87</v>
      </c>
      <c r="AW279" s="14" t="s">
        <v>38</v>
      </c>
      <c r="AX279" s="14" t="s">
        <v>77</v>
      </c>
      <c r="AY279" s="210" t="s">
        <v>149</v>
      </c>
    </row>
    <row r="280" spans="2:51" s="15" customFormat="1" ht="12">
      <c r="B280" s="211"/>
      <c r="C280" s="212"/>
      <c r="D280" s="185" t="s">
        <v>160</v>
      </c>
      <c r="E280" s="213" t="s">
        <v>31</v>
      </c>
      <c r="F280" s="214" t="s">
        <v>163</v>
      </c>
      <c r="G280" s="212"/>
      <c r="H280" s="215">
        <v>99.65</v>
      </c>
      <c r="I280" s="216"/>
      <c r="J280" s="212"/>
      <c r="K280" s="212"/>
      <c r="L280" s="217"/>
      <c r="M280" s="218"/>
      <c r="N280" s="219"/>
      <c r="O280" s="219"/>
      <c r="P280" s="219"/>
      <c r="Q280" s="219"/>
      <c r="R280" s="219"/>
      <c r="S280" s="219"/>
      <c r="T280" s="220"/>
      <c r="AT280" s="221" t="s">
        <v>160</v>
      </c>
      <c r="AU280" s="221" t="s">
        <v>87</v>
      </c>
      <c r="AV280" s="15" t="s">
        <v>156</v>
      </c>
      <c r="AW280" s="15" t="s">
        <v>38</v>
      </c>
      <c r="AX280" s="15" t="s">
        <v>85</v>
      </c>
      <c r="AY280" s="221" t="s">
        <v>149</v>
      </c>
    </row>
    <row r="281" spans="1:65" s="2" customFormat="1" ht="14.45" customHeight="1">
      <c r="A281" s="37"/>
      <c r="B281" s="38"/>
      <c r="C281" s="172" t="s">
        <v>355</v>
      </c>
      <c r="D281" s="172" t="s">
        <v>151</v>
      </c>
      <c r="E281" s="173" t="s">
        <v>356</v>
      </c>
      <c r="F281" s="174" t="s">
        <v>357</v>
      </c>
      <c r="G281" s="175" t="s">
        <v>229</v>
      </c>
      <c r="H281" s="176">
        <v>44.825</v>
      </c>
      <c r="I281" s="177"/>
      <c r="J281" s="178">
        <f>ROUND(I281*H281,2)</f>
        <v>0</v>
      </c>
      <c r="K281" s="174" t="s">
        <v>155</v>
      </c>
      <c r="L281" s="42"/>
      <c r="M281" s="179" t="s">
        <v>31</v>
      </c>
      <c r="N281" s="180" t="s">
        <v>48</v>
      </c>
      <c r="O281" s="67"/>
      <c r="P281" s="181">
        <f>O281*H281</f>
        <v>0</v>
      </c>
      <c r="Q281" s="181">
        <v>0.0002</v>
      </c>
      <c r="R281" s="181">
        <f>Q281*H281</f>
        <v>0.008965</v>
      </c>
      <c r="S281" s="181">
        <v>0</v>
      </c>
      <c r="T281" s="182">
        <f>S281*H281</f>
        <v>0</v>
      </c>
      <c r="U281" s="37"/>
      <c r="V281" s="37"/>
      <c r="W281" s="37"/>
      <c r="X281" s="37"/>
      <c r="Y281" s="37"/>
      <c r="Z281" s="37"/>
      <c r="AA281" s="37"/>
      <c r="AB281" s="37"/>
      <c r="AC281" s="37"/>
      <c r="AD281" s="37"/>
      <c r="AE281" s="37"/>
      <c r="AR281" s="183" t="s">
        <v>156</v>
      </c>
      <c r="AT281" s="183" t="s">
        <v>151</v>
      </c>
      <c r="AU281" s="183" t="s">
        <v>87</v>
      </c>
      <c r="AY281" s="19" t="s">
        <v>149</v>
      </c>
      <c r="BE281" s="184">
        <f>IF(N281="základní",J281,0)</f>
        <v>0</v>
      </c>
      <c r="BF281" s="184">
        <f>IF(N281="snížená",J281,0)</f>
        <v>0</v>
      </c>
      <c r="BG281" s="184">
        <f>IF(N281="zákl. přenesená",J281,0)</f>
        <v>0</v>
      </c>
      <c r="BH281" s="184">
        <f>IF(N281="sníž. přenesená",J281,0)</f>
        <v>0</v>
      </c>
      <c r="BI281" s="184">
        <f>IF(N281="nulová",J281,0)</f>
        <v>0</v>
      </c>
      <c r="BJ281" s="19" t="s">
        <v>85</v>
      </c>
      <c r="BK281" s="184">
        <f>ROUND(I281*H281,2)</f>
        <v>0</v>
      </c>
      <c r="BL281" s="19" t="s">
        <v>156</v>
      </c>
      <c r="BM281" s="183" t="s">
        <v>358</v>
      </c>
    </row>
    <row r="282" spans="2:51" s="13" customFormat="1" ht="12">
      <c r="B282" s="190"/>
      <c r="C282" s="191"/>
      <c r="D282" s="185" t="s">
        <v>160</v>
      </c>
      <c r="E282" s="192" t="s">
        <v>31</v>
      </c>
      <c r="F282" s="193" t="s">
        <v>205</v>
      </c>
      <c r="G282" s="191"/>
      <c r="H282" s="192" t="s">
        <v>31</v>
      </c>
      <c r="I282" s="194"/>
      <c r="J282" s="191"/>
      <c r="K282" s="191"/>
      <c r="L282" s="195"/>
      <c r="M282" s="196"/>
      <c r="N282" s="197"/>
      <c r="O282" s="197"/>
      <c r="P282" s="197"/>
      <c r="Q282" s="197"/>
      <c r="R282" s="197"/>
      <c r="S282" s="197"/>
      <c r="T282" s="198"/>
      <c r="AT282" s="199" t="s">
        <v>160</v>
      </c>
      <c r="AU282" s="199" t="s">
        <v>87</v>
      </c>
      <c r="AV282" s="13" t="s">
        <v>85</v>
      </c>
      <c r="AW282" s="13" t="s">
        <v>38</v>
      </c>
      <c r="AX282" s="13" t="s">
        <v>77</v>
      </c>
      <c r="AY282" s="199" t="s">
        <v>149</v>
      </c>
    </row>
    <row r="283" spans="2:51" s="14" customFormat="1" ht="12">
      <c r="B283" s="200"/>
      <c r="C283" s="201"/>
      <c r="D283" s="185" t="s">
        <v>160</v>
      </c>
      <c r="E283" s="202" t="s">
        <v>31</v>
      </c>
      <c r="F283" s="203" t="s">
        <v>359</v>
      </c>
      <c r="G283" s="201"/>
      <c r="H283" s="204">
        <v>12.72</v>
      </c>
      <c r="I283" s="205"/>
      <c r="J283" s="201"/>
      <c r="K283" s="201"/>
      <c r="L283" s="206"/>
      <c r="M283" s="207"/>
      <c r="N283" s="208"/>
      <c r="O283" s="208"/>
      <c r="P283" s="208"/>
      <c r="Q283" s="208"/>
      <c r="R283" s="208"/>
      <c r="S283" s="208"/>
      <c r="T283" s="209"/>
      <c r="AT283" s="210" t="s">
        <v>160</v>
      </c>
      <c r="AU283" s="210" t="s">
        <v>87</v>
      </c>
      <c r="AV283" s="14" t="s">
        <v>87</v>
      </c>
      <c r="AW283" s="14" t="s">
        <v>38</v>
      </c>
      <c r="AX283" s="14" t="s">
        <v>77</v>
      </c>
      <c r="AY283" s="210" t="s">
        <v>149</v>
      </c>
    </row>
    <row r="284" spans="2:51" s="14" customFormat="1" ht="12">
      <c r="B284" s="200"/>
      <c r="C284" s="201"/>
      <c r="D284" s="185" t="s">
        <v>160</v>
      </c>
      <c r="E284" s="202" t="s">
        <v>31</v>
      </c>
      <c r="F284" s="203" t="s">
        <v>360</v>
      </c>
      <c r="G284" s="201"/>
      <c r="H284" s="204">
        <v>11.66</v>
      </c>
      <c r="I284" s="205"/>
      <c r="J284" s="201"/>
      <c r="K284" s="201"/>
      <c r="L284" s="206"/>
      <c r="M284" s="207"/>
      <c r="N284" s="208"/>
      <c r="O284" s="208"/>
      <c r="P284" s="208"/>
      <c r="Q284" s="208"/>
      <c r="R284" s="208"/>
      <c r="S284" s="208"/>
      <c r="T284" s="209"/>
      <c r="AT284" s="210" t="s">
        <v>160</v>
      </c>
      <c r="AU284" s="210" t="s">
        <v>87</v>
      </c>
      <c r="AV284" s="14" t="s">
        <v>87</v>
      </c>
      <c r="AW284" s="14" t="s">
        <v>38</v>
      </c>
      <c r="AX284" s="14" t="s">
        <v>77</v>
      </c>
      <c r="AY284" s="210" t="s">
        <v>149</v>
      </c>
    </row>
    <row r="285" spans="2:51" s="14" customFormat="1" ht="12">
      <c r="B285" s="200"/>
      <c r="C285" s="201"/>
      <c r="D285" s="185" t="s">
        <v>160</v>
      </c>
      <c r="E285" s="202" t="s">
        <v>31</v>
      </c>
      <c r="F285" s="203" t="s">
        <v>361</v>
      </c>
      <c r="G285" s="201"/>
      <c r="H285" s="204">
        <v>11.66</v>
      </c>
      <c r="I285" s="205"/>
      <c r="J285" s="201"/>
      <c r="K285" s="201"/>
      <c r="L285" s="206"/>
      <c r="M285" s="207"/>
      <c r="N285" s="208"/>
      <c r="O285" s="208"/>
      <c r="P285" s="208"/>
      <c r="Q285" s="208"/>
      <c r="R285" s="208"/>
      <c r="S285" s="208"/>
      <c r="T285" s="209"/>
      <c r="AT285" s="210" t="s">
        <v>160</v>
      </c>
      <c r="AU285" s="210" t="s">
        <v>87</v>
      </c>
      <c r="AV285" s="14" t="s">
        <v>87</v>
      </c>
      <c r="AW285" s="14" t="s">
        <v>38</v>
      </c>
      <c r="AX285" s="14" t="s">
        <v>77</v>
      </c>
      <c r="AY285" s="210" t="s">
        <v>149</v>
      </c>
    </row>
    <row r="286" spans="2:51" s="14" customFormat="1" ht="12">
      <c r="B286" s="200"/>
      <c r="C286" s="201"/>
      <c r="D286" s="185" t="s">
        <v>160</v>
      </c>
      <c r="E286" s="202" t="s">
        <v>31</v>
      </c>
      <c r="F286" s="203" t="s">
        <v>362</v>
      </c>
      <c r="G286" s="201"/>
      <c r="H286" s="204">
        <v>1.615</v>
      </c>
      <c r="I286" s="205"/>
      <c r="J286" s="201"/>
      <c r="K286" s="201"/>
      <c r="L286" s="206"/>
      <c r="M286" s="207"/>
      <c r="N286" s="208"/>
      <c r="O286" s="208"/>
      <c r="P286" s="208"/>
      <c r="Q286" s="208"/>
      <c r="R286" s="208"/>
      <c r="S286" s="208"/>
      <c r="T286" s="209"/>
      <c r="AT286" s="210" t="s">
        <v>160</v>
      </c>
      <c r="AU286" s="210" t="s">
        <v>87</v>
      </c>
      <c r="AV286" s="14" t="s">
        <v>87</v>
      </c>
      <c r="AW286" s="14" t="s">
        <v>38</v>
      </c>
      <c r="AX286" s="14" t="s">
        <v>77</v>
      </c>
      <c r="AY286" s="210" t="s">
        <v>149</v>
      </c>
    </row>
    <row r="287" spans="2:51" s="14" customFormat="1" ht="12">
      <c r="B287" s="200"/>
      <c r="C287" s="201"/>
      <c r="D287" s="185" t="s">
        <v>160</v>
      </c>
      <c r="E287" s="202" t="s">
        <v>31</v>
      </c>
      <c r="F287" s="203" t="s">
        <v>363</v>
      </c>
      <c r="G287" s="201"/>
      <c r="H287" s="204">
        <v>10.046</v>
      </c>
      <c r="I287" s="205"/>
      <c r="J287" s="201"/>
      <c r="K287" s="201"/>
      <c r="L287" s="206"/>
      <c r="M287" s="207"/>
      <c r="N287" s="208"/>
      <c r="O287" s="208"/>
      <c r="P287" s="208"/>
      <c r="Q287" s="208"/>
      <c r="R287" s="208"/>
      <c r="S287" s="208"/>
      <c r="T287" s="209"/>
      <c r="AT287" s="210" t="s">
        <v>160</v>
      </c>
      <c r="AU287" s="210" t="s">
        <v>87</v>
      </c>
      <c r="AV287" s="14" t="s">
        <v>87</v>
      </c>
      <c r="AW287" s="14" t="s">
        <v>38</v>
      </c>
      <c r="AX287" s="14" t="s">
        <v>77</v>
      </c>
      <c r="AY287" s="210" t="s">
        <v>149</v>
      </c>
    </row>
    <row r="288" spans="2:51" s="14" customFormat="1" ht="12">
      <c r="B288" s="200"/>
      <c r="C288" s="201"/>
      <c r="D288" s="185" t="s">
        <v>160</v>
      </c>
      <c r="E288" s="202" t="s">
        <v>31</v>
      </c>
      <c r="F288" s="203" t="s">
        <v>364</v>
      </c>
      <c r="G288" s="201"/>
      <c r="H288" s="204">
        <v>1.245</v>
      </c>
      <c r="I288" s="205"/>
      <c r="J288" s="201"/>
      <c r="K288" s="201"/>
      <c r="L288" s="206"/>
      <c r="M288" s="207"/>
      <c r="N288" s="208"/>
      <c r="O288" s="208"/>
      <c r="P288" s="208"/>
      <c r="Q288" s="208"/>
      <c r="R288" s="208"/>
      <c r="S288" s="208"/>
      <c r="T288" s="209"/>
      <c r="AT288" s="210" t="s">
        <v>160</v>
      </c>
      <c r="AU288" s="210" t="s">
        <v>87</v>
      </c>
      <c r="AV288" s="14" t="s">
        <v>87</v>
      </c>
      <c r="AW288" s="14" t="s">
        <v>38</v>
      </c>
      <c r="AX288" s="14" t="s">
        <v>77</v>
      </c>
      <c r="AY288" s="210" t="s">
        <v>149</v>
      </c>
    </row>
    <row r="289" spans="2:51" s="14" customFormat="1" ht="12">
      <c r="B289" s="200"/>
      <c r="C289" s="201"/>
      <c r="D289" s="185" t="s">
        <v>160</v>
      </c>
      <c r="E289" s="202" t="s">
        <v>31</v>
      </c>
      <c r="F289" s="203" t="s">
        <v>365</v>
      </c>
      <c r="G289" s="201"/>
      <c r="H289" s="204">
        <v>1.948</v>
      </c>
      <c r="I289" s="205"/>
      <c r="J289" s="201"/>
      <c r="K289" s="201"/>
      <c r="L289" s="206"/>
      <c r="M289" s="207"/>
      <c r="N289" s="208"/>
      <c r="O289" s="208"/>
      <c r="P289" s="208"/>
      <c r="Q289" s="208"/>
      <c r="R289" s="208"/>
      <c r="S289" s="208"/>
      <c r="T289" s="209"/>
      <c r="AT289" s="210" t="s">
        <v>160</v>
      </c>
      <c r="AU289" s="210" t="s">
        <v>87</v>
      </c>
      <c r="AV289" s="14" t="s">
        <v>87</v>
      </c>
      <c r="AW289" s="14" t="s">
        <v>38</v>
      </c>
      <c r="AX289" s="14" t="s">
        <v>77</v>
      </c>
      <c r="AY289" s="210" t="s">
        <v>149</v>
      </c>
    </row>
    <row r="290" spans="2:51" s="14" customFormat="1" ht="12">
      <c r="B290" s="200"/>
      <c r="C290" s="201"/>
      <c r="D290" s="185" t="s">
        <v>160</v>
      </c>
      <c r="E290" s="202" t="s">
        <v>31</v>
      </c>
      <c r="F290" s="203" t="s">
        <v>366</v>
      </c>
      <c r="G290" s="201"/>
      <c r="H290" s="204">
        <v>2.599</v>
      </c>
      <c r="I290" s="205"/>
      <c r="J290" s="201"/>
      <c r="K290" s="201"/>
      <c r="L290" s="206"/>
      <c r="M290" s="207"/>
      <c r="N290" s="208"/>
      <c r="O290" s="208"/>
      <c r="P290" s="208"/>
      <c r="Q290" s="208"/>
      <c r="R290" s="208"/>
      <c r="S290" s="208"/>
      <c r="T290" s="209"/>
      <c r="AT290" s="210" t="s">
        <v>160</v>
      </c>
      <c r="AU290" s="210" t="s">
        <v>87</v>
      </c>
      <c r="AV290" s="14" t="s">
        <v>87</v>
      </c>
      <c r="AW290" s="14" t="s">
        <v>38</v>
      </c>
      <c r="AX290" s="14" t="s">
        <v>77</v>
      </c>
      <c r="AY290" s="210" t="s">
        <v>149</v>
      </c>
    </row>
    <row r="291" spans="2:51" s="13" customFormat="1" ht="12">
      <c r="B291" s="190"/>
      <c r="C291" s="191"/>
      <c r="D291" s="185" t="s">
        <v>160</v>
      </c>
      <c r="E291" s="192" t="s">
        <v>31</v>
      </c>
      <c r="F291" s="193" t="s">
        <v>291</v>
      </c>
      <c r="G291" s="191"/>
      <c r="H291" s="192" t="s">
        <v>31</v>
      </c>
      <c r="I291" s="194"/>
      <c r="J291" s="191"/>
      <c r="K291" s="191"/>
      <c r="L291" s="195"/>
      <c r="M291" s="196"/>
      <c r="N291" s="197"/>
      <c r="O291" s="197"/>
      <c r="P291" s="197"/>
      <c r="Q291" s="197"/>
      <c r="R291" s="197"/>
      <c r="S291" s="197"/>
      <c r="T291" s="198"/>
      <c r="AT291" s="199" t="s">
        <v>160</v>
      </c>
      <c r="AU291" s="199" t="s">
        <v>87</v>
      </c>
      <c r="AV291" s="13" t="s">
        <v>85</v>
      </c>
      <c r="AW291" s="13" t="s">
        <v>38</v>
      </c>
      <c r="AX291" s="13" t="s">
        <v>77</v>
      </c>
      <c r="AY291" s="199" t="s">
        <v>149</v>
      </c>
    </row>
    <row r="292" spans="2:51" s="14" customFormat="1" ht="12">
      <c r="B292" s="200"/>
      <c r="C292" s="201"/>
      <c r="D292" s="185" t="s">
        <v>160</v>
      </c>
      <c r="E292" s="202" t="s">
        <v>31</v>
      </c>
      <c r="F292" s="203" t="s">
        <v>367</v>
      </c>
      <c r="G292" s="201"/>
      <c r="H292" s="204">
        <v>-5.516</v>
      </c>
      <c r="I292" s="205"/>
      <c r="J292" s="201"/>
      <c r="K292" s="201"/>
      <c r="L292" s="206"/>
      <c r="M292" s="207"/>
      <c r="N292" s="208"/>
      <c r="O292" s="208"/>
      <c r="P292" s="208"/>
      <c r="Q292" s="208"/>
      <c r="R292" s="208"/>
      <c r="S292" s="208"/>
      <c r="T292" s="209"/>
      <c r="AT292" s="210" t="s">
        <v>160</v>
      </c>
      <c r="AU292" s="210" t="s">
        <v>87</v>
      </c>
      <c r="AV292" s="14" t="s">
        <v>87</v>
      </c>
      <c r="AW292" s="14" t="s">
        <v>38</v>
      </c>
      <c r="AX292" s="14" t="s">
        <v>77</v>
      </c>
      <c r="AY292" s="210" t="s">
        <v>149</v>
      </c>
    </row>
    <row r="293" spans="2:51" s="14" customFormat="1" ht="12">
      <c r="B293" s="200"/>
      <c r="C293" s="201"/>
      <c r="D293" s="185" t="s">
        <v>160</v>
      </c>
      <c r="E293" s="202" t="s">
        <v>31</v>
      </c>
      <c r="F293" s="203" t="s">
        <v>368</v>
      </c>
      <c r="G293" s="201"/>
      <c r="H293" s="204">
        <v>-3.152</v>
      </c>
      <c r="I293" s="205"/>
      <c r="J293" s="201"/>
      <c r="K293" s="201"/>
      <c r="L293" s="206"/>
      <c r="M293" s="207"/>
      <c r="N293" s="208"/>
      <c r="O293" s="208"/>
      <c r="P293" s="208"/>
      <c r="Q293" s="208"/>
      <c r="R293" s="208"/>
      <c r="S293" s="208"/>
      <c r="T293" s="209"/>
      <c r="AT293" s="210" t="s">
        <v>160</v>
      </c>
      <c r="AU293" s="210" t="s">
        <v>87</v>
      </c>
      <c r="AV293" s="14" t="s">
        <v>87</v>
      </c>
      <c r="AW293" s="14" t="s">
        <v>38</v>
      </c>
      <c r="AX293" s="14" t="s">
        <v>77</v>
      </c>
      <c r="AY293" s="210" t="s">
        <v>149</v>
      </c>
    </row>
    <row r="294" spans="2:51" s="15" customFormat="1" ht="12">
      <c r="B294" s="211"/>
      <c r="C294" s="212"/>
      <c r="D294" s="185" t="s">
        <v>160</v>
      </c>
      <c r="E294" s="213" t="s">
        <v>31</v>
      </c>
      <c r="F294" s="214" t="s">
        <v>163</v>
      </c>
      <c r="G294" s="212"/>
      <c r="H294" s="215">
        <v>44.825</v>
      </c>
      <c r="I294" s="216"/>
      <c r="J294" s="212"/>
      <c r="K294" s="212"/>
      <c r="L294" s="217"/>
      <c r="M294" s="218"/>
      <c r="N294" s="219"/>
      <c r="O294" s="219"/>
      <c r="P294" s="219"/>
      <c r="Q294" s="219"/>
      <c r="R294" s="219"/>
      <c r="S294" s="219"/>
      <c r="T294" s="220"/>
      <c r="AT294" s="221" t="s">
        <v>160</v>
      </c>
      <c r="AU294" s="221" t="s">
        <v>87</v>
      </c>
      <c r="AV294" s="15" t="s">
        <v>156</v>
      </c>
      <c r="AW294" s="15" t="s">
        <v>38</v>
      </c>
      <c r="AX294" s="15" t="s">
        <v>85</v>
      </c>
      <c r="AY294" s="221" t="s">
        <v>149</v>
      </c>
    </row>
    <row r="295" spans="1:65" s="2" customFormat="1" ht="24.2" customHeight="1">
      <c r="A295" s="37"/>
      <c r="B295" s="38"/>
      <c r="C295" s="172" t="s">
        <v>369</v>
      </c>
      <c r="D295" s="172" t="s">
        <v>151</v>
      </c>
      <c r="E295" s="173" t="s">
        <v>370</v>
      </c>
      <c r="F295" s="174" t="s">
        <v>371</v>
      </c>
      <c r="G295" s="175" t="s">
        <v>229</v>
      </c>
      <c r="H295" s="176">
        <v>44.825</v>
      </c>
      <c r="I295" s="177"/>
      <c r="J295" s="178">
        <f>ROUND(I295*H295,2)</f>
        <v>0</v>
      </c>
      <c r="K295" s="174" t="s">
        <v>155</v>
      </c>
      <c r="L295" s="42"/>
      <c r="M295" s="179" t="s">
        <v>31</v>
      </c>
      <c r="N295" s="180" t="s">
        <v>48</v>
      </c>
      <c r="O295" s="67"/>
      <c r="P295" s="181">
        <f>O295*H295</f>
        <v>0</v>
      </c>
      <c r="Q295" s="181">
        <v>0.00438</v>
      </c>
      <c r="R295" s="181">
        <f>Q295*H295</f>
        <v>0.19633350000000002</v>
      </c>
      <c r="S295" s="181">
        <v>0</v>
      </c>
      <c r="T295" s="182">
        <f>S295*H295</f>
        <v>0</v>
      </c>
      <c r="U295" s="37"/>
      <c r="V295" s="37"/>
      <c r="W295" s="37"/>
      <c r="X295" s="37"/>
      <c r="Y295" s="37"/>
      <c r="Z295" s="37"/>
      <c r="AA295" s="37"/>
      <c r="AB295" s="37"/>
      <c r="AC295" s="37"/>
      <c r="AD295" s="37"/>
      <c r="AE295" s="37"/>
      <c r="AR295" s="183" t="s">
        <v>156</v>
      </c>
      <c r="AT295" s="183" t="s">
        <v>151</v>
      </c>
      <c r="AU295" s="183" t="s">
        <v>87</v>
      </c>
      <c r="AY295" s="19" t="s">
        <v>149</v>
      </c>
      <c r="BE295" s="184">
        <f>IF(N295="základní",J295,0)</f>
        <v>0</v>
      </c>
      <c r="BF295" s="184">
        <f>IF(N295="snížená",J295,0)</f>
        <v>0</v>
      </c>
      <c r="BG295" s="184">
        <f>IF(N295="zákl. přenesená",J295,0)</f>
        <v>0</v>
      </c>
      <c r="BH295" s="184">
        <f>IF(N295="sníž. přenesená",J295,0)</f>
        <v>0</v>
      </c>
      <c r="BI295" s="184">
        <f>IF(N295="nulová",J295,0)</f>
        <v>0</v>
      </c>
      <c r="BJ295" s="19" t="s">
        <v>85</v>
      </c>
      <c r="BK295" s="184">
        <f>ROUND(I295*H295,2)</f>
        <v>0</v>
      </c>
      <c r="BL295" s="19" t="s">
        <v>156</v>
      </c>
      <c r="BM295" s="183" t="s">
        <v>372</v>
      </c>
    </row>
    <row r="296" spans="1:47" s="2" customFormat="1" ht="29.25">
      <c r="A296" s="37"/>
      <c r="B296" s="38"/>
      <c r="C296" s="39"/>
      <c r="D296" s="185" t="s">
        <v>158</v>
      </c>
      <c r="E296" s="39"/>
      <c r="F296" s="186" t="s">
        <v>373</v>
      </c>
      <c r="G296" s="39"/>
      <c r="H296" s="39"/>
      <c r="I296" s="187"/>
      <c r="J296" s="39"/>
      <c r="K296" s="39"/>
      <c r="L296" s="42"/>
      <c r="M296" s="188"/>
      <c r="N296" s="189"/>
      <c r="O296" s="67"/>
      <c r="P296" s="67"/>
      <c r="Q296" s="67"/>
      <c r="R296" s="67"/>
      <c r="S296" s="67"/>
      <c r="T296" s="68"/>
      <c r="U296" s="37"/>
      <c r="V296" s="37"/>
      <c r="W296" s="37"/>
      <c r="X296" s="37"/>
      <c r="Y296" s="37"/>
      <c r="Z296" s="37"/>
      <c r="AA296" s="37"/>
      <c r="AB296" s="37"/>
      <c r="AC296" s="37"/>
      <c r="AD296" s="37"/>
      <c r="AE296" s="37"/>
      <c r="AT296" s="19" t="s">
        <v>158</v>
      </c>
      <c r="AU296" s="19" t="s">
        <v>87</v>
      </c>
    </row>
    <row r="297" spans="2:51" s="13" customFormat="1" ht="12">
      <c r="B297" s="190"/>
      <c r="C297" s="191"/>
      <c r="D297" s="185" t="s">
        <v>160</v>
      </c>
      <c r="E297" s="192" t="s">
        <v>31</v>
      </c>
      <c r="F297" s="193" t="s">
        <v>205</v>
      </c>
      <c r="G297" s="191"/>
      <c r="H297" s="192" t="s">
        <v>31</v>
      </c>
      <c r="I297" s="194"/>
      <c r="J297" s="191"/>
      <c r="K297" s="191"/>
      <c r="L297" s="195"/>
      <c r="M297" s="196"/>
      <c r="N297" s="197"/>
      <c r="O297" s="197"/>
      <c r="P297" s="197"/>
      <c r="Q297" s="197"/>
      <c r="R297" s="197"/>
      <c r="S297" s="197"/>
      <c r="T297" s="198"/>
      <c r="AT297" s="199" t="s">
        <v>160</v>
      </c>
      <c r="AU297" s="199" t="s">
        <v>87</v>
      </c>
      <c r="AV297" s="13" t="s">
        <v>85</v>
      </c>
      <c r="AW297" s="13" t="s">
        <v>38</v>
      </c>
      <c r="AX297" s="13" t="s">
        <v>77</v>
      </c>
      <c r="AY297" s="199" t="s">
        <v>149</v>
      </c>
    </row>
    <row r="298" spans="2:51" s="13" customFormat="1" ht="12">
      <c r="B298" s="190"/>
      <c r="C298" s="191"/>
      <c r="D298" s="185" t="s">
        <v>160</v>
      </c>
      <c r="E298" s="192" t="s">
        <v>31</v>
      </c>
      <c r="F298" s="193" t="s">
        <v>374</v>
      </c>
      <c r="G298" s="191"/>
      <c r="H298" s="192" t="s">
        <v>31</v>
      </c>
      <c r="I298" s="194"/>
      <c r="J298" s="191"/>
      <c r="K298" s="191"/>
      <c r="L298" s="195"/>
      <c r="M298" s="196"/>
      <c r="N298" s="197"/>
      <c r="O298" s="197"/>
      <c r="P298" s="197"/>
      <c r="Q298" s="197"/>
      <c r="R298" s="197"/>
      <c r="S298" s="197"/>
      <c r="T298" s="198"/>
      <c r="AT298" s="199" t="s">
        <v>160</v>
      </c>
      <c r="AU298" s="199" t="s">
        <v>87</v>
      </c>
      <c r="AV298" s="13" t="s">
        <v>85</v>
      </c>
      <c r="AW298" s="13" t="s">
        <v>38</v>
      </c>
      <c r="AX298" s="13" t="s">
        <v>77</v>
      </c>
      <c r="AY298" s="199" t="s">
        <v>149</v>
      </c>
    </row>
    <row r="299" spans="2:51" s="14" customFormat="1" ht="12">
      <c r="B299" s="200"/>
      <c r="C299" s="201"/>
      <c r="D299" s="185" t="s">
        <v>160</v>
      </c>
      <c r="E299" s="202" t="s">
        <v>31</v>
      </c>
      <c r="F299" s="203" t="s">
        <v>359</v>
      </c>
      <c r="G299" s="201"/>
      <c r="H299" s="204">
        <v>12.72</v>
      </c>
      <c r="I299" s="205"/>
      <c r="J299" s="201"/>
      <c r="K299" s="201"/>
      <c r="L299" s="206"/>
      <c r="M299" s="207"/>
      <c r="N299" s="208"/>
      <c r="O299" s="208"/>
      <c r="P299" s="208"/>
      <c r="Q299" s="208"/>
      <c r="R299" s="208"/>
      <c r="S299" s="208"/>
      <c r="T299" s="209"/>
      <c r="AT299" s="210" t="s">
        <v>160</v>
      </c>
      <c r="AU299" s="210" t="s">
        <v>87</v>
      </c>
      <c r="AV299" s="14" t="s">
        <v>87</v>
      </c>
      <c r="AW299" s="14" t="s">
        <v>38</v>
      </c>
      <c r="AX299" s="14" t="s">
        <v>77</v>
      </c>
      <c r="AY299" s="210" t="s">
        <v>149</v>
      </c>
    </row>
    <row r="300" spans="2:51" s="14" customFormat="1" ht="12">
      <c r="B300" s="200"/>
      <c r="C300" s="201"/>
      <c r="D300" s="185" t="s">
        <v>160</v>
      </c>
      <c r="E300" s="202" t="s">
        <v>31</v>
      </c>
      <c r="F300" s="203" t="s">
        <v>360</v>
      </c>
      <c r="G300" s="201"/>
      <c r="H300" s="204">
        <v>11.66</v>
      </c>
      <c r="I300" s="205"/>
      <c r="J300" s="201"/>
      <c r="K300" s="201"/>
      <c r="L300" s="206"/>
      <c r="M300" s="207"/>
      <c r="N300" s="208"/>
      <c r="O300" s="208"/>
      <c r="P300" s="208"/>
      <c r="Q300" s="208"/>
      <c r="R300" s="208"/>
      <c r="S300" s="208"/>
      <c r="T300" s="209"/>
      <c r="AT300" s="210" t="s">
        <v>160</v>
      </c>
      <c r="AU300" s="210" t="s">
        <v>87</v>
      </c>
      <c r="AV300" s="14" t="s">
        <v>87</v>
      </c>
      <c r="AW300" s="14" t="s">
        <v>38</v>
      </c>
      <c r="AX300" s="14" t="s">
        <v>77</v>
      </c>
      <c r="AY300" s="210" t="s">
        <v>149</v>
      </c>
    </row>
    <row r="301" spans="2:51" s="14" customFormat="1" ht="12">
      <c r="B301" s="200"/>
      <c r="C301" s="201"/>
      <c r="D301" s="185" t="s">
        <v>160</v>
      </c>
      <c r="E301" s="202" t="s">
        <v>31</v>
      </c>
      <c r="F301" s="203" t="s">
        <v>361</v>
      </c>
      <c r="G301" s="201"/>
      <c r="H301" s="204">
        <v>11.66</v>
      </c>
      <c r="I301" s="205"/>
      <c r="J301" s="201"/>
      <c r="K301" s="201"/>
      <c r="L301" s="206"/>
      <c r="M301" s="207"/>
      <c r="N301" s="208"/>
      <c r="O301" s="208"/>
      <c r="P301" s="208"/>
      <c r="Q301" s="208"/>
      <c r="R301" s="208"/>
      <c r="S301" s="208"/>
      <c r="T301" s="209"/>
      <c r="AT301" s="210" t="s">
        <v>160</v>
      </c>
      <c r="AU301" s="210" t="s">
        <v>87</v>
      </c>
      <c r="AV301" s="14" t="s">
        <v>87</v>
      </c>
      <c r="AW301" s="14" t="s">
        <v>38</v>
      </c>
      <c r="AX301" s="14" t="s">
        <v>77</v>
      </c>
      <c r="AY301" s="210" t="s">
        <v>149</v>
      </c>
    </row>
    <row r="302" spans="2:51" s="14" customFormat="1" ht="12">
      <c r="B302" s="200"/>
      <c r="C302" s="201"/>
      <c r="D302" s="185" t="s">
        <v>160</v>
      </c>
      <c r="E302" s="202" t="s">
        <v>31</v>
      </c>
      <c r="F302" s="203" t="s">
        <v>362</v>
      </c>
      <c r="G302" s="201"/>
      <c r="H302" s="204">
        <v>1.615</v>
      </c>
      <c r="I302" s="205"/>
      <c r="J302" s="201"/>
      <c r="K302" s="201"/>
      <c r="L302" s="206"/>
      <c r="M302" s="207"/>
      <c r="N302" s="208"/>
      <c r="O302" s="208"/>
      <c r="P302" s="208"/>
      <c r="Q302" s="208"/>
      <c r="R302" s="208"/>
      <c r="S302" s="208"/>
      <c r="T302" s="209"/>
      <c r="AT302" s="210" t="s">
        <v>160</v>
      </c>
      <c r="AU302" s="210" t="s">
        <v>87</v>
      </c>
      <c r="AV302" s="14" t="s">
        <v>87</v>
      </c>
      <c r="AW302" s="14" t="s">
        <v>38</v>
      </c>
      <c r="AX302" s="14" t="s">
        <v>77</v>
      </c>
      <c r="AY302" s="210" t="s">
        <v>149</v>
      </c>
    </row>
    <row r="303" spans="2:51" s="14" customFormat="1" ht="12">
      <c r="B303" s="200"/>
      <c r="C303" s="201"/>
      <c r="D303" s="185" t="s">
        <v>160</v>
      </c>
      <c r="E303" s="202" t="s">
        <v>31</v>
      </c>
      <c r="F303" s="203" t="s">
        <v>363</v>
      </c>
      <c r="G303" s="201"/>
      <c r="H303" s="204">
        <v>10.046</v>
      </c>
      <c r="I303" s="205"/>
      <c r="J303" s="201"/>
      <c r="K303" s="201"/>
      <c r="L303" s="206"/>
      <c r="M303" s="207"/>
      <c r="N303" s="208"/>
      <c r="O303" s="208"/>
      <c r="P303" s="208"/>
      <c r="Q303" s="208"/>
      <c r="R303" s="208"/>
      <c r="S303" s="208"/>
      <c r="T303" s="209"/>
      <c r="AT303" s="210" t="s">
        <v>160</v>
      </c>
      <c r="AU303" s="210" t="s">
        <v>87</v>
      </c>
      <c r="AV303" s="14" t="s">
        <v>87</v>
      </c>
      <c r="AW303" s="14" t="s">
        <v>38</v>
      </c>
      <c r="AX303" s="14" t="s">
        <v>77</v>
      </c>
      <c r="AY303" s="210" t="s">
        <v>149</v>
      </c>
    </row>
    <row r="304" spans="2:51" s="14" customFormat="1" ht="12">
      <c r="B304" s="200"/>
      <c r="C304" s="201"/>
      <c r="D304" s="185" t="s">
        <v>160</v>
      </c>
      <c r="E304" s="202" t="s">
        <v>31</v>
      </c>
      <c r="F304" s="203" t="s">
        <v>364</v>
      </c>
      <c r="G304" s="201"/>
      <c r="H304" s="204">
        <v>1.245</v>
      </c>
      <c r="I304" s="205"/>
      <c r="J304" s="201"/>
      <c r="K304" s="201"/>
      <c r="L304" s="206"/>
      <c r="M304" s="207"/>
      <c r="N304" s="208"/>
      <c r="O304" s="208"/>
      <c r="P304" s="208"/>
      <c r="Q304" s="208"/>
      <c r="R304" s="208"/>
      <c r="S304" s="208"/>
      <c r="T304" s="209"/>
      <c r="AT304" s="210" t="s">
        <v>160</v>
      </c>
      <c r="AU304" s="210" t="s">
        <v>87</v>
      </c>
      <c r="AV304" s="14" t="s">
        <v>87</v>
      </c>
      <c r="AW304" s="14" t="s">
        <v>38</v>
      </c>
      <c r="AX304" s="14" t="s">
        <v>77</v>
      </c>
      <c r="AY304" s="210" t="s">
        <v>149</v>
      </c>
    </row>
    <row r="305" spans="2:51" s="14" customFormat="1" ht="12">
      <c r="B305" s="200"/>
      <c r="C305" s="201"/>
      <c r="D305" s="185" t="s">
        <v>160</v>
      </c>
      <c r="E305" s="202" t="s">
        <v>31</v>
      </c>
      <c r="F305" s="203" t="s">
        <v>365</v>
      </c>
      <c r="G305" s="201"/>
      <c r="H305" s="204">
        <v>1.948</v>
      </c>
      <c r="I305" s="205"/>
      <c r="J305" s="201"/>
      <c r="K305" s="201"/>
      <c r="L305" s="206"/>
      <c r="M305" s="207"/>
      <c r="N305" s="208"/>
      <c r="O305" s="208"/>
      <c r="P305" s="208"/>
      <c r="Q305" s="208"/>
      <c r="R305" s="208"/>
      <c r="S305" s="208"/>
      <c r="T305" s="209"/>
      <c r="AT305" s="210" t="s">
        <v>160</v>
      </c>
      <c r="AU305" s="210" t="s">
        <v>87</v>
      </c>
      <c r="AV305" s="14" t="s">
        <v>87</v>
      </c>
      <c r="AW305" s="14" t="s">
        <v>38</v>
      </c>
      <c r="AX305" s="14" t="s">
        <v>77</v>
      </c>
      <c r="AY305" s="210" t="s">
        <v>149</v>
      </c>
    </row>
    <row r="306" spans="2:51" s="14" customFormat="1" ht="12">
      <c r="B306" s="200"/>
      <c r="C306" s="201"/>
      <c r="D306" s="185" t="s">
        <v>160</v>
      </c>
      <c r="E306" s="202" t="s">
        <v>31</v>
      </c>
      <c r="F306" s="203" t="s">
        <v>366</v>
      </c>
      <c r="G306" s="201"/>
      <c r="H306" s="204">
        <v>2.599</v>
      </c>
      <c r="I306" s="205"/>
      <c r="J306" s="201"/>
      <c r="K306" s="201"/>
      <c r="L306" s="206"/>
      <c r="M306" s="207"/>
      <c r="N306" s="208"/>
      <c r="O306" s="208"/>
      <c r="P306" s="208"/>
      <c r="Q306" s="208"/>
      <c r="R306" s="208"/>
      <c r="S306" s="208"/>
      <c r="T306" s="209"/>
      <c r="AT306" s="210" t="s">
        <v>160</v>
      </c>
      <c r="AU306" s="210" t="s">
        <v>87</v>
      </c>
      <c r="AV306" s="14" t="s">
        <v>87</v>
      </c>
      <c r="AW306" s="14" t="s">
        <v>38</v>
      </c>
      <c r="AX306" s="14" t="s">
        <v>77</v>
      </c>
      <c r="AY306" s="210" t="s">
        <v>149</v>
      </c>
    </row>
    <row r="307" spans="2:51" s="13" customFormat="1" ht="12">
      <c r="B307" s="190"/>
      <c r="C307" s="191"/>
      <c r="D307" s="185" t="s">
        <v>160</v>
      </c>
      <c r="E307" s="192" t="s">
        <v>31</v>
      </c>
      <c r="F307" s="193" t="s">
        <v>291</v>
      </c>
      <c r="G307" s="191"/>
      <c r="H307" s="192" t="s">
        <v>31</v>
      </c>
      <c r="I307" s="194"/>
      <c r="J307" s="191"/>
      <c r="K307" s="191"/>
      <c r="L307" s="195"/>
      <c r="M307" s="196"/>
      <c r="N307" s="197"/>
      <c r="O307" s="197"/>
      <c r="P307" s="197"/>
      <c r="Q307" s="197"/>
      <c r="R307" s="197"/>
      <c r="S307" s="197"/>
      <c r="T307" s="198"/>
      <c r="AT307" s="199" t="s">
        <v>160</v>
      </c>
      <c r="AU307" s="199" t="s">
        <v>87</v>
      </c>
      <c r="AV307" s="13" t="s">
        <v>85</v>
      </c>
      <c r="AW307" s="13" t="s">
        <v>38</v>
      </c>
      <c r="AX307" s="13" t="s">
        <v>77</v>
      </c>
      <c r="AY307" s="199" t="s">
        <v>149</v>
      </c>
    </row>
    <row r="308" spans="2:51" s="14" customFormat="1" ht="12">
      <c r="B308" s="200"/>
      <c r="C308" s="201"/>
      <c r="D308" s="185" t="s">
        <v>160</v>
      </c>
      <c r="E308" s="202" t="s">
        <v>31</v>
      </c>
      <c r="F308" s="203" t="s">
        <v>367</v>
      </c>
      <c r="G308" s="201"/>
      <c r="H308" s="204">
        <v>-5.516</v>
      </c>
      <c r="I308" s="205"/>
      <c r="J308" s="201"/>
      <c r="K308" s="201"/>
      <c r="L308" s="206"/>
      <c r="M308" s="207"/>
      <c r="N308" s="208"/>
      <c r="O308" s="208"/>
      <c r="P308" s="208"/>
      <c r="Q308" s="208"/>
      <c r="R308" s="208"/>
      <c r="S308" s="208"/>
      <c r="T308" s="209"/>
      <c r="AT308" s="210" t="s">
        <v>160</v>
      </c>
      <c r="AU308" s="210" t="s">
        <v>87</v>
      </c>
      <c r="AV308" s="14" t="s">
        <v>87</v>
      </c>
      <c r="AW308" s="14" t="s">
        <v>38</v>
      </c>
      <c r="AX308" s="14" t="s">
        <v>77</v>
      </c>
      <c r="AY308" s="210" t="s">
        <v>149</v>
      </c>
    </row>
    <row r="309" spans="2:51" s="14" customFormat="1" ht="12">
      <c r="B309" s="200"/>
      <c r="C309" s="201"/>
      <c r="D309" s="185" t="s">
        <v>160</v>
      </c>
      <c r="E309" s="202" t="s">
        <v>31</v>
      </c>
      <c r="F309" s="203" t="s">
        <v>368</v>
      </c>
      <c r="G309" s="201"/>
      <c r="H309" s="204">
        <v>-3.152</v>
      </c>
      <c r="I309" s="205"/>
      <c r="J309" s="201"/>
      <c r="K309" s="201"/>
      <c r="L309" s="206"/>
      <c r="M309" s="207"/>
      <c r="N309" s="208"/>
      <c r="O309" s="208"/>
      <c r="P309" s="208"/>
      <c r="Q309" s="208"/>
      <c r="R309" s="208"/>
      <c r="S309" s="208"/>
      <c r="T309" s="209"/>
      <c r="AT309" s="210" t="s">
        <v>160</v>
      </c>
      <c r="AU309" s="210" t="s">
        <v>87</v>
      </c>
      <c r="AV309" s="14" t="s">
        <v>87</v>
      </c>
      <c r="AW309" s="14" t="s">
        <v>38</v>
      </c>
      <c r="AX309" s="14" t="s">
        <v>77</v>
      </c>
      <c r="AY309" s="210" t="s">
        <v>149</v>
      </c>
    </row>
    <row r="310" spans="2:51" s="15" customFormat="1" ht="12">
      <c r="B310" s="211"/>
      <c r="C310" s="212"/>
      <c r="D310" s="185" t="s">
        <v>160</v>
      </c>
      <c r="E310" s="213" t="s">
        <v>31</v>
      </c>
      <c r="F310" s="214" t="s">
        <v>163</v>
      </c>
      <c r="G310" s="212"/>
      <c r="H310" s="215">
        <v>44.825</v>
      </c>
      <c r="I310" s="216"/>
      <c r="J310" s="212"/>
      <c r="K310" s="212"/>
      <c r="L310" s="217"/>
      <c r="M310" s="218"/>
      <c r="N310" s="219"/>
      <c r="O310" s="219"/>
      <c r="P310" s="219"/>
      <c r="Q310" s="219"/>
      <c r="R310" s="219"/>
      <c r="S310" s="219"/>
      <c r="T310" s="220"/>
      <c r="AT310" s="221" t="s">
        <v>160</v>
      </c>
      <c r="AU310" s="221" t="s">
        <v>87</v>
      </c>
      <c r="AV310" s="15" t="s">
        <v>156</v>
      </c>
      <c r="AW310" s="15" t="s">
        <v>38</v>
      </c>
      <c r="AX310" s="15" t="s">
        <v>85</v>
      </c>
      <c r="AY310" s="221" t="s">
        <v>149</v>
      </c>
    </row>
    <row r="311" spans="1:65" s="2" customFormat="1" ht="14.45" customHeight="1">
      <c r="A311" s="37"/>
      <c r="B311" s="38"/>
      <c r="C311" s="172" t="s">
        <v>375</v>
      </c>
      <c r="D311" s="172" t="s">
        <v>151</v>
      </c>
      <c r="E311" s="173" t="s">
        <v>376</v>
      </c>
      <c r="F311" s="174" t="s">
        <v>377</v>
      </c>
      <c r="G311" s="175" t="s">
        <v>229</v>
      </c>
      <c r="H311" s="176">
        <v>382.426</v>
      </c>
      <c r="I311" s="177"/>
      <c r="J311" s="178">
        <f>ROUND(I311*H311,2)</f>
        <v>0</v>
      </c>
      <c r="K311" s="174" t="s">
        <v>155</v>
      </c>
      <c r="L311" s="42"/>
      <c r="M311" s="179" t="s">
        <v>31</v>
      </c>
      <c r="N311" s="180" t="s">
        <v>48</v>
      </c>
      <c r="O311" s="67"/>
      <c r="P311" s="181">
        <f>O311*H311</f>
        <v>0</v>
      </c>
      <c r="Q311" s="181">
        <v>0.003</v>
      </c>
      <c r="R311" s="181">
        <f>Q311*H311</f>
        <v>1.147278</v>
      </c>
      <c r="S311" s="181">
        <v>0</v>
      </c>
      <c r="T311" s="182">
        <f>S311*H311</f>
        <v>0</v>
      </c>
      <c r="U311" s="37"/>
      <c r="V311" s="37"/>
      <c r="W311" s="37"/>
      <c r="X311" s="37"/>
      <c r="Y311" s="37"/>
      <c r="Z311" s="37"/>
      <c r="AA311" s="37"/>
      <c r="AB311" s="37"/>
      <c r="AC311" s="37"/>
      <c r="AD311" s="37"/>
      <c r="AE311" s="37"/>
      <c r="AR311" s="183" t="s">
        <v>156</v>
      </c>
      <c r="AT311" s="183" t="s">
        <v>151</v>
      </c>
      <c r="AU311" s="183" t="s">
        <v>87</v>
      </c>
      <c r="AY311" s="19" t="s">
        <v>149</v>
      </c>
      <c r="BE311" s="184">
        <f>IF(N311="základní",J311,0)</f>
        <v>0</v>
      </c>
      <c r="BF311" s="184">
        <f>IF(N311="snížená",J311,0)</f>
        <v>0</v>
      </c>
      <c r="BG311" s="184">
        <f>IF(N311="zákl. přenesená",J311,0)</f>
        <v>0</v>
      </c>
      <c r="BH311" s="184">
        <f>IF(N311="sníž. přenesená",J311,0)</f>
        <v>0</v>
      </c>
      <c r="BI311" s="184">
        <f>IF(N311="nulová",J311,0)</f>
        <v>0</v>
      </c>
      <c r="BJ311" s="19" t="s">
        <v>85</v>
      </c>
      <c r="BK311" s="184">
        <f>ROUND(I311*H311,2)</f>
        <v>0</v>
      </c>
      <c r="BL311" s="19" t="s">
        <v>156</v>
      </c>
      <c r="BM311" s="183" t="s">
        <v>378</v>
      </c>
    </row>
    <row r="312" spans="2:51" s="13" customFormat="1" ht="12">
      <c r="B312" s="190"/>
      <c r="C312" s="191"/>
      <c r="D312" s="185" t="s">
        <v>160</v>
      </c>
      <c r="E312" s="192" t="s">
        <v>31</v>
      </c>
      <c r="F312" s="193" t="s">
        <v>205</v>
      </c>
      <c r="G312" s="191"/>
      <c r="H312" s="192" t="s">
        <v>31</v>
      </c>
      <c r="I312" s="194"/>
      <c r="J312" s="191"/>
      <c r="K312" s="191"/>
      <c r="L312" s="195"/>
      <c r="M312" s="196"/>
      <c r="N312" s="197"/>
      <c r="O312" s="197"/>
      <c r="P312" s="197"/>
      <c r="Q312" s="197"/>
      <c r="R312" s="197"/>
      <c r="S312" s="197"/>
      <c r="T312" s="198"/>
      <c r="AT312" s="199" t="s">
        <v>160</v>
      </c>
      <c r="AU312" s="199" t="s">
        <v>87</v>
      </c>
      <c r="AV312" s="13" t="s">
        <v>85</v>
      </c>
      <c r="AW312" s="13" t="s">
        <v>38</v>
      </c>
      <c r="AX312" s="13" t="s">
        <v>77</v>
      </c>
      <c r="AY312" s="199" t="s">
        <v>149</v>
      </c>
    </row>
    <row r="313" spans="2:51" s="14" customFormat="1" ht="12">
      <c r="B313" s="200"/>
      <c r="C313" s="201"/>
      <c r="D313" s="185" t="s">
        <v>160</v>
      </c>
      <c r="E313" s="202" t="s">
        <v>31</v>
      </c>
      <c r="F313" s="203" t="s">
        <v>379</v>
      </c>
      <c r="G313" s="201"/>
      <c r="H313" s="204">
        <v>100.338</v>
      </c>
      <c r="I313" s="205"/>
      <c r="J313" s="201"/>
      <c r="K313" s="201"/>
      <c r="L313" s="206"/>
      <c r="M313" s="207"/>
      <c r="N313" s="208"/>
      <c r="O313" s="208"/>
      <c r="P313" s="208"/>
      <c r="Q313" s="208"/>
      <c r="R313" s="208"/>
      <c r="S313" s="208"/>
      <c r="T313" s="209"/>
      <c r="AT313" s="210" t="s">
        <v>160</v>
      </c>
      <c r="AU313" s="210" t="s">
        <v>87</v>
      </c>
      <c r="AV313" s="14" t="s">
        <v>87</v>
      </c>
      <c r="AW313" s="14" t="s">
        <v>38</v>
      </c>
      <c r="AX313" s="14" t="s">
        <v>77</v>
      </c>
      <c r="AY313" s="210" t="s">
        <v>149</v>
      </c>
    </row>
    <row r="314" spans="2:51" s="14" customFormat="1" ht="22.5">
      <c r="B314" s="200"/>
      <c r="C314" s="201"/>
      <c r="D314" s="185" t="s">
        <v>160</v>
      </c>
      <c r="E314" s="202" t="s">
        <v>31</v>
      </c>
      <c r="F314" s="203" t="s">
        <v>380</v>
      </c>
      <c r="G314" s="201"/>
      <c r="H314" s="204">
        <v>63.463</v>
      </c>
      <c r="I314" s="205"/>
      <c r="J314" s="201"/>
      <c r="K314" s="201"/>
      <c r="L314" s="206"/>
      <c r="M314" s="207"/>
      <c r="N314" s="208"/>
      <c r="O314" s="208"/>
      <c r="P314" s="208"/>
      <c r="Q314" s="208"/>
      <c r="R314" s="208"/>
      <c r="S314" s="208"/>
      <c r="T314" s="209"/>
      <c r="AT314" s="210" t="s">
        <v>160</v>
      </c>
      <c r="AU314" s="210" t="s">
        <v>87</v>
      </c>
      <c r="AV314" s="14" t="s">
        <v>87</v>
      </c>
      <c r="AW314" s="14" t="s">
        <v>38</v>
      </c>
      <c r="AX314" s="14" t="s">
        <v>77</v>
      </c>
      <c r="AY314" s="210" t="s">
        <v>149</v>
      </c>
    </row>
    <row r="315" spans="2:51" s="14" customFormat="1" ht="12">
      <c r="B315" s="200"/>
      <c r="C315" s="201"/>
      <c r="D315" s="185" t="s">
        <v>160</v>
      </c>
      <c r="E315" s="202" t="s">
        <v>31</v>
      </c>
      <c r="F315" s="203" t="s">
        <v>381</v>
      </c>
      <c r="G315" s="201"/>
      <c r="H315" s="204">
        <v>15.4</v>
      </c>
      <c r="I315" s="205"/>
      <c r="J315" s="201"/>
      <c r="K315" s="201"/>
      <c r="L315" s="206"/>
      <c r="M315" s="207"/>
      <c r="N315" s="208"/>
      <c r="O315" s="208"/>
      <c r="P315" s="208"/>
      <c r="Q315" s="208"/>
      <c r="R315" s="208"/>
      <c r="S315" s="208"/>
      <c r="T315" s="209"/>
      <c r="AT315" s="210" t="s">
        <v>160</v>
      </c>
      <c r="AU315" s="210" t="s">
        <v>87</v>
      </c>
      <c r="AV315" s="14" t="s">
        <v>87</v>
      </c>
      <c r="AW315" s="14" t="s">
        <v>38</v>
      </c>
      <c r="AX315" s="14" t="s">
        <v>77</v>
      </c>
      <c r="AY315" s="210" t="s">
        <v>149</v>
      </c>
    </row>
    <row r="316" spans="2:51" s="14" customFormat="1" ht="12">
      <c r="B316" s="200"/>
      <c r="C316" s="201"/>
      <c r="D316" s="185" t="s">
        <v>160</v>
      </c>
      <c r="E316" s="202" t="s">
        <v>31</v>
      </c>
      <c r="F316" s="203" t="s">
        <v>382</v>
      </c>
      <c r="G316" s="201"/>
      <c r="H316" s="204">
        <v>8.47</v>
      </c>
      <c r="I316" s="205"/>
      <c r="J316" s="201"/>
      <c r="K316" s="201"/>
      <c r="L316" s="206"/>
      <c r="M316" s="207"/>
      <c r="N316" s="208"/>
      <c r="O316" s="208"/>
      <c r="P316" s="208"/>
      <c r="Q316" s="208"/>
      <c r="R316" s="208"/>
      <c r="S316" s="208"/>
      <c r="T316" s="209"/>
      <c r="AT316" s="210" t="s">
        <v>160</v>
      </c>
      <c r="AU316" s="210" t="s">
        <v>87</v>
      </c>
      <c r="AV316" s="14" t="s">
        <v>87</v>
      </c>
      <c r="AW316" s="14" t="s">
        <v>38</v>
      </c>
      <c r="AX316" s="14" t="s">
        <v>77</v>
      </c>
      <c r="AY316" s="210" t="s">
        <v>149</v>
      </c>
    </row>
    <row r="317" spans="2:51" s="14" customFormat="1" ht="12">
      <c r="B317" s="200"/>
      <c r="C317" s="201"/>
      <c r="D317" s="185" t="s">
        <v>160</v>
      </c>
      <c r="E317" s="202" t="s">
        <v>31</v>
      </c>
      <c r="F317" s="203" t="s">
        <v>383</v>
      </c>
      <c r="G317" s="201"/>
      <c r="H317" s="204">
        <v>15.092</v>
      </c>
      <c r="I317" s="205"/>
      <c r="J317" s="201"/>
      <c r="K317" s="201"/>
      <c r="L317" s="206"/>
      <c r="M317" s="207"/>
      <c r="N317" s="208"/>
      <c r="O317" s="208"/>
      <c r="P317" s="208"/>
      <c r="Q317" s="208"/>
      <c r="R317" s="208"/>
      <c r="S317" s="208"/>
      <c r="T317" s="209"/>
      <c r="AT317" s="210" t="s">
        <v>160</v>
      </c>
      <c r="AU317" s="210" t="s">
        <v>87</v>
      </c>
      <c r="AV317" s="14" t="s">
        <v>87</v>
      </c>
      <c r="AW317" s="14" t="s">
        <v>38</v>
      </c>
      <c r="AX317" s="14" t="s">
        <v>77</v>
      </c>
      <c r="AY317" s="210" t="s">
        <v>149</v>
      </c>
    </row>
    <row r="318" spans="2:51" s="14" customFormat="1" ht="12">
      <c r="B318" s="200"/>
      <c r="C318" s="201"/>
      <c r="D318" s="185" t="s">
        <v>160</v>
      </c>
      <c r="E318" s="202" t="s">
        <v>31</v>
      </c>
      <c r="F318" s="203" t="s">
        <v>384</v>
      </c>
      <c r="G318" s="201"/>
      <c r="H318" s="204">
        <v>84.558</v>
      </c>
      <c r="I318" s="205"/>
      <c r="J318" s="201"/>
      <c r="K318" s="201"/>
      <c r="L318" s="206"/>
      <c r="M318" s="207"/>
      <c r="N318" s="208"/>
      <c r="O318" s="208"/>
      <c r="P318" s="208"/>
      <c r="Q318" s="208"/>
      <c r="R318" s="208"/>
      <c r="S318" s="208"/>
      <c r="T318" s="209"/>
      <c r="AT318" s="210" t="s">
        <v>160</v>
      </c>
      <c r="AU318" s="210" t="s">
        <v>87</v>
      </c>
      <c r="AV318" s="14" t="s">
        <v>87</v>
      </c>
      <c r="AW318" s="14" t="s">
        <v>38</v>
      </c>
      <c r="AX318" s="14" t="s">
        <v>77</v>
      </c>
      <c r="AY318" s="210" t="s">
        <v>149</v>
      </c>
    </row>
    <row r="319" spans="2:51" s="14" customFormat="1" ht="12">
      <c r="B319" s="200"/>
      <c r="C319" s="201"/>
      <c r="D319" s="185" t="s">
        <v>160</v>
      </c>
      <c r="E319" s="202" t="s">
        <v>31</v>
      </c>
      <c r="F319" s="203" t="s">
        <v>385</v>
      </c>
      <c r="G319" s="201"/>
      <c r="H319" s="204">
        <v>76.647</v>
      </c>
      <c r="I319" s="205"/>
      <c r="J319" s="201"/>
      <c r="K319" s="201"/>
      <c r="L319" s="206"/>
      <c r="M319" s="207"/>
      <c r="N319" s="208"/>
      <c r="O319" s="208"/>
      <c r="P319" s="208"/>
      <c r="Q319" s="208"/>
      <c r="R319" s="208"/>
      <c r="S319" s="208"/>
      <c r="T319" s="209"/>
      <c r="AT319" s="210" t="s">
        <v>160</v>
      </c>
      <c r="AU319" s="210" t="s">
        <v>87</v>
      </c>
      <c r="AV319" s="14" t="s">
        <v>87</v>
      </c>
      <c r="AW319" s="14" t="s">
        <v>38</v>
      </c>
      <c r="AX319" s="14" t="s">
        <v>77</v>
      </c>
      <c r="AY319" s="210" t="s">
        <v>149</v>
      </c>
    </row>
    <row r="320" spans="2:51" s="14" customFormat="1" ht="12">
      <c r="B320" s="200"/>
      <c r="C320" s="201"/>
      <c r="D320" s="185" t="s">
        <v>160</v>
      </c>
      <c r="E320" s="202" t="s">
        <v>31</v>
      </c>
      <c r="F320" s="203" t="s">
        <v>386</v>
      </c>
      <c r="G320" s="201"/>
      <c r="H320" s="204">
        <v>17.513</v>
      </c>
      <c r="I320" s="205"/>
      <c r="J320" s="201"/>
      <c r="K320" s="201"/>
      <c r="L320" s="206"/>
      <c r="M320" s="207"/>
      <c r="N320" s="208"/>
      <c r="O320" s="208"/>
      <c r="P320" s="208"/>
      <c r="Q320" s="208"/>
      <c r="R320" s="208"/>
      <c r="S320" s="208"/>
      <c r="T320" s="209"/>
      <c r="AT320" s="210" t="s">
        <v>160</v>
      </c>
      <c r="AU320" s="210" t="s">
        <v>87</v>
      </c>
      <c r="AV320" s="14" t="s">
        <v>87</v>
      </c>
      <c r="AW320" s="14" t="s">
        <v>38</v>
      </c>
      <c r="AX320" s="14" t="s">
        <v>77</v>
      </c>
      <c r="AY320" s="210" t="s">
        <v>149</v>
      </c>
    </row>
    <row r="321" spans="2:51" s="14" customFormat="1" ht="12">
      <c r="B321" s="200"/>
      <c r="C321" s="201"/>
      <c r="D321" s="185" t="s">
        <v>160</v>
      </c>
      <c r="E321" s="202" t="s">
        <v>31</v>
      </c>
      <c r="F321" s="203" t="s">
        <v>387</v>
      </c>
      <c r="G321" s="201"/>
      <c r="H321" s="204">
        <v>17.179</v>
      </c>
      <c r="I321" s="205"/>
      <c r="J321" s="201"/>
      <c r="K321" s="201"/>
      <c r="L321" s="206"/>
      <c r="M321" s="207"/>
      <c r="N321" s="208"/>
      <c r="O321" s="208"/>
      <c r="P321" s="208"/>
      <c r="Q321" s="208"/>
      <c r="R321" s="208"/>
      <c r="S321" s="208"/>
      <c r="T321" s="209"/>
      <c r="AT321" s="210" t="s">
        <v>160</v>
      </c>
      <c r="AU321" s="210" t="s">
        <v>87</v>
      </c>
      <c r="AV321" s="14" t="s">
        <v>87</v>
      </c>
      <c r="AW321" s="14" t="s">
        <v>38</v>
      </c>
      <c r="AX321" s="14" t="s">
        <v>77</v>
      </c>
      <c r="AY321" s="210" t="s">
        <v>149</v>
      </c>
    </row>
    <row r="322" spans="2:51" s="13" customFormat="1" ht="12">
      <c r="B322" s="190"/>
      <c r="C322" s="191"/>
      <c r="D322" s="185" t="s">
        <v>160</v>
      </c>
      <c r="E322" s="192" t="s">
        <v>31</v>
      </c>
      <c r="F322" s="193" t="s">
        <v>291</v>
      </c>
      <c r="G322" s="191"/>
      <c r="H322" s="192" t="s">
        <v>31</v>
      </c>
      <c r="I322" s="194"/>
      <c r="J322" s="191"/>
      <c r="K322" s="191"/>
      <c r="L322" s="195"/>
      <c r="M322" s="196"/>
      <c r="N322" s="197"/>
      <c r="O322" s="197"/>
      <c r="P322" s="197"/>
      <c r="Q322" s="197"/>
      <c r="R322" s="197"/>
      <c r="S322" s="197"/>
      <c r="T322" s="198"/>
      <c r="AT322" s="199" t="s">
        <v>160</v>
      </c>
      <c r="AU322" s="199" t="s">
        <v>87</v>
      </c>
      <c r="AV322" s="13" t="s">
        <v>85</v>
      </c>
      <c r="AW322" s="13" t="s">
        <v>38</v>
      </c>
      <c r="AX322" s="13" t="s">
        <v>77</v>
      </c>
      <c r="AY322" s="199" t="s">
        <v>149</v>
      </c>
    </row>
    <row r="323" spans="2:51" s="14" customFormat="1" ht="12">
      <c r="B323" s="200"/>
      <c r="C323" s="201"/>
      <c r="D323" s="185" t="s">
        <v>160</v>
      </c>
      <c r="E323" s="202" t="s">
        <v>31</v>
      </c>
      <c r="F323" s="203" t="s">
        <v>388</v>
      </c>
      <c r="G323" s="201"/>
      <c r="H323" s="204">
        <v>-8.624</v>
      </c>
      <c r="I323" s="205"/>
      <c r="J323" s="201"/>
      <c r="K323" s="201"/>
      <c r="L323" s="206"/>
      <c r="M323" s="207"/>
      <c r="N323" s="208"/>
      <c r="O323" s="208"/>
      <c r="P323" s="208"/>
      <c r="Q323" s="208"/>
      <c r="R323" s="208"/>
      <c r="S323" s="208"/>
      <c r="T323" s="209"/>
      <c r="AT323" s="210" t="s">
        <v>160</v>
      </c>
      <c r="AU323" s="210" t="s">
        <v>87</v>
      </c>
      <c r="AV323" s="14" t="s">
        <v>87</v>
      </c>
      <c r="AW323" s="14" t="s">
        <v>38</v>
      </c>
      <c r="AX323" s="14" t="s">
        <v>77</v>
      </c>
      <c r="AY323" s="210" t="s">
        <v>149</v>
      </c>
    </row>
    <row r="324" spans="2:51" s="14" customFormat="1" ht="12">
      <c r="B324" s="200"/>
      <c r="C324" s="201"/>
      <c r="D324" s="185" t="s">
        <v>160</v>
      </c>
      <c r="E324" s="202" t="s">
        <v>31</v>
      </c>
      <c r="F324" s="203" t="s">
        <v>389</v>
      </c>
      <c r="G324" s="201"/>
      <c r="H324" s="204">
        <v>-5.544</v>
      </c>
      <c r="I324" s="205"/>
      <c r="J324" s="201"/>
      <c r="K324" s="201"/>
      <c r="L324" s="206"/>
      <c r="M324" s="207"/>
      <c r="N324" s="208"/>
      <c r="O324" s="208"/>
      <c r="P324" s="208"/>
      <c r="Q324" s="208"/>
      <c r="R324" s="208"/>
      <c r="S324" s="208"/>
      <c r="T324" s="209"/>
      <c r="AT324" s="210" t="s">
        <v>160</v>
      </c>
      <c r="AU324" s="210" t="s">
        <v>87</v>
      </c>
      <c r="AV324" s="14" t="s">
        <v>87</v>
      </c>
      <c r="AW324" s="14" t="s">
        <v>38</v>
      </c>
      <c r="AX324" s="14" t="s">
        <v>77</v>
      </c>
      <c r="AY324" s="210" t="s">
        <v>149</v>
      </c>
    </row>
    <row r="325" spans="2:51" s="14" customFormat="1" ht="12">
      <c r="B325" s="200"/>
      <c r="C325" s="201"/>
      <c r="D325" s="185" t="s">
        <v>160</v>
      </c>
      <c r="E325" s="202" t="s">
        <v>31</v>
      </c>
      <c r="F325" s="203" t="s">
        <v>390</v>
      </c>
      <c r="G325" s="201"/>
      <c r="H325" s="204">
        <v>-8.74</v>
      </c>
      <c r="I325" s="205"/>
      <c r="J325" s="201"/>
      <c r="K325" s="201"/>
      <c r="L325" s="206"/>
      <c r="M325" s="207"/>
      <c r="N325" s="208"/>
      <c r="O325" s="208"/>
      <c r="P325" s="208"/>
      <c r="Q325" s="208"/>
      <c r="R325" s="208"/>
      <c r="S325" s="208"/>
      <c r="T325" s="209"/>
      <c r="AT325" s="210" t="s">
        <v>160</v>
      </c>
      <c r="AU325" s="210" t="s">
        <v>87</v>
      </c>
      <c r="AV325" s="14" t="s">
        <v>87</v>
      </c>
      <c r="AW325" s="14" t="s">
        <v>38</v>
      </c>
      <c r="AX325" s="14" t="s">
        <v>77</v>
      </c>
      <c r="AY325" s="210" t="s">
        <v>149</v>
      </c>
    </row>
    <row r="326" spans="2:51" s="14" customFormat="1" ht="12">
      <c r="B326" s="200"/>
      <c r="C326" s="201"/>
      <c r="D326" s="185" t="s">
        <v>160</v>
      </c>
      <c r="E326" s="202" t="s">
        <v>31</v>
      </c>
      <c r="F326" s="203" t="s">
        <v>391</v>
      </c>
      <c r="G326" s="201"/>
      <c r="H326" s="204">
        <v>-5.286</v>
      </c>
      <c r="I326" s="205"/>
      <c r="J326" s="201"/>
      <c r="K326" s="201"/>
      <c r="L326" s="206"/>
      <c r="M326" s="207"/>
      <c r="N326" s="208"/>
      <c r="O326" s="208"/>
      <c r="P326" s="208"/>
      <c r="Q326" s="208"/>
      <c r="R326" s="208"/>
      <c r="S326" s="208"/>
      <c r="T326" s="209"/>
      <c r="AT326" s="210" t="s">
        <v>160</v>
      </c>
      <c r="AU326" s="210" t="s">
        <v>87</v>
      </c>
      <c r="AV326" s="14" t="s">
        <v>87</v>
      </c>
      <c r="AW326" s="14" t="s">
        <v>38</v>
      </c>
      <c r="AX326" s="14" t="s">
        <v>77</v>
      </c>
      <c r="AY326" s="210" t="s">
        <v>149</v>
      </c>
    </row>
    <row r="327" spans="2:51" s="14" customFormat="1" ht="12">
      <c r="B327" s="200"/>
      <c r="C327" s="201"/>
      <c r="D327" s="185" t="s">
        <v>160</v>
      </c>
      <c r="E327" s="202" t="s">
        <v>31</v>
      </c>
      <c r="F327" s="203" t="s">
        <v>392</v>
      </c>
      <c r="G327" s="201"/>
      <c r="H327" s="204">
        <v>-5.492</v>
      </c>
      <c r="I327" s="205"/>
      <c r="J327" s="201"/>
      <c r="K327" s="201"/>
      <c r="L327" s="206"/>
      <c r="M327" s="207"/>
      <c r="N327" s="208"/>
      <c r="O327" s="208"/>
      <c r="P327" s="208"/>
      <c r="Q327" s="208"/>
      <c r="R327" s="208"/>
      <c r="S327" s="208"/>
      <c r="T327" s="209"/>
      <c r="AT327" s="210" t="s">
        <v>160</v>
      </c>
      <c r="AU327" s="210" t="s">
        <v>87</v>
      </c>
      <c r="AV327" s="14" t="s">
        <v>87</v>
      </c>
      <c r="AW327" s="14" t="s">
        <v>38</v>
      </c>
      <c r="AX327" s="14" t="s">
        <v>77</v>
      </c>
      <c r="AY327" s="210" t="s">
        <v>149</v>
      </c>
    </row>
    <row r="328" spans="2:51" s="14" customFormat="1" ht="12">
      <c r="B328" s="200"/>
      <c r="C328" s="201"/>
      <c r="D328" s="185" t="s">
        <v>160</v>
      </c>
      <c r="E328" s="202" t="s">
        <v>31</v>
      </c>
      <c r="F328" s="203" t="s">
        <v>393</v>
      </c>
      <c r="G328" s="201"/>
      <c r="H328" s="204">
        <v>-1.773</v>
      </c>
      <c r="I328" s="205"/>
      <c r="J328" s="201"/>
      <c r="K328" s="201"/>
      <c r="L328" s="206"/>
      <c r="M328" s="207"/>
      <c r="N328" s="208"/>
      <c r="O328" s="208"/>
      <c r="P328" s="208"/>
      <c r="Q328" s="208"/>
      <c r="R328" s="208"/>
      <c r="S328" s="208"/>
      <c r="T328" s="209"/>
      <c r="AT328" s="210" t="s">
        <v>160</v>
      </c>
      <c r="AU328" s="210" t="s">
        <v>87</v>
      </c>
      <c r="AV328" s="14" t="s">
        <v>87</v>
      </c>
      <c r="AW328" s="14" t="s">
        <v>38</v>
      </c>
      <c r="AX328" s="14" t="s">
        <v>77</v>
      </c>
      <c r="AY328" s="210" t="s">
        <v>149</v>
      </c>
    </row>
    <row r="329" spans="2:51" s="14" customFormat="1" ht="12">
      <c r="B329" s="200"/>
      <c r="C329" s="201"/>
      <c r="D329" s="185" t="s">
        <v>160</v>
      </c>
      <c r="E329" s="202" t="s">
        <v>31</v>
      </c>
      <c r="F329" s="203" t="s">
        <v>394</v>
      </c>
      <c r="G329" s="201"/>
      <c r="H329" s="204">
        <v>-3.662</v>
      </c>
      <c r="I329" s="205"/>
      <c r="J329" s="201"/>
      <c r="K329" s="201"/>
      <c r="L329" s="206"/>
      <c r="M329" s="207"/>
      <c r="N329" s="208"/>
      <c r="O329" s="208"/>
      <c r="P329" s="208"/>
      <c r="Q329" s="208"/>
      <c r="R329" s="208"/>
      <c r="S329" s="208"/>
      <c r="T329" s="209"/>
      <c r="AT329" s="210" t="s">
        <v>160</v>
      </c>
      <c r="AU329" s="210" t="s">
        <v>87</v>
      </c>
      <c r="AV329" s="14" t="s">
        <v>87</v>
      </c>
      <c r="AW329" s="14" t="s">
        <v>38</v>
      </c>
      <c r="AX329" s="14" t="s">
        <v>77</v>
      </c>
      <c r="AY329" s="210" t="s">
        <v>149</v>
      </c>
    </row>
    <row r="330" spans="2:51" s="14" customFormat="1" ht="12">
      <c r="B330" s="200"/>
      <c r="C330" s="201"/>
      <c r="D330" s="185" t="s">
        <v>160</v>
      </c>
      <c r="E330" s="202" t="s">
        <v>31</v>
      </c>
      <c r="F330" s="203" t="s">
        <v>395</v>
      </c>
      <c r="G330" s="201"/>
      <c r="H330" s="204">
        <v>-2.364</v>
      </c>
      <c r="I330" s="205"/>
      <c r="J330" s="201"/>
      <c r="K330" s="201"/>
      <c r="L330" s="206"/>
      <c r="M330" s="207"/>
      <c r="N330" s="208"/>
      <c r="O330" s="208"/>
      <c r="P330" s="208"/>
      <c r="Q330" s="208"/>
      <c r="R330" s="208"/>
      <c r="S330" s="208"/>
      <c r="T330" s="209"/>
      <c r="AT330" s="210" t="s">
        <v>160</v>
      </c>
      <c r="AU330" s="210" t="s">
        <v>87</v>
      </c>
      <c r="AV330" s="14" t="s">
        <v>87</v>
      </c>
      <c r="AW330" s="14" t="s">
        <v>38</v>
      </c>
      <c r="AX330" s="14" t="s">
        <v>77</v>
      </c>
      <c r="AY330" s="210" t="s">
        <v>149</v>
      </c>
    </row>
    <row r="331" spans="2:51" s="14" customFormat="1" ht="12">
      <c r="B331" s="200"/>
      <c r="C331" s="201"/>
      <c r="D331" s="185" t="s">
        <v>160</v>
      </c>
      <c r="E331" s="202" t="s">
        <v>31</v>
      </c>
      <c r="F331" s="203" t="s">
        <v>292</v>
      </c>
      <c r="G331" s="201"/>
      <c r="H331" s="204">
        <v>-2.758</v>
      </c>
      <c r="I331" s="205"/>
      <c r="J331" s="201"/>
      <c r="K331" s="201"/>
      <c r="L331" s="206"/>
      <c r="M331" s="207"/>
      <c r="N331" s="208"/>
      <c r="O331" s="208"/>
      <c r="P331" s="208"/>
      <c r="Q331" s="208"/>
      <c r="R331" s="208"/>
      <c r="S331" s="208"/>
      <c r="T331" s="209"/>
      <c r="AT331" s="210" t="s">
        <v>160</v>
      </c>
      <c r="AU331" s="210" t="s">
        <v>87</v>
      </c>
      <c r="AV331" s="14" t="s">
        <v>87</v>
      </c>
      <c r="AW331" s="14" t="s">
        <v>38</v>
      </c>
      <c r="AX331" s="14" t="s">
        <v>77</v>
      </c>
      <c r="AY331" s="210" t="s">
        <v>149</v>
      </c>
    </row>
    <row r="332" spans="2:51" s="14" customFormat="1" ht="12">
      <c r="B332" s="200"/>
      <c r="C332" s="201"/>
      <c r="D332" s="185" t="s">
        <v>160</v>
      </c>
      <c r="E332" s="202" t="s">
        <v>31</v>
      </c>
      <c r="F332" s="203" t="s">
        <v>396</v>
      </c>
      <c r="G332" s="201"/>
      <c r="H332" s="204">
        <v>-1.235</v>
      </c>
      <c r="I332" s="205"/>
      <c r="J332" s="201"/>
      <c r="K332" s="201"/>
      <c r="L332" s="206"/>
      <c r="M332" s="207"/>
      <c r="N332" s="208"/>
      <c r="O332" s="208"/>
      <c r="P332" s="208"/>
      <c r="Q332" s="208"/>
      <c r="R332" s="208"/>
      <c r="S332" s="208"/>
      <c r="T332" s="209"/>
      <c r="AT332" s="210" t="s">
        <v>160</v>
      </c>
      <c r="AU332" s="210" t="s">
        <v>87</v>
      </c>
      <c r="AV332" s="14" t="s">
        <v>87</v>
      </c>
      <c r="AW332" s="14" t="s">
        <v>38</v>
      </c>
      <c r="AX332" s="14" t="s">
        <v>77</v>
      </c>
      <c r="AY332" s="210" t="s">
        <v>149</v>
      </c>
    </row>
    <row r="333" spans="2:51" s="14" customFormat="1" ht="12">
      <c r="B333" s="200"/>
      <c r="C333" s="201"/>
      <c r="D333" s="185" t="s">
        <v>160</v>
      </c>
      <c r="E333" s="202" t="s">
        <v>31</v>
      </c>
      <c r="F333" s="203" t="s">
        <v>397</v>
      </c>
      <c r="G333" s="201"/>
      <c r="H333" s="204">
        <v>-0.552</v>
      </c>
      <c r="I333" s="205"/>
      <c r="J333" s="201"/>
      <c r="K333" s="201"/>
      <c r="L333" s="206"/>
      <c r="M333" s="207"/>
      <c r="N333" s="208"/>
      <c r="O333" s="208"/>
      <c r="P333" s="208"/>
      <c r="Q333" s="208"/>
      <c r="R333" s="208"/>
      <c r="S333" s="208"/>
      <c r="T333" s="209"/>
      <c r="AT333" s="210" t="s">
        <v>160</v>
      </c>
      <c r="AU333" s="210" t="s">
        <v>87</v>
      </c>
      <c r="AV333" s="14" t="s">
        <v>87</v>
      </c>
      <c r="AW333" s="14" t="s">
        <v>38</v>
      </c>
      <c r="AX333" s="14" t="s">
        <v>77</v>
      </c>
      <c r="AY333" s="210" t="s">
        <v>149</v>
      </c>
    </row>
    <row r="334" spans="2:51" s="13" customFormat="1" ht="12">
      <c r="B334" s="190"/>
      <c r="C334" s="191"/>
      <c r="D334" s="185" t="s">
        <v>160</v>
      </c>
      <c r="E334" s="192" t="s">
        <v>31</v>
      </c>
      <c r="F334" s="193" t="s">
        <v>398</v>
      </c>
      <c r="G334" s="191"/>
      <c r="H334" s="192" t="s">
        <v>31</v>
      </c>
      <c r="I334" s="194"/>
      <c r="J334" s="191"/>
      <c r="K334" s="191"/>
      <c r="L334" s="195"/>
      <c r="M334" s="196"/>
      <c r="N334" s="197"/>
      <c r="O334" s="197"/>
      <c r="P334" s="197"/>
      <c r="Q334" s="197"/>
      <c r="R334" s="197"/>
      <c r="S334" s="197"/>
      <c r="T334" s="198"/>
      <c r="AT334" s="199" t="s">
        <v>160</v>
      </c>
      <c r="AU334" s="199" t="s">
        <v>87</v>
      </c>
      <c r="AV334" s="13" t="s">
        <v>85</v>
      </c>
      <c r="AW334" s="13" t="s">
        <v>38</v>
      </c>
      <c r="AX334" s="13" t="s">
        <v>77</v>
      </c>
      <c r="AY334" s="199" t="s">
        <v>149</v>
      </c>
    </row>
    <row r="335" spans="2:51" s="14" customFormat="1" ht="12">
      <c r="B335" s="200"/>
      <c r="C335" s="201"/>
      <c r="D335" s="185" t="s">
        <v>160</v>
      </c>
      <c r="E335" s="202" t="s">
        <v>31</v>
      </c>
      <c r="F335" s="203" t="s">
        <v>399</v>
      </c>
      <c r="G335" s="201"/>
      <c r="H335" s="204">
        <v>1.168</v>
      </c>
      <c r="I335" s="205"/>
      <c r="J335" s="201"/>
      <c r="K335" s="201"/>
      <c r="L335" s="206"/>
      <c r="M335" s="207"/>
      <c r="N335" s="208"/>
      <c r="O335" s="208"/>
      <c r="P335" s="208"/>
      <c r="Q335" s="208"/>
      <c r="R335" s="208"/>
      <c r="S335" s="208"/>
      <c r="T335" s="209"/>
      <c r="AT335" s="210" t="s">
        <v>160</v>
      </c>
      <c r="AU335" s="210" t="s">
        <v>87</v>
      </c>
      <c r="AV335" s="14" t="s">
        <v>87</v>
      </c>
      <c r="AW335" s="14" t="s">
        <v>38</v>
      </c>
      <c r="AX335" s="14" t="s">
        <v>77</v>
      </c>
      <c r="AY335" s="210" t="s">
        <v>149</v>
      </c>
    </row>
    <row r="336" spans="2:51" s="14" customFormat="1" ht="12">
      <c r="B336" s="200"/>
      <c r="C336" s="201"/>
      <c r="D336" s="185" t="s">
        <v>160</v>
      </c>
      <c r="E336" s="202" t="s">
        <v>31</v>
      </c>
      <c r="F336" s="203" t="s">
        <v>400</v>
      </c>
      <c r="G336" s="201"/>
      <c r="H336" s="204">
        <v>5.032</v>
      </c>
      <c r="I336" s="205"/>
      <c r="J336" s="201"/>
      <c r="K336" s="201"/>
      <c r="L336" s="206"/>
      <c r="M336" s="207"/>
      <c r="N336" s="208"/>
      <c r="O336" s="208"/>
      <c r="P336" s="208"/>
      <c r="Q336" s="208"/>
      <c r="R336" s="208"/>
      <c r="S336" s="208"/>
      <c r="T336" s="209"/>
      <c r="AT336" s="210" t="s">
        <v>160</v>
      </c>
      <c r="AU336" s="210" t="s">
        <v>87</v>
      </c>
      <c r="AV336" s="14" t="s">
        <v>87</v>
      </c>
      <c r="AW336" s="14" t="s">
        <v>38</v>
      </c>
      <c r="AX336" s="14" t="s">
        <v>77</v>
      </c>
      <c r="AY336" s="210" t="s">
        <v>149</v>
      </c>
    </row>
    <row r="337" spans="2:51" s="14" customFormat="1" ht="12">
      <c r="B337" s="200"/>
      <c r="C337" s="201"/>
      <c r="D337" s="185" t="s">
        <v>160</v>
      </c>
      <c r="E337" s="202" t="s">
        <v>31</v>
      </c>
      <c r="F337" s="203" t="s">
        <v>401</v>
      </c>
      <c r="G337" s="201"/>
      <c r="H337" s="204">
        <v>0.931</v>
      </c>
      <c r="I337" s="205"/>
      <c r="J337" s="201"/>
      <c r="K337" s="201"/>
      <c r="L337" s="206"/>
      <c r="M337" s="207"/>
      <c r="N337" s="208"/>
      <c r="O337" s="208"/>
      <c r="P337" s="208"/>
      <c r="Q337" s="208"/>
      <c r="R337" s="208"/>
      <c r="S337" s="208"/>
      <c r="T337" s="209"/>
      <c r="AT337" s="210" t="s">
        <v>160</v>
      </c>
      <c r="AU337" s="210" t="s">
        <v>87</v>
      </c>
      <c r="AV337" s="14" t="s">
        <v>87</v>
      </c>
      <c r="AW337" s="14" t="s">
        <v>38</v>
      </c>
      <c r="AX337" s="14" t="s">
        <v>77</v>
      </c>
      <c r="AY337" s="210" t="s">
        <v>149</v>
      </c>
    </row>
    <row r="338" spans="2:51" s="14" customFormat="1" ht="12">
      <c r="B338" s="200"/>
      <c r="C338" s="201"/>
      <c r="D338" s="185" t="s">
        <v>160</v>
      </c>
      <c r="E338" s="202" t="s">
        <v>31</v>
      </c>
      <c r="F338" s="203" t="s">
        <v>402</v>
      </c>
      <c r="G338" s="201"/>
      <c r="H338" s="204">
        <v>2.302</v>
      </c>
      <c r="I338" s="205"/>
      <c r="J338" s="201"/>
      <c r="K338" s="201"/>
      <c r="L338" s="206"/>
      <c r="M338" s="207"/>
      <c r="N338" s="208"/>
      <c r="O338" s="208"/>
      <c r="P338" s="208"/>
      <c r="Q338" s="208"/>
      <c r="R338" s="208"/>
      <c r="S338" s="208"/>
      <c r="T338" s="209"/>
      <c r="AT338" s="210" t="s">
        <v>160</v>
      </c>
      <c r="AU338" s="210" t="s">
        <v>87</v>
      </c>
      <c r="AV338" s="14" t="s">
        <v>87</v>
      </c>
      <c r="AW338" s="14" t="s">
        <v>38</v>
      </c>
      <c r="AX338" s="14" t="s">
        <v>77</v>
      </c>
      <c r="AY338" s="210" t="s">
        <v>149</v>
      </c>
    </row>
    <row r="339" spans="2:51" s="14" customFormat="1" ht="12">
      <c r="B339" s="200"/>
      <c r="C339" s="201"/>
      <c r="D339" s="185" t="s">
        <v>160</v>
      </c>
      <c r="E339" s="202" t="s">
        <v>31</v>
      </c>
      <c r="F339" s="203" t="s">
        <v>403</v>
      </c>
      <c r="G339" s="201"/>
      <c r="H339" s="204">
        <v>1.88</v>
      </c>
      <c r="I339" s="205"/>
      <c r="J339" s="201"/>
      <c r="K339" s="201"/>
      <c r="L339" s="206"/>
      <c r="M339" s="207"/>
      <c r="N339" s="208"/>
      <c r="O339" s="208"/>
      <c r="P339" s="208"/>
      <c r="Q339" s="208"/>
      <c r="R339" s="208"/>
      <c r="S339" s="208"/>
      <c r="T339" s="209"/>
      <c r="AT339" s="210" t="s">
        <v>160</v>
      </c>
      <c r="AU339" s="210" t="s">
        <v>87</v>
      </c>
      <c r="AV339" s="14" t="s">
        <v>87</v>
      </c>
      <c r="AW339" s="14" t="s">
        <v>38</v>
      </c>
      <c r="AX339" s="14" t="s">
        <v>77</v>
      </c>
      <c r="AY339" s="210" t="s">
        <v>149</v>
      </c>
    </row>
    <row r="340" spans="2:51" s="14" customFormat="1" ht="12">
      <c r="B340" s="200"/>
      <c r="C340" s="201"/>
      <c r="D340" s="185" t="s">
        <v>160</v>
      </c>
      <c r="E340" s="202" t="s">
        <v>31</v>
      </c>
      <c r="F340" s="203" t="s">
        <v>404</v>
      </c>
      <c r="G340" s="201"/>
      <c r="H340" s="204">
        <v>0.71</v>
      </c>
      <c r="I340" s="205"/>
      <c r="J340" s="201"/>
      <c r="K340" s="201"/>
      <c r="L340" s="206"/>
      <c r="M340" s="207"/>
      <c r="N340" s="208"/>
      <c r="O340" s="208"/>
      <c r="P340" s="208"/>
      <c r="Q340" s="208"/>
      <c r="R340" s="208"/>
      <c r="S340" s="208"/>
      <c r="T340" s="209"/>
      <c r="AT340" s="210" t="s">
        <v>160</v>
      </c>
      <c r="AU340" s="210" t="s">
        <v>87</v>
      </c>
      <c r="AV340" s="14" t="s">
        <v>87</v>
      </c>
      <c r="AW340" s="14" t="s">
        <v>38</v>
      </c>
      <c r="AX340" s="14" t="s">
        <v>77</v>
      </c>
      <c r="AY340" s="210" t="s">
        <v>149</v>
      </c>
    </row>
    <row r="341" spans="2:51" s="14" customFormat="1" ht="12">
      <c r="B341" s="200"/>
      <c r="C341" s="201"/>
      <c r="D341" s="185" t="s">
        <v>160</v>
      </c>
      <c r="E341" s="202" t="s">
        <v>31</v>
      </c>
      <c r="F341" s="203" t="s">
        <v>405</v>
      </c>
      <c r="G341" s="201"/>
      <c r="H341" s="204">
        <v>0.556</v>
      </c>
      <c r="I341" s="205"/>
      <c r="J341" s="201"/>
      <c r="K341" s="201"/>
      <c r="L341" s="206"/>
      <c r="M341" s="207"/>
      <c r="N341" s="208"/>
      <c r="O341" s="208"/>
      <c r="P341" s="208"/>
      <c r="Q341" s="208"/>
      <c r="R341" s="208"/>
      <c r="S341" s="208"/>
      <c r="T341" s="209"/>
      <c r="AT341" s="210" t="s">
        <v>160</v>
      </c>
      <c r="AU341" s="210" t="s">
        <v>87</v>
      </c>
      <c r="AV341" s="14" t="s">
        <v>87</v>
      </c>
      <c r="AW341" s="14" t="s">
        <v>38</v>
      </c>
      <c r="AX341" s="14" t="s">
        <v>77</v>
      </c>
      <c r="AY341" s="210" t="s">
        <v>149</v>
      </c>
    </row>
    <row r="342" spans="2:51" s="14" customFormat="1" ht="12">
      <c r="B342" s="200"/>
      <c r="C342" s="201"/>
      <c r="D342" s="185" t="s">
        <v>160</v>
      </c>
      <c r="E342" s="202" t="s">
        <v>31</v>
      </c>
      <c r="F342" s="203" t="s">
        <v>406</v>
      </c>
      <c r="G342" s="201"/>
      <c r="H342" s="204">
        <v>4.608</v>
      </c>
      <c r="I342" s="205"/>
      <c r="J342" s="201"/>
      <c r="K342" s="201"/>
      <c r="L342" s="206"/>
      <c r="M342" s="207"/>
      <c r="N342" s="208"/>
      <c r="O342" s="208"/>
      <c r="P342" s="208"/>
      <c r="Q342" s="208"/>
      <c r="R342" s="208"/>
      <c r="S342" s="208"/>
      <c r="T342" s="209"/>
      <c r="AT342" s="210" t="s">
        <v>160</v>
      </c>
      <c r="AU342" s="210" t="s">
        <v>87</v>
      </c>
      <c r="AV342" s="14" t="s">
        <v>87</v>
      </c>
      <c r="AW342" s="14" t="s">
        <v>38</v>
      </c>
      <c r="AX342" s="14" t="s">
        <v>77</v>
      </c>
      <c r="AY342" s="210" t="s">
        <v>149</v>
      </c>
    </row>
    <row r="343" spans="2:51" s="14" customFormat="1" ht="12">
      <c r="B343" s="200"/>
      <c r="C343" s="201"/>
      <c r="D343" s="185" t="s">
        <v>160</v>
      </c>
      <c r="E343" s="202" t="s">
        <v>31</v>
      </c>
      <c r="F343" s="203" t="s">
        <v>407</v>
      </c>
      <c r="G343" s="201"/>
      <c r="H343" s="204">
        <v>5.6</v>
      </c>
      <c r="I343" s="205"/>
      <c r="J343" s="201"/>
      <c r="K343" s="201"/>
      <c r="L343" s="206"/>
      <c r="M343" s="207"/>
      <c r="N343" s="208"/>
      <c r="O343" s="208"/>
      <c r="P343" s="208"/>
      <c r="Q343" s="208"/>
      <c r="R343" s="208"/>
      <c r="S343" s="208"/>
      <c r="T343" s="209"/>
      <c r="AT343" s="210" t="s">
        <v>160</v>
      </c>
      <c r="AU343" s="210" t="s">
        <v>87</v>
      </c>
      <c r="AV343" s="14" t="s">
        <v>87</v>
      </c>
      <c r="AW343" s="14" t="s">
        <v>38</v>
      </c>
      <c r="AX343" s="14" t="s">
        <v>77</v>
      </c>
      <c r="AY343" s="210" t="s">
        <v>149</v>
      </c>
    </row>
    <row r="344" spans="2:51" s="14" customFormat="1" ht="12">
      <c r="B344" s="200"/>
      <c r="C344" s="201"/>
      <c r="D344" s="185" t="s">
        <v>160</v>
      </c>
      <c r="E344" s="202" t="s">
        <v>31</v>
      </c>
      <c r="F344" s="203" t="s">
        <v>408</v>
      </c>
      <c r="G344" s="201"/>
      <c r="H344" s="204">
        <v>4.16</v>
      </c>
      <c r="I344" s="205"/>
      <c r="J344" s="201"/>
      <c r="K344" s="201"/>
      <c r="L344" s="206"/>
      <c r="M344" s="207"/>
      <c r="N344" s="208"/>
      <c r="O344" s="208"/>
      <c r="P344" s="208"/>
      <c r="Q344" s="208"/>
      <c r="R344" s="208"/>
      <c r="S344" s="208"/>
      <c r="T344" s="209"/>
      <c r="AT344" s="210" t="s">
        <v>160</v>
      </c>
      <c r="AU344" s="210" t="s">
        <v>87</v>
      </c>
      <c r="AV344" s="14" t="s">
        <v>87</v>
      </c>
      <c r="AW344" s="14" t="s">
        <v>38</v>
      </c>
      <c r="AX344" s="14" t="s">
        <v>77</v>
      </c>
      <c r="AY344" s="210" t="s">
        <v>149</v>
      </c>
    </row>
    <row r="345" spans="2:51" s="14" customFormat="1" ht="12">
      <c r="B345" s="200"/>
      <c r="C345" s="201"/>
      <c r="D345" s="185" t="s">
        <v>160</v>
      </c>
      <c r="E345" s="202" t="s">
        <v>31</v>
      </c>
      <c r="F345" s="203" t="s">
        <v>409</v>
      </c>
      <c r="G345" s="201"/>
      <c r="H345" s="204">
        <v>0.948</v>
      </c>
      <c r="I345" s="205"/>
      <c r="J345" s="201"/>
      <c r="K345" s="201"/>
      <c r="L345" s="206"/>
      <c r="M345" s="207"/>
      <c r="N345" s="208"/>
      <c r="O345" s="208"/>
      <c r="P345" s="208"/>
      <c r="Q345" s="208"/>
      <c r="R345" s="208"/>
      <c r="S345" s="208"/>
      <c r="T345" s="209"/>
      <c r="AT345" s="210" t="s">
        <v>160</v>
      </c>
      <c r="AU345" s="210" t="s">
        <v>87</v>
      </c>
      <c r="AV345" s="14" t="s">
        <v>87</v>
      </c>
      <c r="AW345" s="14" t="s">
        <v>38</v>
      </c>
      <c r="AX345" s="14" t="s">
        <v>77</v>
      </c>
      <c r="AY345" s="210" t="s">
        <v>149</v>
      </c>
    </row>
    <row r="346" spans="2:51" s="14" customFormat="1" ht="12">
      <c r="B346" s="200"/>
      <c r="C346" s="201"/>
      <c r="D346" s="185" t="s">
        <v>160</v>
      </c>
      <c r="E346" s="202" t="s">
        <v>31</v>
      </c>
      <c r="F346" s="203" t="s">
        <v>410</v>
      </c>
      <c r="G346" s="201"/>
      <c r="H346" s="204">
        <v>1.901</v>
      </c>
      <c r="I346" s="205"/>
      <c r="J346" s="201"/>
      <c r="K346" s="201"/>
      <c r="L346" s="206"/>
      <c r="M346" s="207"/>
      <c r="N346" s="208"/>
      <c r="O346" s="208"/>
      <c r="P346" s="208"/>
      <c r="Q346" s="208"/>
      <c r="R346" s="208"/>
      <c r="S346" s="208"/>
      <c r="T346" s="209"/>
      <c r="AT346" s="210" t="s">
        <v>160</v>
      </c>
      <c r="AU346" s="210" t="s">
        <v>87</v>
      </c>
      <c r="AV346" s="14" t="s">
        <v>87</v>
      </c>
      <c r="AW346" s="14" t="s">
        <v>38</v>
      </c>
      <c r="AX346" s="14" t="s">
        <v>77</v>
      </c>
      <c r="AY346" s="210" t="s">
        <v>149</v>
      </c>
    </row>
    <row r="347" spans="2:51" s="15" customFormat="1" ht="12">
      <c r="B347" s="211"/>
      <c r="C347" s="212"/>
      <c r="D347" s="185" t="s">
        <v>160</v>
      </c>
      <c r="E347" s="213" t="s">
        <v>31</v>
      </c>
      <c r="F347" s="214" t="s">
        <v>163</v>
      </c>
      <c r="G347" s="212"/>
      <c r="H347" s="215">
        <v>382.426</v>
      </c>
      <c r="I347" s="216"/>
      <c r="J347" s="212"/>
      <c r="K347" s="212"/>
      <c r="L347" s="217"/>
      <c r="M347" s="218"/>
      <c r="N347" s="219"/>
      <c r="O347" s="219"/>
      <c r="P347" s="219"/>
      <c r="Q347" s="219"/>
      <c r="R347" s="219"/>
      <c r="S347" s="219"/>
      <c r="T347" s="220"/>
      <c r="AT347" s="221" t="s">
        <v>160</v>
      </c>
      <c r="AU347" s="221" t="s">
        <v>87</v>
      </c>
      <c r="AV347" s="15" t="s">
        <v>156</v>
      </c>
      <c r="AW347" s="15" t="s">
        <v>38</v>
      </c>
      <c r="AX347" s="15" t="s">
        <v>85</v>
      </c>
      <c r="AY347" s="221" t="s">
        <v>149</v>
      </c>
    </row>
    <row r="348" spans="1:65" s="2" customFormat="1" ht="24.2" customHeight="1">
      <c r="A348" s="37"/>
      <c r="B348" s="38"/>
      <c r="C348" s="172" t="s">
        <v>411</v>
      </c>
      <c r="D348" s="172" t="s">
        <v>151</v>
      </c>
      <c r="E348" s="173" t="s">
        <v>412</v>
      </c>
      <c r="F348" s="174" t="s">
        <v>413</v>
      </c>
      <c r="G348" s="175" t="s">
        <v>229</v>
      </c>
      <c r="H348" s="176">
        <v>44.825</v>
      </c>
      <c r="I348" s="177"/>
      <c r="J348" s="178">
        <f>ROUND(I348*H348,2)</f>
        <v>0</v>
      </c>
      <c r="K348" s="174" t="s">
        <v>155</v>
      </c>
      <c r="L348" s="42"/>
      <c r="M348" s="179" t="s">
        <v>31</v>
      </c>
      <c r="N348" s="180" t="s">
        <v>48</v>
      </c>
      <c r="O348" s="67"/>
      <c r="P348" s="181">
        <f>O348*H348</f>
        <v>0</v>
      </c>
      <c r="Q348" s="181">
        <v>0.00656</v>
      </c>
      <c r="R348" s="181">
        <f>Q348*H348</f>
        <v>0.29405200000000004</v>
      </c>
      <c r="S348" s="181">
        <v>0</v>
      </c>
      <c r="T348" s="182">
        <f>S348*H348</f>
        <v>0</v>
      </c>
      <c r="U348" s="37"/>
      <c r="V348" s="37"/>
      <c r="W348" s="37"/>
      <c r="X348" s="37"/>
      <c r="Y348" s="37"/>
      <c r="Z348" s="37"/>
      <c r="AA348" s="37"/>
      <c r="AB348" s="37"/>
      <c r="AC348" s="37"/>
      <c r="AD348" s="37"/>
      <c r="AE348" s="37"/>
      <c r="AR348" s="183" t="s">
        <v>156</v>
      </c>
      <c r="AT348" s="183" t="s">
        <v>151</v>
      </c>
      <c r="AU348" s="183" t="s">
        <v>87</v>
      </c>
      <c r="AY348" s="19" t="s">
        <v>149</v>
      </c>
      <c r="BE348" s="184">
        <f>IF(N348="základní",J348,0)</f>
        <v>0</v>
      </c>
      <c r="BF348" s="184">
        <f>IF(N348="snížená",J348,0)</f>
        <v>0</v>
      </c>
      <c r="BG348" s="184">
        <f>IF(N348="zákl. přenesená",J348,0)</f>
        <v>0</v>
      </c>
      <c r="BH348" s="184">
        <f>IF(N348="sníž. přenesená",J348,0)</f>
        <v>0</v>
      </c>
      <c r="BI348" s="184">
        <f>IF(N348="nulová",J348,0)</f>
        <v>0</v>
      </c>
      <c r="BJ348" s="19" t="s">
        <v>85</v>
      </c>
      <c r="BK348" s="184">
        <f>ROUND(I348*H348,2)</f>
        <v>0</v>
      </c>
      <c r="BL348" s="19" t="s">
        <v>156</v>
      </c>
      <c r="BM348" s="183" t="s">
        <v>414</v>
      </c>
    </row>
    <row r="349" spans="1:47" s="2" customFormat="1" ht="78">
      <c r="A349" s="37"/>
      <c r="B349" s="38"/>
      <c r="C349" s="39"/>
      <c r="D349" s="185" t="s">
        <v>158</v>
      </c>
      <c r="E349" s="39"/>
      <c r="F349" s="186" t="s">
        <v>415</v>
      </c>
      <c r="G349" s="39"/>
      <c r="H349" s="39"/>
      <c r="I349" s="187"/>
      <c r="J349" s="39"/>
      <c r="K349" s="39"/>
      <c r="L349" s="42"/>
      <c r="M349" s="188"/>
      <c r="N349" s="189"/>
      <c r="O349" s="67"/>
      <c r="P349" s="67"/>
      <c r="Q349" s="67"/>
      <c r="R349" s="67"/>
      <c r="S349" s="67"/>
      <c r="T349" s="68"/>
      <c r="U349" s="37"/>
      <c r="V349" s="37"/>
      <c r="W349" s="37"/>
      <c r="X349" s="37"/>
      <c r="Y349" s="37"/>
      <c r="Z349" s="37"/>
      <c r="AA349" s="37"/>
      <c r="AB349" s="37"/>
      <c r="AC349" s="37"/>
      <c r="AD349" s="37"/>
      <c r="AE349" s="37"/>
      <c r="AT349" s="19" t="s">
        <v>158</v>
      </c>
      <c r="AU349" s="19" t="s">
        <v>87</v>
      </c>
    </row>
    <row r="350" spans="2:51" s="13" customFormat="1" ht="12">
      <c r="B350" s="190"/>
      <c r="C350" s="191"/>
      <c r="D350" s="185" t="s">
        <v>160</v>
      </c>
      <c r="E350" s="192" t="s">
        <v>31</v>
      </c>
      <c r="F350" s="193" t="s">
        <v>205</v>
      </c>
      <c r="G350" s="191"/>
      <c r="H350" s="192" t="s">
        <v>31</v>
      </c>
      <c r="I350" s="194"/>
      <c r="J350" s="191"/>
      <c r="K350" s="191"/>
      <c r="L350" s="195"/>
      <c r="M350" s="196"/>
      <c r="N350" s="197"/>
      <c r="O350" s="197"/>
      <c r="P350" s="197"/>
      <c r="Q350" s="197"/>
      <c r="R350" s="197"/>
      <c r="S350" s="197"/>
      <c r="T350" s="198"/>
      <c r="AT350" s="199" t="s">
        <v>160</v>
      </c>
      <c r="AU350" s="199" t="s">
        <v>87</v>
      </c>
      <c r="AV350" s="13" t="s">
        <v>85</v>
      </c>
      <c r="AW350" s="13" t="s">
        <v>38</v>
      </c>
      <c r="AX350" s="13" t="s">
        <v>77</v>
      </c>
      <c r="AY350" s="199" t="s">
        <v>149</v>
      </c>
    </row>
    <row r="351" spans="2:51" s="13" customFormat="1" ht="12">
      <c r="B351" s="190"/>
      <c r="C351" s="191"/>
      <c r="D351" s="185" t="s">
        <v>160</v>
      </c>
      <c r="E351" s="192" t="s">
        <v>31</v>
      </c>
      <c r="F351" s="193" t="s">
        <v>374</v>
      </c>
      <c r="G351" s="191"/>
      <c r="H351" s="192" t="s">
        <v>31</v>
      </c>
      <c r="I351" s="194"/>
      <c r="J351" s="191"/>
      <c r="K351" s="191"/>
      <c r="L351" s="195"/>
      <c r="M351" s="196"/>
      <c r="N351" s="197"/>
      <c r="O351" s="197"/>
      <c r="P351" s="197"/>
      <c r="Q351" s="197"/>
      <c r="R351" s="197"/>
      <c r="S351" s="197"/>
      <c r="T351" s="198"/>
      <c r="AT351" s="199" t="s">
        <v>160</v>
      </c>
      <c r="AU351" s="199" t="s">
        <v>87</v>
      </c>
      <c r="AV351" s="13" t="s">
        <v>85</v>
      </c>
      <c r="AW351" s="13" t="s">
        <v>38</v>
      </c>
      <c r="AX351" s="13" t="s">
        <v>77</v>
      </c>
      <c r="AY351" s="199" t="s">
        <v>149</v>
      </c>
    </row>
    <row r="352" spans="2:51" s="14" customFormat="1" ht="12">
      <c r="B352" s="200"/>
      <c r="C352" s="201"/>
      <c r="D352" s="185" t="s">
        <v>160</v>
      </c>
      <c r="E352" s="202" t="s">
        <v>31</v>
      </c>
      <c r="F352" s="203" t="s">
        <v>359</v>
      </c>
      <c r="G352" s="201"/>
      <c r="H352" s="204">
        <v>12.72</v>
      </c>
      <c r="I352" s="205"/>
      <c r="J352" s="201"/>
      <c r="K352" s="201"/>
      <c r="L352" s="206"/>
      <c r="M352" s="207"/>
      <c r="N352" s="208"/>
      <c r="O352" s="208"/>
      <c r="P352" s="208"/>
      <c r="Q352" s="208"/>
      <c r="R352" s="208"/>
      <c r="S352" s="208"/>
      <c r="T352" s="209"/>
      <c r="AT352" s="210" t="s">
        <v>160</v>
      </c>
      <c r="AU352" s="210" t="s">
        <v>87</v>
      </c>
      <c r="AV352" s="14" t="s">
        <v>87</v>
      </c>
      <c r="AW352" s="14" t="s">
        <v>38</v>
      </c>
      <c r="AX352" s="14" t="s">
        <v>77</v>
      </c>
      <c r="AY352" s="210" t="s">
        <v>149</v>
      </c>
    </row>
    <row r="353" spans="2:51" s="14" customFormat="1" ht="12">
      <c r="B353" s="200"/>
      <c r="C353" s="201"/>
      <c r="D353" s="185" t="s">
        <v>160</v>
      </c>
      <c r="E353" s="202" t="s">
        <v>31</v>
      </c>
      <c r="F353" s="203" t="s">
        <v>360</v>
      </c>
      <c r="G353" s="201"/>
      <c r="H353" s="204">
        <v>11.66</v>
      </c>
      <c r="I353" s="205"/>
      <c r="J353" s="201"/>
      <c r="K353" s="201"/>
      <c r="L353" s="206"/>
      <c r="M353" s="207"/>
      <c r="N353" s="208"/>
      <c r="O353" s="208"/>
      <c r="P353" s="208"/>
      <c r="Q353" s="208"/>
      <c r="R353" s="208"/>
      <c r="S353" s="208"/>
      <c r="T353" s="209"/>
      <c r="AT353" s="210" t="s">
        <v>160</v>
      </c>
      <c r="AU353" s="210" t="s">
        <v>87</v>
      </c>
      <c r="AV353" s="14" t="s">
        <v>87</v>
      </c>
      <c r="AW353" s="14" t="s">
        <v>38</v>
      </c>
      <c r="AX353" s="14" t="s">
        <v>77</v>
      </c>
      <c r="AY353" s="210" t="s">
        <v>149</v>
      </c>
    </row>
    <row r="354" spans="2:51" s="14" customFormat="1" ht="12">
      <c r="B354" s="200"/>
      <c r="C354" s="201"/>
      <c r="D354" s="185" t="s">
        <v>160</v>
      </c>
      <c r="E354" s="202" t="s">
        <v>31</v>
      </c>
      <c r="F354" s="203" t="s">
        <v>361</v>
      </c>
      <c r="G354" s="201"/>
      <c r="H354" s="204">
        <v>11.66</v>
      </c>
      <c r="I354" s="205"/>
      <c r="J354" s="201"/>
      <c r="K354" s="201"/>
      <c r="L354" s="206"/>
      <c r="M354" s="207"/>
      <c r="N354" s="208"/>
      <c r="O354" s="208"/>
      <c r="P354" s="208"/>
      <c r="Q354" s="208"/>
      <c r="R354" s="208"/>
      <c r="S354" s="208"/>
      <c r="T354" s="209"/>
      <c r="AT354" s="210" t="s">
        <v>160</v>
      </c>
      <c r="AU354" s="210" t="s">
        <v>87</v>
      </c>
      <c r="AV354" s="14" t="s">
        <v>87</v>
      </c>
      <c r="AW354" s="14" t="s">
        <v>38</v>
      </c>
      <c r="AX354" s="14" t="s">
        <v>77</v>
      </c>
      <c r="AY354" s="210" t="s">
        <v>149</v>
      </c>
    </row>
    <row r="355" spans="2:51" s="14" customFormat="1" ht="12">
      <c r="B355" s="200"/>
      <c r="C355" s="201"/>
      <c r="D355" s="185" t="s">
        <v>160</v>
      </c>
      <c r="E355" s="202" t="s">
        <v>31</v>
      </c>
      <c r="F355" s="203" t="s">
        <v>362</v>
      </c>
      <c r="G355" s="201"/>
      <c r="H355" s="204">
        <v>1.615</v>
      </c>
      <c r="I355" s="205"/>
      <c r="J355" s="201"/>
      <c r="K355" s="201"/>
      <c r="L355" s="206"/>
      <c r="M355" s="207"/>
      <c r="N355" s="208"/>
      <c r="O355" s="208"/>
      <c r="P355" s="208"/>
      <c r="Q355" s="208"/>
      <c r="R355" s="208"/>
      <c r="S355" s="208"/>
      <c r="T355" s="209"/>
      <c r="AT355" s="210" t="s">
        <v>160</v>
      </c>
      <c r="AU355" s="210" t="s">
        <v>87</v>
      </c>
      <c r="AV355" s="14" t="s">
        <v>87</v>
      </c>
      <c r="AW355" s="14" t="s">
        <v>38</v>
      </c>
      <c r="AX355" s="14" t="s">
        <v>77</v>
      </c>
      <c r="AY355" s="210" t="s">
        <v>149</v>
      </c>
    </row>
    <row r="356" spans="2:51" s="14" customFormat="1" ht="12">
      <c r="B356" s="200"/>
      <c r="C356" s="201"/>
      <c r="D356" s="185" t="s">
        <v>160</v>
      </c>
      <c r="E356" s="202" t="s">
        <v>31</v>
      </c>
      <c r="F356" s="203" t="s">
        <v>363</v>
      </c>
      <c r="G356" s="201"/>
      <c r="H356" s="204">
        <v>10.046</v>
      </c>
      <c r="I356" s="205"/>
      <c r="J356" s="201"/>
      <c r="K356" s="201"/>
      <c r="L356" s="206"/>
      <c r="M356" s="207"/>
      <c r="N356" s="208"/>
      <c r="O356" s="208"/>
      <c r="P356" s="208"/>
      <c r="Q356" s="208"/>
      <c r="R356" s="208"/>
      <c r="S356" s="208"/>
      <c r="T356" s="209"/>
      <c r="AT356" s="210" t="s">
        <v>160</v>
      </c>
      <c r="AU356" s="210" t="s">
        <v>87</v>
      </c>
      <c r="AV356" s="14" t="s">
        <v>87</v>
      </c>
      <c r="AW356" s="14" t="s">
        <v>38</v>
      </c>
      <c r="AX356" s="14" t="s">
        <v>77</v>
      </c>
      <c r="AY356" s="210" t="s">
        <v>149</v>
      </c>
    </row>
    <row r="357" spans="2:51" s="14" customFormat="1" ht="12">
      <c r="B357" s="200"/>
      <c r="C357" s="201"/>
      <c r="D357" s="185" t="s">
        <v>160</v>
      </c>
      <c r="E357" s="202" t="s">
        <v>31</v>
      </c>
      <c r="F357" s="203" t="s">
        <v>364</v>
      </c>
      <c r="G357" s="201"/>
      <c r="H357" s="204">
        <v>1.245</v>
      </c>
      <c r="I357" s="205"/>
      <c r="J357" s="201"/>
      <c r="K357" s="201"/>
      <c r="L357" s="206"/>
      <c r="M357" s="207"/>
      <c r="N357" s="208"/>
      <c r="O357" s="208"/>
      <c r="P357" s="208"/>
      <c r="Q357" s="208"/>
      <c r="R357" s="208"/>
      <c r="S357" s="208"/>
      <c r="T357" s="209"/>
      <c r="AT357" s="210" t="s">
        <v>160</v>
      </c>
      <c r="AU357" s="210" t="s">
        <v>87</v>
      </c>
      <c r="AV357" s="14" t="s">
        <v>87</v>
      </c>
      <c r="AW357" s="14" t="s">
        <v>38</v>
      </c>
      <c r="AX357" s="14" t="s">
        <v>77</v>
      </c>
      <c r="AY357" s="210" t="s">
        <v>149</v>
      </c>
    </row>
    <row r="358" spans="2:51" s="14" customFormat="1" ht="12">
      <c r="B358" s="200"/>
      <c r="C358" s="201"/>
      <c r="D358" s="185" t="s">
        <v>160</v>
      </c>
      <c r="E358" s="202" t="s">
        <v>31</v>
      </c>
      <c r="F358" s="203" t="s">
        <v>365</v>
      </c>
      <c r="G358" s="201"/>
      <c r="H358" s="204">
        <v>1.948</v>
      </c>
      <c r="I358" s="205"/>
      <c r="J358" s="201"/>
      <c r="K358" s="201"/>
      <c r="L358" s="206"/>
      <c r="M358" s="207"/>
      <c r="N358" s="208"/>
      <c r="O358" s="208"/>
      <c r="P358" s="208"/>
      <c r="Q358" s="208"/>
      <c r="R358" s="208"/>
      <c r="S358" s="208"/>
      <c r="T358" s="209"/>
      <c r="AT358" s="210" t="s">
        <v>160</v>
      </c>
      <c r="AU358" s="210" t="s">
        <v>87</v>
      </c>
      <c r="AV358" s="14" t="s">
        <v>87</v>
      </c>
      <c r="AW358" s="14" t="s">
        <v>38</v>
      </c>
      <c r="AX358" s="14" t="s">
        <v>77</v>
      </c>
      <c r="AY358" s="210" t="s">
        <v>149</v>
      </c>
    </row>
    <row r="359" spans="2:51" s="14" customFormat="1" ht="12">
      <c r="B359" s="200"/>
      <c r="C359" s="201"/>
      <c r="D359" s="185" t="s">
        <v>160</v>
      </c>
      <c r="E359" s="202" t="s">
        <v>31</v>
      </c>
      <c r="F359" s="203" t="s">
        <v>366</v>
      </c>
      <c r="G359" s="201"/>
      <c r="H359" s="204">
        <v>2.599</v>
      </c>
      <c r="I359" s="205"/>
      <c r="J359" s="201"/>
      <c r="K359" s="201"/>
      <c r="L359" s="206"/>
      <c r="M359" s="207"/>
      <c r="N359" s="208"/>
      <c r="O359" s="208"/>
      <c r="P359" s="208"/>
      <c r="Q359" s="208"/>
      <c r="R359" s="208"/>
      <c r="S359" s="208"/>
      <c r="T359" s="209"/>
      <c r="AT359" s="210" t="s">
        <v>160</v>
      </c>
      <c r="AU359" s="210" t="s">
        <v>87</v>
      </c>
      <c r="AV359" s="14" t="s">
        <v>87</v>
      </c>
      <c r="AW359" s="14" t="s">
        <v>38</v>
      </c>
      <c r="AX359" s="14" t="s">
        <v>77</v>
      </c>
      <c r="AY359" s="210" t="s">
        <v>149</v>
      </c>
    </row>
    <row r="360" spans="2:51" s="13" customFormat="1" ht="12">
      <c r="B360" s="190"/>
      <c r="C360" s="191"/>
      <c r="D360" s="185" t="s">
        <v>160</v>
      </c>
      <c r="E360" s="192" t="s">
        <v>31</v>
      </c>
      <c r="F360" s="193" t="s">
        <v>291</v>
      </c>
      <c r="G360" s="191"/>
      <c r="H360" s="192" t="s">
        <v>31</v>
      </c>
      <c r="I360" s="194"/>
      <c r="J360" s="191"/>
      <c r="K360" s="191"/>
      <c r="L360" s="195"/>
      <c r="M360" s="196"/>
      <c r="N360" s="197"/>
      <c r="O360" s="197"/>
      <c r="P360" s="197"/>
      <c r="Q360" s="197"/>
      <c r="R360" s="197"/>
      <c r="S360" s="197"/>
      <c r="T360" s="198"/>
      <c r="AT360" s="199" t="s">
        <v>160</v>
      </c>
      <c r="AU360" s="199" t="s">
        <v>87</v>
      </c>
      <c r="AV360" s="13" t="s">
        <v>85</v>
      </c>
      <c r="AW360" s="13" t="s">
        <v>38</v>
      </c>
      <c r="AX360" s="13" t="s">
        <v>77</v>
      </c>
      <c r="AY360" s="199" t="s">
        <v>149</v>
      </c>
    </row>
    <row r="361" spans="2:51" s="14" customFormat="1" ht="12">
      <c r="B361" s="200"/>
      <c r="C361" s="201"/>
      <c r="D361" s="185" t="s">
        <v>160</v>
      </c>
      <c r="E361" s="202" t="s">
        <v>31</v>
      </c>
      <c r="F361" s="203" t="s">
        <v>367</v>
      </c>
      <c r="G361" s="201"/>
      <c r="H361" s="204">
        <v>-5.516</v>
      </c>
      <c r="I361" s="205"/>
      <c r="J361" s="201"/>
      <c r="K361" s="201"/>
      <c r="L361" s="206"/>
      <c r="M361" s="207"/>
      <c r="N361" s="208"/>
      <c r="O361" s="208"/>
      <c r="P361" s="208"/>
      <c r="Q361" s="208"/>
      <c r="R361" s="208"/>
      <c r="S361" s="208"/>
      <c r="T361" s="209"/>
      <c r="AT361" s="210" t="s">
        <v>160</v>
      </c>
      <c r="AU361" s="210" t="s">
        <v>87</v>
      </c>
      <c r="AV361" s="14" t="s">
        <v>87</v>
      </c>
      <c r="AW361" s="14" t="s">
        <v>38</v>
      </c>
      <c r="AX361" s="14" t="s">
        <v>77</v>
      </c>
      <c r="AY361" s="210" t="s">
        <v>149</v>
      </c>
    </row>
    <row r="362" spans="2:51" s="14" customFormat="1" ht="12">
      <c r="B362" s="200"/>
      <c r="C362" s="201"/>
      <c r="D362" s="185" t="s">
        <v>160</v>
      </c>
      <c r="E362" s="202" t="s">
        <v>31</v>
      </c>
      <c r="F362" s="203" t="s">
        <v>368</v>
      </c>
      <c r="G362" s="201"/>
      <c r="H362" s="204">
        <v>-3.152</v>
      </c>
      <c r="I362" s="205"/>
      <c r="J362" s="201"/>
      <c r="K362" s="201"/>
      <c r="L362" s="206"/>
      <c r="M362" s="207"/>
      <c r="N362" s="208"/>
      <c r="O362" s="208"/>
      <c r="P362" s="208"/>
      <c r="Q362" s="208"/>
      <c r="R362" s="208"/>
      <c r="S362" s="208"/>
      <c r="T362" s="209"/>
      <c r="AT362" s="210" t="s">
        <v>160</v>
      </c>
      <c r="AU362" s="210" t="s">
        <v>87</v>
      </c>
      <c r="AV362" s="14" t="s">
        <v>87</v>
      </c>
      <c r="AW362" s="14" t="s">
        <v>38</v>
      </c>
      <c r="AX362" s="14" t="s">
        <v>77</v>
      </c>
      <c r="AY362" s="210" t="s">
        <v>149</v>
      </c>
    </row>
    <row r="363" spans="2:51" s="15" customFormat="1" ht="12">
      <c r="B363" s="211"/>
      <c r="C363" s="212"/>
      <c r="D363" s="185" t="s">
        <v>160</v>
      </c>
      <c r="E363" s="213" t="s">
        <v>31</v>
      </c>
      <c r="F363" s="214" t="s">
        <v>163</v>
      </c>
      <c r="G363" s="212"/>
      <c r="H363" s="215">
        <v>44.825</v>
      </c>
      <c r="I363" s="216"/>
      <c r="J363" s="212"/>
      <c r="K363" s="212"/>
      <c r="L363" s="217"/>
      <c r="M363" s="218"/>
      <c r="N363" s="219"/>
      <c r="O363" s="219"/>
      <c r="P363" s="219"/>
      <c r="Q363" s="219"/>
      <c r="R363" s="219"/>
      <c r="S363" s="219"/>
      <c r="T363" s="220"/>
      <c r="AT363" s="221" t="s">
        <v>160</v>
      </c>
      <c r="AU363" s="221" t="s">
        <v>87</v>
      </c>
      <c r="AV363" s="15" t="s">
        <v>156</v>
      </c>
      <c r="AW363" s="15" t="s">
        <v>38</v>
      </c>
      <c r="AX363" s="15" t="s">
        <v>85</v>
      </c>
      <c r="AY363" s="221" t="s">
        <v>149</v>
      </c>
    </row>
    <row r="364" spans="1:65" s="2" customFormat="1" ht="24.2" customHeight="1">
      <c r="A364" s="37"/>
      <c r="B364" s="38"/>
      <c r="C364" s="172" t="s">
        <v>416</v>
      </c>
      <c r="D364" s="172" t="s">
        <v>151</v>
      </c>
      <c r="E364" s="173" t="s">
        <v>417</v>
      </c>
      <c r="F364" s="174" t="s">
        <v>418</v>
      </c>
      <c r="G364" s="175" t="s">
        <v>229</v>
      </c>
      <c r="H364" s="176">
        <v>382.426</v>
      </c>
      <c r="I364" s="177"/>
      <c r="J364" s="178">
        <f>ROUND(I364*H364,2)</f>
        <v>0</v>
      </c>
      <c r="K364" s="174" t="s">
        <v>155</v>
      </c>
      <c r="L364" s="42"/>
      <c r="M364" s="179" t="s">
        <v>31</v>
      </c>
      <c r="N364" s="180" t="s">
        <v>48</v>
      </c>
      <c r="O364" s="67"/>
      <c r="P364" s="181">
        <f>O364*H364</f>
        <v>0</v>
      </c>
      <c r="Q364" s="181">
        <v>0.0262</v>
      </c>
      <c r="R364" s="181">
        <f>Q364*H364</f>
        <v>10.0195612</v>
      </c>
      <c r="S364" s="181">
        <v>0</v>
      </c>
      <c r="T364" s="182">
        <f>S364*H364</f>
        <v>0</v>
      </c>
      <c r="U364" s="37"/>
      <c r="V364" s="37"/>
      <c r="W364" s="37"/>
      <c r="X364" s="37"/>
      <c r="Y364" s="37"/>
      <c r="Z364" s="37"/>
      <c r="AA364" s="37"/>
      <c r="AB364" s="37"/>
      <c r="AC364" s="37"/>
      <c r="AD364" s="37"/>
      <c r="AE364" s="37"/>
      <c r="AR364" s="183" t="s">
        <v>156</v>
      </c>
      <c r="AT364" s="183" t="s">
        <v>151</v>
      </c>
      <c r="AU364" s="183" t="s">
        <v>87</v>
      </c>
      <c r="AY364" s="19" t="s">
        <v>149</v>
      </c>
      <c r="BE364" s="184">
        <f>IF(N364="základní",J364,0)</f>
        <v>0</v>
      </c>
      <c r="BF364" s="184">
        <f>IF(N364="snížená",J364,0)</f>
        <v>0</v>
      </c>
      <c r="BG364" s="184">
        <f>IF(N364="zákl. přenesená",J364,0)</f>
        <v>0</v>
      </c>
      <c r="BH364" s="184">
        <f>IF(N364="sníž. přenesená",J364,0)</f>
        <v>0</v>
      </c>
      <c r="BI364" s="184">
        <f>IF(N364="nulová",J364,0)</f>
        <v>0</v>
      </c>
      <c r="BJ364" s="19" t="s">
        <v>85</v>
      </c>
      <c r="BK364" s="184">
        <f>ROUND(I364*H364,2)</f>
        <v>0</v>
      </c>
      <c r="BL364" s="19" t="s">
        <v>156</v>
      </c>
      <c r="BM364" s="183" t="s">
        <v>419</v>
      </c>
    </row>
    <row r="365" spans="1:47" s="2" customFormat="1" ht="29.25">
      <c r="A365" s="37"/>
      <c r="B365" s="38"/>
      <c r="C365" s="39"/>
      <c r="D365" s="185" t="s">
        <v>158</v>
      </c>
      <c r="E365" s="39"/>
      <c r="F365" s="186" t="s">
        <v>354</v>
      </c>
      <c r="G365" s="39"/>
      <c r="H365" s="39"/>
      <c r="I365" s="187"/>
      <c r="J365" s="39"/>
      <c r="K365" s="39"/>
      <c r="L365" s="42"/>
      <c r="M365" s="188"/>
      <c r="N365" s="189"/>
      <c r="O365" s="67"/>
      <c r="P365" s="67"/>
      <c r="Q365" s="67"/>
      <c r="R365" s="67"/>
      <c r="S365" s="67"/>
      <c r="T365" s="68"/>
      <c r="U365" s="37"/>
      <c r="V365" s="37"/>
      <c r="W365" s="37"/>
      <c r="X365" s="37"/>
      <c r="Y365" s="37"/>
      <c r="Z365" s="37"/>
      <c r="AA365" s="37"/>
      <c r="AB365" s="37"/>
      <c r="AC365" s="37"/>
      <c r="AD365" s="37"/>
      <c r="AE365" s="37"/>
      <c r="AT365" s="19" t="s">
        <v>158</v>
      </c>
      <c r="AU365" s="19" t="s">
        <v>87</v>
      </c>
    </row>
    <row r="366" spans="2:51" s="13" customFormat="1" ht="12">
      <c r="B366" s="190"/>
      <c r="C366" s="191"/>
      <c r="D366" s="185" t="s">
        <v>160</v>
      </c>
      <c r="E366" s="192" t="s">
        <v>31</v>
      </c>
      <c r="F366" s="193" t="s">
        <v>205</v>
      </c>
      <c r="G366" s="191"/>
      <c r="H366" s="192" t="s">
        <v>31</v>
      </c>
      <c r="I366" s="194"/>
      <c r="J366" s="191"/>
      <c r="K366" s="191"/>
      <c r="L366" s="195"/>
      <c r="M366" s="196"/>
      <c r="N366" s="197"/>
      <c r="O366" s="197"/>
      <c r="P366" s="197"/>
      <c r="Q366" s="197"/>
      <c r="R366" s="197"/>
      <c r="S366" s="197"/>
      <c r="T366" s="198"/>
      <c r="AT366" s="199" t="s">
        <v>160</v>
      </c>
      <c r="AU366" s="199" t="s">
        <v>87</v>
      </c>
      <c r="AV366" s="13" t="s">
        <v>85</v>
      </c>
      <c r="AW366" s="13" t="s">
        <v>38</v>
      </c>
      <c r="AX366" s="13" t="s">
        <v>77</v>
      </c>
      <c r="AY366" s="199" t="s">
        <v>149</v>
      </c>
    </row>
    <row r="367" spans="2:51" s="14" customFormat="1" ht="12">
      <c r="B367" s="200"/>
      <c r="C367" s="201"/>
      <c r="D367" s="185" t="s">
        <v>160</v>
      </c>
      <c r="E367" s="202" t="s">
        <v>31</v>
      </c>
      <c r="F367" s="203" t="s">
        <v>379</v>
      </c>
      <c r="G367" s="201"/>
      <c r="H367" s="204">
        <v>100.338</v>
      </c>
      <c r="I367" s="205"/>
      <c r="J367" s="201"/>
      <c r="K367" s="201"/>
      <c r="L367" s="206"/>
      <c r="M367" s="207"/>
      <c r="N367" s="208"/>
      <c r="O367" s="208"/>
      <c r="P367" s="208"/>
      <c r="Q367" s="208"/>
      <c r="R367" s="208"/>
      <c r="S367" s="208"/>
      <c r="T367" s="209"/>
      <c r="AT367" s="210" t="s">
        <v>160</v>
      </c>
      <c r="AU367" s="210" t="s">
        <v>87</v>
      </c>
      <c r="AV367" s="14" t="s">
        <v>87</v>
      </c>
      <c r="AW367" s="14" t="s">
        <v>38</v>
      </c>
      <c r="AX367" s="14" t="s">
        <v>77</v>
      </c>
      <c r="AY367" s="210" t="s">
        <v>149</v>
      </c>
    </row>
    <row r="368" spans="2:51" s="14" customFormat="1" ht="22.5">
      <c r="B368" s="200"/>
      <c r="C368" s="201"/>
      <c r="D368" s="185" t="s">
        <v>160</v>
      </c>
      <c r="E368" s="202" t="s">
        <v>31</v>
      </c>
      <c r="F368" s="203" t="s">
        <v>380</v>
      </c>
      <c r="G368" s="201"/>
      <c r="H368" s="204">
        <v>63.463</v>
      </c>
      <c r="I368" s="205"/>
      <c r="J368" s="201"/>
      <c r="K368" s="201"/>
      <c r="L368" s="206"/>
      <c r="M368" s="207"/>
      <c r="N368" s="208"/>
      <c r="O368" s="208"/>
      <c r="P368" s="208"/>
      <c r="Q368" s="208"/>
      <c r="R368" s="208"/>
      <c r="S368" s="208"/>
      <c r="T368" s="209"/>
      <c r="AT368" s="210" t="s">
        <v>160</v>
      </c>
      <c r="AU368" s="210" t="s">
        <v>87</v>
      </c>
      <c r="AV368" s="14" t="s">
        <v>87</v>
      </c>
      <c r="AW368" s="14" t="s">
        <v>38</v>
      </c>
      <c r="AX368" s="14" t="s">
        <v>77</v>
      </c>
      <c r="AY368" s="210" t="s">
        <v>149</v>
      </c>
    </row>
    <row r="369" spans="2:51" s="14" customFormat="1" ht="12">
      <c r="B369" s="200"/>
      <c r="C369" s="201"/>
      <c r="D369" s="185" t="s">
        <v>160</v>
      </c>
      <c r="E369" s="202" t="s">
        <v>31</v>
      </c>
      <c r="F369" s="203" t="s">
        <v>381</v>
      </c>
      <c r="G369" s="201"/>
      <c r="H369" s="204">
        <v>15.4</v>
      </c>
      <c r="I369" s="205"/>
      <c r="J369" s="201"/>
      <c r="K369" s="201"/>
      <c r="L369" s="206"/>
      <c r="M369" s="207"/>
      <c r="N369" s="208"/>
      <c r="O369" s="208"/>
      <c r="P369" s="208"/>
      <c r="Q369" s="208"/>
      <c r="R369" s="208"/>
      <c r="S369" s="208"/>
      <c r="T369" s="209"/>
      <c r="AT369" s="210" t="s">
        <v>160</v>
      </c>
      <c r="AU369" s="210" t="s">
        <v>87</v>
      </c>
      <c r="AV369" s="14" t="s">
        <v>87</v>
      </c>
      <c r="AW369" s="14" t="s">
        <v>38</v>
      </c>
      <c r="AX369" s="14" t="s">
        <v>77</v>
      </c>
      <c r="AY369" s="210" t="s">
        <v>149</v>
      </c>
    </row>
    <row r="370" spans="2:51" s="14" customFormat="1" ht="12">
      <c r="B370" s="200"/>
      <c r="C370" s="201"/>
      <c r="D370" s="185" t="s">
        <v>160</v>
      </c>
      <c r="E370" s="202" t="s">
        <v>31</v>
      </c>
      <c r="F370" s="203" t="s">
        <v>382</v>
      </c>
      <c r="G370" s="201"/>
      <c r="H370" s="204">
        <v>8.47</v>
      </c>
      <c r="I370" s="205"/>
      <c r="J370" s="201"/>
      <c r="K370" s="201"/>
      <c r="L370" s="206"/>
      <c r="M370" s="207"/>
      <c r="N370" s="208"/>
      <c r="O370" s="208"/>
      <c r="P370" s="208"/>
      <c r="Q370" s="208"/>
      <c r="R370" s="208"/>
      <c r="S370" s="208"/>
      <c r="T370" s="209"/>
      <c r="AT370" s="210" t="s">
        <v>160</v>
      </c>
      <c r="AU370" s="210" t="s">
        <v>87</v>
      </c>
      <c r="AV370" s="14" t="s">
        <v>87</v>
      </c>
      <c r="AW370" s="14" t="s">
        <v>38</v>
      </c>
      <c r="AX370" s="14" t="s">
        <v>77</v>
      </c>
      <c r="AY370" s="210" t="s">
        <v>149</v>
      </c>
    </row>
    <row r="371" spans="2:51" s="14" customFormat="1" ht="12">
      <c r="B371" s="200"/>
      <c r="C371" s="201"/>
      <c r="D371" s="185" t="s">
        <v>160</v>
      </c>
      <c r="E371" s="202" t="s">
        <v>31</v>
      </c>
      <c r="F371" s="203" t="s">
        <v>383</v>
      </c>
      <c r="G371" s="201"/>
      <c r="H371" s="204">
        <v>15.092</v>
      </c>
      <c r="I371" s="205"/>
      <c r="J371" s="201"/>
      <c r="K371" s="201"/>
      <c r="L371" s="206"/>
      <c r="M371" s="207"/>
      <c r="N371" s="208"/>
      <c r="O371" s="208"/>
      <c r="P371" s="208"/>
      <c r="Q371" s="208"/>
      <c r="R371" s="208"/>
      <c r="S371" s="208"/>
      <c r="T371" s="209"/>
      <c r="AT371" s="210" t="s">
        <v>160</v>
      </c>
      <c r="AU371" s="210" t="s">
        <v>87</v>
      </c>
      <c r="AV371" s="14" t="s">
        <v>87</v>
      </c>
      <c r="AW371" s="14" t="s">
        <v>38</v>
      </c>
      <c r="AX371" s="14" t="s">
        <v>77</v>
      </c>
      <c r="AY371" s="210" t="s">
        <v>149</v>
      </c>
    </row>
    <row r="372" spans="2:51" s="14" customFormat="1" ht="12">
      <c r="B372" s="200"/>
      <c r="C372" s="201"/>
      <c r="D372" s="185" t="s">
        <v>160</v>
      </c>
      <c r="E372" s="202" t="s">
        <v>31</v>
      </c>
      <c r="F372" s="203" t="s">
        <v>384</v>
      </c>
      <c r="G372" s="201"/>
      <c r="H372" s="204">
        <v>84.558</v>
      </c>
      <c r="I372" s="205"/>
      <c r="J372" s="201"/>
      <c r="K372" s="201"/>
      <c r="L372" s="206"/>
      <c r="M372" s="207"/>
      <c r="N372" s="208"/>
      <c r="O372" s="208"/>
      <c r="P372" s="208"/>
      <c r="Q372" s="208"/>
      <c r="R372" s="208"/>
      <c r="S372" s="208"/>
      <c r="T372" s="209"/>
      <c r="AT372" s="210" t="s">
        <v>160</v>
      </c>
      <c r="AU372" s="210" t="s">
        <v>87</v>
      </c>
      <c r="AV372" s="14" t="s">
        <v>87</v>
      </c>
      <c r="AW372" s="14" t="s">
        <v>38</v>
      </c>
      <c r="AX372" s="14" t="s">
        <v>77</v>
      </c>
      <c r="AY372" s="210" t="s">
        <v>149</v>
      </c>
    </row>
    <row r="373" spans="2:51" s="14" customFormat="1" ht="12">
      <c r="B373" s="200"/>
      <c r="C373" s="201"/>
      <c r="D373" s="185" t="s">
        <v>160</v>
      </c>
      <c r="E373" s="202" t="s">
        <v>31</v>
      </c>
      <c r="F373" s="203" t="s">
        <v>385</v>
      </c>
      <c r="G373" s="201"/>
      <c r="H373" s="204">
        <v>76.647</v>
      </c>
      <c r="I373" s="205"/>
      <c r="J373" s="201"/>
      <c r="K373" s="201"/>
      <c r="L373" s="206"/>
      <c r="M373" s="207"/>
      <c r="N373" s="208"/>
      <c r="O373" s="208"/>
      <c r="P373" s="208"/>
      <c r="Q373" s="208"/>
      <c r="R373" s="208"/>
      <c r="S373" s="208"/>
      <c r="T373" s="209"/>
      <c r="AT373" s="210" t="s">
        <v>160</v>
      </c>
      <c r="AU373" s="210" t="s">
        <v>87</v>
      </c>
      <c r="AV373" s="14" t="s">
        <v>87</v>
      </c>
      <c r="AW373" s="14" t="s">
        <v>38</v>
      </c>
      <c r="AX373" s="14" t="s">
        <v>77</v>
      </c>
      <c r="AY373" s="210" t="s">
        <v>149</v>
      </c>
    </row>
    <row r="374" spans="2:51" s="14" customFormat="1" ht="12">
      <c r="B374" s="200"/>
      <c r="C374" s="201"/>
      <c r="D374" s="185" t="s">
        <v>160</v>
      </c>
      <c r="E374" s="202" t="s">
        <v>31</v>
      </c>
      <c r="F374" s="203" t="s">
        <v>386</v>
      </c>
      <c r="G374" s="201"/>
      <c r="H374" s="204">
        <v>17.513</v>
      </c>
      <c r="I374" s="205"/>
      <c r="J374" s="201"/>
      <c r="K374" s="201"/>
      <c r="L374" s="206"/>
      <c r="M374" s="207"/>
      <c r="N374" s="208"/>
      <c r="O374" s="208"/>
      <c r="P374" s="208"/>
      <c r="Q374" s="208"/>
      <c r="R374" s="208"/>
      <c r="S374" s="208"/>
      <c r="T374" s="209"/>
      <c r="AT374" s="210" t="s">
        <v>160</v>
      </c>
      <c r="AU374" s="210" t="s">
        <v>87</v>
      </c>
      <c r="AV374" s="14" t="s">
        <v>87</v>
      </c>
      <c r="AW374" s="14" t="s">
        <v>38</v>
      </c>
      <c r="AX374" s="14" t="s">
        <v>77</v>
      </c>
      <c r="AY374" s="210" t="s">
        <v>149</v>
      </c>
    </row>
    <row r="375" spans="2:51" s="14" customFormat="1" ht="12">
      <c r="B375" s="200"/>
      <c r="C375" s="201"/>
      <c r="D375" s="185" t="s">
        <v>160</v>
      </c>
      <c r="E375" s="202" t="s">
        <v>31</v>
      </c>
      <c r="F375" s="203" t="s">
        <v>387</v>
      </c>
      <c r="G375" s="201"/>
      <c r="H375" s="204">
        <v>17.179</v>
      </c>
      <c r="I375" s="205"/>
      <c r="J375" s="201"/>
      <c r="K375" s="201"/>
      <c r="L375" s="206"/>
      <c r="M375" s="207"/>
      <c r="N375" s="208"/>
      <c r="O375" s="208"/>
      <c r="P375" s="208"/>
      <c r="Q375" s="208"/>
      <c r="R375" s="208"/>
      <c r="S375" s="208"/>
      <c r="T375" s="209"/>
      <c r="AT375" s="210" t="s">
        <v>160</v>
      </c>
      <c r="AU375" s="210" t="s">
        <v>87</v>
      </c>
      <c r="AV375" s="14" t="s">
        <v>87</v>
      </c>
      <c r="AW375" s="14" t="s">
        <v>38</v>
      </c>
      <c r="AX375" s="14" t="s">
        <v>77</v>
      </c>
      <c r="AY375" s="210" t="s">
        <v>149</v>
      </c>
    </row>
    <row r="376" spans="2:51" s="13" customFormat="1" ht="12">
      <c r="B376" s="190"/>
      <c r="C376" s="191"/>
      <c r="D376" s="185" t="s">
        <v>160</v>
      </c>
      <c r="E376" s="192" t="s">
        <v>31</v>
      </c>
      <c r="F376" s="193" t="s">
        <v>291</v>
      </c>
      <c r="G376" s="191"/>
      <c r="H376" s="192" t="s">
        <v>31</v>
      </c>
      <c r="I376" s="194"/>
      <c r="J376" s="191"/>
      <c r="K376" s="191"/>
      <c r="L376" s="195"/>
      <c r="M376" s="196"/>
      <c r="N376" s="197"/>
      <c r="O376" s="197"/>
      <c r="P376" s="197"/>
      <c r="Q376" s="197"/>
      <c r="R376" s="197"/>
      <c r="S376" s="197"/>
      <c r="T376" s="198"/>
      <c r="AT376" s="199" t="s">
        <v>160</v>
      </c>
      <c r="AU376" s="199" t="s">
        <v>87</v>
      </c>
      <c r="AV376" s="13" t="s">
        <v>85</v>
      </c>
      <c r="AW376" s="13" t="s">
        <v>38</v>
      </c>
      <c r="AX376" s="13" t="s">
        <v>77</v>
      </c>
      <c r="AY376" s="199" t="s">
        <v>149</v>
      </c>
    </row>
    <row r="377" spans="2:51" s="14" customFormat="1" ht="12">
      <c r="B377" s="200"/>
      <c r="C377" s="201"/>
      <c r="D377" s="185" t="s">
        <v>160</v>
      </c>
      <c r="E377" s="202" t="s">
        <v>31</v>
      </c>
      <c r="F377" s="203" t="s">
        <v>388</v>
      </c>
      <c r="G377" s="201"/>
      <c r="H377" s="204">
        <v>-8.624</v>
      </c>
      <c r="I377" s="205"/>
      <c r="J377" s="201"/>
      <c r="K377" s="201"/>
      <c r="L377" s="206"/>
      <c r="M377" s="207"/>
      <c r="N377" s="208"/>
      <c r="O377" s="208"/>
      <c r="P377" s="208"/>
      <c r="Q377" s="208"/>
      <c r="R377" s="208"/>
      <c r="S377" s="208"/>
      <c r="T377" s="209"/>
      <c r="AT377" s="210" t="s">
        <v>160</v>
      </c>
      <c r="AU377" s="210" t="s">
        <v>87</v>
      </c>
      <c r="AV377" s="14" t="s">
        <v>87</v>
      </c>
      <c r="AW377" s="14" t="s">
        <v>38</v>
      </c>
      <c r="AX377" s="14" t="s">
        <v>77</v>
      </c>
      <c r="AY377" s="210" t="s">
        <v>149</v>
      </c>
    </row>
    <row r="378" spans="2:51" s="14" customFormat="1" ht="12">
      <c r="B378" s="200"/>
      <c r="C378" s="201"/>
      <c r="D378" s="185" t="s">
        <v>160</v>
      </c>
      <c r="E378" s="202" t="s">
        <v>31</v>
      </c>
      <c r="F378" s="203" t="s">
        <v>389</v>
      </c>
      <c r="G378" s="201"/>
      <c r="H378" s="204">
        <v>-5.544</v>
      </c>
      <c r="I378" s="205"/>
      <c r="J378" s="201"/>
      <c r="K378" s="201"/>
      <c r="L378" s="206"/>
      <c r="M378" s="207"/>
      <c r="N378" s="208"/>
      <c r="O378" s="208"/>
      <c r="P378" s="208"/>
      <c r="Q378" s="208"/>
      <c r="R378" s="208"/>
      <c r="S378" s="208"/>
      <c r="T378" s="209"/>
      <c r="AT378" s="210" t="s">
        <v>160</v>
      </c>
      <c r="AU378" s="210" t="s">
        <v>87</v>
      </c>
      <c r="AV378" s="14" t="s">
        <v>87</v>
      </c>
      <c r="AW378" s="14" t="s">
        <v>38</v>
      </c>
      <c r="AX378" s="14" t="s">
        <v>77</v>
      </c>
      <c r="AY378" s="210" t="s">
        <v>149</v>
      </c>
    </row>
    <row r="379" spans="2:51" s="14" customFormat="1" ht="12">
      <c r="B379" s="200"/>
      <c r="C379" s="201"/>
      <c r="D379" s="185" t="s">
        <v>160</v>
      </c>
      <c r="E379" s="202" t="s">
        <v>31</v>
      </c>
      <c r="F379" s="203" t="s">
        <v>390</v>
      </c>
      <c r="G379" s="201"/>
      <c r="H379" s="204">
        <v>-8.74</v>
      </c>
      <c r="I379" s="205"/>
      <c r="J379" s="201"/>
      <c r="K379" s="201"/>
      <c r="L379" s="206"/>
      <c r="M379" s="207"/>
      <c r="N379" s="208"/>
      <c r="O379" s="208"/>
      <c r="P379" s="208"/>
      <c r="Q379" s="208"/>
      <c r="R379" s="208"/>
      <c r="S379" s="208"/>
      <c r="T379" s="209"/>
      <c r="AT379" s="210" t="s">
        <v>160</v>
      </c>
      <c r="AU379" s="210" t="s">
        <v>87</v>
      </c>
      <c r="AV379" s="14" t="s">
        <v>87</v>
      </c>
      <c r="AW379" s="14" t="s">
        <v>38</v>
      </c>
      <c r="AX379" s="14" t="s">
        <v>77</v>
      </c>
      <c r="AY379" s="210" t="s">
        <v>149</v>
      </c>
    </row>
    <row r="380" spans="2:51" s="14" customFormat="1" ht="12">
      <c r="B380" s="200"/>
      <c r="C380" s="201"/>
      <c r="D380" s="185" t="s">
        <v>160</v>
      </c>
      <c r="E380" s="202" t="s">
        <v>31</v>
      </c>
      <c r="F380" s="203" t="s">
        <v>391</v>
      </c>
      <c r="G380" s="201"/>
      <c r="H380" s="204">
        <v>-5.286</v>
      </c>
      <c r="I380" s="205"/>
      <c r="J380" s="201"/>
      <c r="K380" s="201"/>
      <c r="L380" s="206"/>
      <c r="M380" s="207"/>
      <c r="N380" s="208"/>
      <c r="O380" s="208"/>
      <c r="P380" s="208"/>
      <c r="Q380" s="208"/>
      <c r="R380" s="208"/>
      <c r="S380" s="208"/>
      <c r="T380" s="209"/>
      <c r="AT380" s="210" t="s">
        <v>160</v>
      </c>
      <c r="AU380" s="210" t="s">
        <v>87</v>
      </c>
      <c r="AV380" s="14" t="s">
        <v>87</v>
      </c>
      <c r="AW380" s="14" t="s">
        <v>38</v>
      </c>
      <c r="AX380" s="14" t="s">
        <v>77</v>
      </c>
      <c r="AY380" s="210" t="s">
        <v>149</v>
      </c>
    </row>
    <row r="381" spans="2:51" s="14" customFormat="1" ht="12">
      <c r="B381" s="200"/>
      <c r="C381" s="201"/>
      <c r="D381" s="185" t="s">
        <v>160</v>
      </c>
      <c r="E381" s="202" t="s">
        <v>31</v>
      </c>
      <c r="F381" s="203" t="s">
        <v>392</v>
      </c>
      <c r="G381" s="201"/>
      <c r="H381" s="204">
        <v>-5.492</v>
      </c>
      <c r="I381" s="205"/>
      <c r="J381" s="201"/>
      <c r="K381" s="201"/>
      <c r="L381" s="206"/>
      <c r="M381" s="207"/>
      <c r="N381" s="208"/>
      <c r="O381" s="208"/>
      <c r="P381" s="208"/>
      <c r="Q381" s="208"/>
      <c r="R381" s="208"/>
      <c r="S381" s="208"/>
      <c r="T381" s="209"/>
      <c r="AT381" s="210" t="s">
        <v>160</v>
      </c>
      <c r="AU381" s="210" t="s">
        <v>87</v>
      </c>
      <c r="AV381" s="14" t="s">
        <v>87</v>
      </c>
      <c r="AW381" s="14" t="s">
        <v>38</v>
      </c>
      <c r="AX381" s="14" t="s">
        <v>77</v>
      </c>
      <c r="AY381" s="210" t="s">
        <v>149</v>
      </c>
    </row>
    <row r="382" spans="2:51" s="14" customFormat="1" ht="12">
      <c r="B382" s="200"/>
      <c r="C382" s="201"/>
      <c r="D382" s="185" t="s">
        <v>160</v>
      </c>
      <c r="E382" s="202" t="s">
        <v>31</v>
      </c>
      <c r="F382" s="203" t="s">
        <v>393</v>
      </c>
      <c r="G382" s="201"/>
      <c r="H382" s="204">
        <v>-1.773</v>
      </c>
      <c r="I382" s="205"/>
      <c r="J382" s="201"/>
      <c r="K382" s="201"/>
      <c r="L382" s="206"/>
      <c r="M382" s="207"/>
      <c r="N382" s="208"/>
      <c r="O382" s="208"/>
      <c r="P382" s="208"/>
      <c r="Q382" s="208"/>
      <c r="R382" s="208"/>
      <c r="S382" s="208"/>
      <c r="T382" s="209"/>
      <c r="AT382" s="210" t="s">
        <v>160</v>
      </c>
      <c r="AU382" s="210" t="s">
        <v>87</v>
      </c>
      <c r="AV382" s="14" t="s">
        <v>87</v>
      </c>
      <c r="AW382" s="14" t="s">
        <v>38</v>
      </c>
      <c r="AX382" s="14" t="s">
        <v>77</v>
      </c>
      <c r="AY382" s="210" t="s">
        <v>149</v>
      </c>
    </row>
    <row r="383" spans="2:51" s="14" customFormat="1" ht="12">
      <c r="B383" s="200"/>
      <c r="C383" s="201"/>
      <c r="D383" s="185" t="s">
        <v>160</v>
      </c>
      <c r="E383" s="202" t="s">
        <v>31</v>
      </c>
      <c r="F383" s="203" t="s">
        <v>394</v>
      </c>
      <c r="G383" s="201"/>
      <c r="H383" s="204">
        <v>-3.662</v>
      </c>
      <c r="I383" s="205"/>
      <c r="J383" s="201"/>
      <c r="K383" s="201"/>
      <c r="L383" s="206"/>
      <c r="M383" s="207"/>
      <c r="N383" s="208"/>
      <c r="O383" s="208"/>
      <c r="P383" s="208"/>
      <c r="Q383" s="208"/>
      <c r="R383" s="208"/>
      <c r="S383" s="208"/>
      <c r="T383" s="209"/>
      <c r="AT383" s="210" t="s">
        <v>160</v>
      </c>
      <c r="AU383" s="210" t="s">
        <v>87</v>
      </c>
      <c r="AV383" s="14" t="s">
        <v>87</v>
      </c>
      <c r="AW383" s="14" t="s">
        <v>38</v>
      </c>
      <c r="AX383" s="14" t="s">
        <v>77</v>
      </c>
      <c r="AY383" s="210" t="s">
        <v>149</v>
      </c>
    </row>
    <row r="384" spans="2:51" s="14" customFormat="1" ht="12">
      <c r="B384" s="200"/>
      <c r="C384" s="201"/>
      <c r="D384" s="185" t="s">
        <v>160</v>
      </c>
      <c r="E384" s="202" t="s">
        <v>31</v>
      </c>
      <c r="F384" s="203" t="s">
        <v>395</v>
      </c>
      <c r="G384" s="201"/>
      <c r="H384" s="204">
        <v>-2.364</v>
      </c>
      <c r="I384" s="205"/>
      <c r="J384" s="201"/>
      <c r="K384" s="201"/>
      <c r="L384" s="206"/>
      <c r="M384" s="207"/>
      <c r="N384" s="208"/>
      <c r="O384" s="208"/>
      <c r="P384" s="208"/>
      <c r="Q384" s="208"/>
      <c r="R384" s="208"/>
      <c r="S384" s="208"/>
      <c r="T384" s="209"/>
      <c r="AT384" s="210" t="s">
        <v>160</v>
      </c>
      <c r="AU384" s="210" t="s">
        <v>87</v>
      </c>
      <c r="AV384" s="14" t="s">
        <v>87</v>
      </c>
      <c r="AW384" s="14" t="s">
        <v>38</v>
      </c>
      <c r="AX384" s="14" t="s">
        <v>77</v>
      </c>
      <c r="AY384" s="210" t="s">
        <v>149</v>
      </c>
    </row>
    <row r="385" spans="2:51" s="14" customFormat="1" ht="12">
      <c r="B385" s="200"/>
      <c r="C385" s="201"/>
      <c r="D385" s="185" t="s">
        <v>160</v>
      </c>
      <c r="E385" s="202" t="s">
        <v>31</v>
      </c>
      <c r="F385" s="203" t="s">
        <v>292</v>
      </c>
      <c r="G385" s="201"/>
      <c r="H385" s="204">
        <v>-2.758</v>
      </c>
      <c r="I385" s="205"/>
      <c r="J385" s="201"/>
      <c r="K385" s="201"/>
      <c r="L385" s="206"/>
      <c r="M385" s="207"/>
      <c r="N385" s="208"/>
      <c r="O385" s="208"/>
      <c r="P385" s="208"/>
      <c r="Q385" s="208"/>
      <c r="R385" s="208"/>
      <c r="S385" s="208"/>
      <c r="T385" s="209"/>
      <c r="AT385" s="210" t="s">
        <v>160</v>
      </c>
      <c r="AU385" s="210" t="s">
        <v>87</v>
      </c>
      <c r="AV385" s="14" t="s">
        <v>87</v>
      </c>
      <c r="AW385" s="14" t="s">
        <v>38</v>
      </c>
      <c r="AX385" s="14" t="s">
        <v>77</v>
      </c>
      <c r="AY385" s="210" t="s">
        <v>149</v>
      </c>
    </row>
    <row r="386" spans="2:51" s="14" customFormat="1" ht="12">
      <c r="B386" s="200"/>
      <c r="C386" s="201"/>
      <c r="D386" s="185" t="s">
        <v>160</v>
      </c>
      <c r="E386" s="202" t="s">
        <v>31</v>
      </c>
      <c r="F386" s="203" t="s">
        <v>396</v>
      </c>
      <c r="G386" s="201"/>
      <c r="H386" s="204">
        <v>-1.235</v>
      </c>
      <c r="I386" s="205"/>
      <c r="J386" s="201"/>
      <c r="K386" s="201"/>
      <c r="L386" s="206"/>
      <c r="M386" s="207"/>
      <c r="N386" s="208"/>
      <c r="O386" s="208"/>
      <c r="P386" s="208"/>
      <c r="Q386" s="208"/>
      <c r="R386" s="208"/>
      <c r="S386" s="208"/>
      <c r="T386" s="209"/>
      <c r="AT386" s="210" t="s">
        <v>160</v>
      </c>
      <c r="AU386" s="210" t="s">
        <v>87</v>
      </c>
      <c r="AV386" s="14" t="s">
        <v>87</v>
      </c>
      <c r="AW386" s="14" t="s">
        <v>38</v>
      </c>
      <c r="AX386" s="14" t="s">
        <v>77</v>
      </c>
      <c r="AY386" s="210" t="s">
        <v>149</v>
      </c>
    </row>
    <row r="387" spans="2:51" s="14" customFormat="1" ht="12">
      <c r="B387" s="200"/>
      <c r="C387" s="201"/>
      <c r="D387" s="185" t="s">
        <v>160</v>
      </c>
      <c r="E387" s="202" t="s">
        <v>31</v>
      </c>
      <c r="F387" s="203" t="s">
        <v>397</v>
      </c>
      <c r="G387" s="201"/>
      <c r="H387" s="204">
        <v>-0.552</v>
      </c>
      <c r="I387" s="205"/>
      <c r="J387" s="201"/>
      <c r="K387" s="201"/>
      <c r="L387" s="206"/>
      <c r="M387" s="207"/>
      <c r="N387" s="208"/>
      <c r="O387" s="208"/>
      <c r="P387" s="208"/>
      <c r="Q387" s="208"/>
      <c r="R387" s="208"/>
      <c r="S387" s="208"/>
      <c r="T387" s="209"/>
      <c r="AT387" s="210" t="s">
        <v>160</v>
      </c>
      <c r="AU387" s="210" t="s">
        <v>87</v>
      </c>
      <c r="AV387" s="14" t="s">
        <v>87</v>
      </c>
      <c r="AW387" s="14" t="s">
        <v>38</v>
      </c>
      <c r="AX387" s="14" t="s">
        <v>77</v>
      </c>
      <c r="AY387" s="210" t="s">
        <v>149</v>
      </c>
    </row>
    <row r="388" spans="2:51" s="13" customFormat="1" ht="12">
      <c r="B388" s="190"/>
      <c r="C388" s="191"/>
      <c r="D388" s="185" t="s">
        <v>160</v>
      </c>
      <c r="E388" s="192" t="s">
        <v>31</v>
      </c>
      <c r="F388" s="193" t="s">
        <v>398</v>
      </c>
      <c r="G388" s="191"/>
      <c r="H388" s="192" t="s">
        <v>31</v>
      </c>
      <c r="I388" s="194"/>
      <c r="J388" s="191"/>
      <c r="K388" s="191"/>
      <c r="L388" s="195"/>
      <c r="M388" s="196"/>
      <c r="N388" s="197"/>
      <c r="O388" s="197"/>
      <c r="P388" s="197"/>
      <c r="Q388" s="197"/>
      <c r="R388" s="197"/>
      <c r="S388" s="197"/>
      <c r="T388" s="198"/>
      <c r="AT388" s="199" t="s">
        <v>160</v>
      </c>
      <c r="AU388" s="199" t="s">
        <v>87</v>
      </c>
      <c r="AV388" s="13" t="s">
        <v>85</v>
      </c>
      <c r="AW388" s="13" t="s">
        <v>38</v>
      </c>
      <c r="AX388" s="13" t="s">
        <v>77</v>
      </c>
      <c r="AY388" s="199" t="s">
        <v>149</v>
      </c>
    </row>
    <row r="389" spans="2:51" s="14" customFormat="1" ht="12">
      <c r="B389" s="200"/>
      <c r="C389" s="201"/>
      <c r="D389" s="185" t="s">
        <v>160</v>
      </c>
      <c r="E389" s="202" t="s">
        <v>31</v>
      </c>
      <c r="F389" s="203" t="s">
        <v>399</v>
      </c>
      <c r="G389" s="201"/>
      <c r="H389" s="204">
        <v>1.168</v>
      </c>
      <c r="I389" s="205"/>
      <c r="J389" s="201"/>
      <c r="K389" s="201"/>
      <c r="L389" s="206"/>
      <c r="M389" s="207"/>
      <c r="N389" s="208"/>
      <c r="O389" s="208"/>
      <c r="P389" s="208"/>
      <c r="Q389" s="208"/>
      <c r="R389" s="208"/>
      <c r="S389" s="208"/>
      <c r="T389" s="209"/>
      <c r="AT389" s="210" t="s">
        <v>160</v>
      </c>
      <c r="AU389" s="210" t="s">
        <v>87</v>
      </c>
      <c r="AV389" s="14" t="s">
        <v>87</v>
      </c>
      <c r="AW389" s="14" t="s">
        <v>38</v>
      </c>
      <c r="AX389" s="14" t="s">
        <v>77</v>
      </c>
      <c r="AY389" s="210" t="s">
        <v>149</v>
      </c>
    </row>
    <row r="390" spans="2:51" s="14" customFormat="1" ht="12">
      <c r="B390" s="200"/>
      <c r="C390" s="201"/>
      <c r="D390" s="185" t="s">
        <v>160</v>
      </c>
      <c r="E390" s="202" t="s">
        <v>31</v>
      </c>
      <c r="F390" s="203" t="s">
        <v>400</v>
      </c>
      <c r="G390" s="201"/>
      <c r="H390" s="204">
        <v>5.032</v>
      </c>
      <c r="I390" s="205"/>
      <c r="J390" s="201"/>
      <c r="K390" s="201"/>
      <c r="L390" s="206"/>
      <c r="M390" s="207"/>
      <c r="N390" s="208"/>
      <c r="O390" s="208"/>
      <c r="P390" s="208"/>
      <c r="Q390" s="208"/>
      <c r="R390" s="208"/>
      <c r="S390" s="208"/>
      <c r="T390" s="209"/>
      <c r="AT390" s="210" t="s">
        <v>160</v>
      </c>
      <c r="AU390" s="210" t="s">
        <v>87</v>
      </c>
      <c r="AV390" s="14" t="s">
        <v>87</v>
      </c>
      <c r="AW390" s="14" t="s">
        <v>38</v>
      </c>
      <c r="AX390" s="14" t="s">
        <v>77</v>
      </c>
      <c r="AY390" s="210" t="s">
        <v>149</v>
      </c>
    </row>
    <row r="391" spans="2:51" s="14" customFormat="1" ht="12">
      <c r="B391" s="200"/>
      <c r="C391" s="201"/>
      <c r="D391" s="185" t="s">
        <v>160</v>
      </c>
      <c r="E391" s="202" t="s">
        <v>31</v>
      </c>
      <c r="F391" s="203" t="s">
        <v>401</v>
      </c>
      <c r="G391" s="201"/>
      <c r="H391" s="204">
        <v>0.931</v>
      </c>
      <c r="I391" s="205"/>
      <c r="J391" s="201"/>
      <c r="K391" s="201"/>
      <c r="L391" s="206"/>
      <c r="M391" s="207"/>
      <c r="N391" s="208"/>
      <c r="O391" s="208"/>
      <c r="P391" s="208"/>
      <c r="Q391" s="208"/>
      <c r="R391" s="208"/>
      <c r="S391" s="208"/>
      <c r="T391" s="209"/>
      <c r="AT391" s="210" t="s">
        <v>160</v>
      </c>
      <c r="AU391" s="210" t="s">
        <v>87</v>
      </c>
      <c r="AV391" s="14" t="s">
        <v>87</v>
      </c>
      <c r="AW391" s="14" t="s">
        <v>38</v>
      </c>
      <c r="AX391" s="14" t="s">
        <v>77</v>
      </c>
      <c r="AY391" s="210" t="s">
        <v>149</v>
      </c>
    </row>
    <row r="392" spans="2:51" s="14" customFormat="1" ht="12">
      <c r="B392" s="200"/>
      <c r="C392" s="201"/>
      <c r="D392" s="185" t="s">
        <v>160</v>
      </c>
      <c r="E392" s="202" t="s">
        <v>31</v>
      </c>
      <c r="F392" s="203" t="s">
        <v>402</v>
      </c>
      <c r="G392" s="201"/>
      <c r="H392" s="204">
        <v>2.302</v>
      </c>
      <c r="I392" s="205"/>
      <c r="J392" s="201"/>
      <c r="K392" s="201"/>
      <c r="L392" s="206"/>
      <c r="M392" s="207"/>
      <c r="N392" s="208"/>
      <c r="O392" s="208"/>
      <c r="P392" s="208"/>
      <c r="Q392" s="208"/>
      <c r="R392" s="208"/>
      <c r="S392" s="208"/>
      <c r="T392" s="209"/>
      <c r="AT392" s="210" t="s">
        <v>160</v>
      </c>
      <c r="AU392" s="210" t="s">
        <v>87</v>
      </c>
      <c r="AV392" s="14" t="s">
        <v>87</v>
      </c>
      <c r="AW392" s="14" t="s">
        <v>38</v>
      </c>
      <c r="AX392" s="14" t="s">
        <v>77</v>
      </c>
      <c r="AY392" s="210" t="s">
        <v>149</v>
      </c>
    </row>
    <row r="393" spans="2:51" s="14" customFormat="1" ht="12">
      <c r="B393" s="200"/>
      <c r="C393" s="201"/>
      <c r="D393" s="185" t="s">
        <v>160</v>
      </c>
      <c r="E393" s="202" t="s">
        <v>31</v>
      </c>
      <c r="F393" s="203" t="s">
        <v>403</v>
      </c>
      <c r="G393" s="201"/>
      <c r="H393" s="204">
        <v>1.88</v>
      </c>
      <c r="I393" s="205"/>
      <c r="J393" s="201"/>
      <c r="K393" s="201"/>
      <c r="L393" s="206"/>
      <c r="M393" s="207"/>
      <c r="N393" s="208"/>
      <c r="O393" s="208"/>
      <c r="P393" s="208"/>
      <c r="Q393" s="208"/>
      <c r="R393" s="208"/>
      <c r="S393" s="208"/>
      <c r="T393" s="209"/>
      <c r="AT393" s="210" t="s">
        <v>160</v>
      </c>
      <c r="AU393" s="210" t="s">
        <v>87</v>
      </c>
      <c r="AV393" s="14" t="s">
        <v>87</v>
      </c>
      <c r="AW393" s="14" t="s">
        <v>38</v>
      </c>
      <c r="AX393" s="14" t="s">
        <v>77</v>
      </c>
      <c r="AY393" s="210" t="s">
        <v>149</v>
      </c>
    </row>
    <row r="394" spans="2:51" s="14" customFormat="1" ht="12">
      <c r="B394" s="200"/>
      <c r="C394" s="201"/>
      <c r="D394" s="185" t="s">
        <v>160</v>
      </c>
      <c r="E394" s="202" t="s">
        <v>31</v>
      </c>
      <c r="F394" s="203" t="s">
        <v>404</v>
      </c>
      <c r="G394" s="201"/>
      <c r="H394" s="204">
        <v>0.71</v>
      </c>
      <c r="I394" s="205"/>
      <c r="J394" s="201"/>
      <c r="K394" s="201"/>
      <c r="L394" s="206"/>
      <c r="M394" s="207"/>
      <c r="N394" s="208"/>
      <c r="O394" s="208"/>
      <c r="P394" s="208"/>
      <c r="Q394" s="208"/>
      <c r="R394" s="208"/>
      <c r="S394" s="208"/>
      <c r="T394" s="209"/>
      <c r="AT394" s="210" t="s">
        <v>160</v>
      </c>
      <c r="AU394" s="210" t="s">
        <v>87</v>
      </c>
      <c r="AV394" s="14" t="s">
        <v>87</v>
      </c>
      <c r="AW394" s="14" t="s">
        <v>38</v>
      </c>
      <c r="AX394" s="14" t="s">
        <v>77</v>
      </c>
      <c r="AY394" s="210" t="s">
        <v>149</v>
      </c>
    </row>
    <row r="395" spans="2:51" s="14" customFormat="1" ht="12">
      <c r="B395" s="200"/>
      <c r="C395" s="201"/>
      <c r="D395" s="185" t="s">
        <v>160</v>
      </c>
      <c r="E395" s="202" t="s">
        <v>31</v>
      </c>
      <c r="F395" s="203" t="s">
        <v>405</v>
      </c>
      <c r="G395" s="201"/>
      <c r="H395" s="204">
        <v>0.556</v>
      </c>
      <c r="I395" s="205"/>
      <c r="J395" s="201"/>
      <c r="K395" s="201"/>
      <c r="L395" s="206"/>
      <c r="M395" s="207"/>
      <c r="N395" s="208"/>
      <c r="O395" s="208"/>
      <c r="P395" s="208"/>
      <c r="Q395" s="208"/>
      <c r="R395" s="208"/>
      <c r="S395" s="208"/>
      <c r="T395" s="209"/>
      <c r="AT395" s="210" t="s">
        <v>160</v>
      </c>
      <c r="AU395" s="210" t="s">
        <v>87</v>
      </c>
      <c r="AV395" s="14" t="s">
        <v>87</v>
      </c>
      <c r="AW395" s="14" t="s">
        <v>38</v>
      </c>
      <c r="AX395" s="14" t="s">
        <v>77</v>
      </c>
      <c r="AY395" s="210" t="s">
        <v>149</v>
      </c>
    </row>
    <row r="396" spans="2:51" s="14" customFormat="1" ht="12">
      <c r="B396" s="200"/>
      <c r="C396" s="201"/>
      <c r="D396" s="185" t="s">
        <v>160</v>
      </c>
      <c r="E396" s="202" t="s">
        <v>31</v>
      </c>
      <c r="F396" s="203" t="s">
        <v>406</v>
      </c>
      <c r="G396" s="201"/>
      <c r="H396" s="204">
        <v>4.608</v>
      </c>
      <c r="I396" s="205"/>
      <c r="J396" s="201"/>
      <c r="K396" s="201"/>
      <c r="L396" s="206"/>
      <c r="M396" s="207"/>
      <c r="N396" s="208"/>
      <c r="O396" s="208"/>
      <c r="P396" s="208"/>
      <c r="Q396" s="208"/>
      <c r="R396" s="208"/>
      <c r="S396" s="208"/>
      <c r="T396" s="209"/>
      <c r="AT396" s="210" t="s">
        <v>160</v>
      </c>
      <c r="AU396" s="210" t="s">
        <v>87</v>
      </c>
      <c r="AV396" s="14" t="s">
        <v>87</v>
      </c>
      <c r="AW396" s="14" t="s">
        <v>38</v>
      </c>
      <c r="AX396" s="14" t="s">
        <v>77</v>
      </c>
      <c r="AY396" s="210" t="s">
        <v>149</v>
      </c>
    </row>
    <row r="397" spans="2:51" s="14" customFormat="1" ht="12">
      <c r="B397" s="200"/>
      <c r="C397" s="201"/>
      <c r="D397" s="185" t="s">
        <v>160</v>
      </c>
      <c r="E397" s="202" t="s">
        <v>31</v>
      </c>
      <c r="F397" s="203" t="s">
        <v>407</v>
      </c>
      <c r="G397" s="201"/>
      <c r="H397" s="204">
        <v>5.6</v>
      </c>
      <c r="I397" s="205"/>
      <c r="J397" s="201"/>
      <c r="K397" s="201"/>
      <c r="L397" s="206"/>
      <c r="M397" s="207"/>
      <c r="N397" s="208"/>
      <c r="O397" s="208"/>
      <c r="P397" s="208"/>
      <c r="Q397" s="208"/>
      <c r="R397" s="208"/>
      <c r="S397" s="208"/>
      <c r="T397" s="209"/>
      <c r="AT397" s="210" t="s">
        <v>160</v>
      </c>
      <c r="AU397" s="210" t="s">
        <v>87</v>
      </c>
      <c r="AV397" s="14" t="s">
        <v>87</v>
      </c>
      <c r="AW397" s="14" t="s">
        <v>38</v>
      </c>
      <c r="AX397" s="14" t="s">
        <v>77</v>
      </c>
      <c r="AY397" s="210" t="s">
        <v>149</v>
      </c>
    </row>
    <row r="398" spans="2:51" s="14" customFormat="1" ht="12">
      <c r="B398" s="200"/>
      <c r="C398" s="201"/>
      <c r="D398" s="185" t="s">
        <v>160</v>
      </c>
      <c r="E398" s="202" t="s">
        <v>31</v>
      </c>
      <c r="F398" s="203" t="s">
        <v>408</v>
      </c>
      <c r="G398" s="201"/>
      <c r="H398" s="204">
        <v>4.16</v>
      </c>
      <c r="I398" s="205"/>
      <c r="J398" s="201"/>
      <c r="K398" s="201"/>
      <c r="L398" s="206"/>
      <c r="M398" s="207"/>
      <c r="N398" s="208"/>
      <c r="O398" s="208"/>
      <c r="P398" s="208"/>
      <c r="Q398" s="208"/>
      <c r="R398" s="208"/>
      <c r="S398" s="208"/>
      <c r="T398" s="209"/>
      <c r="AT398" s="210" t="s">
        <v>160</v>
      </c>
      <c r="AU398" s="210" t="s">
        <v>87</v>
      </c>
      <c r="AV398" s="14" t="s">
        <v>87</v>
      </c>
      <c r="AW398" s="14" t="s">
        <v>38</v>
      </c>
      <c r="AX398" s="14" t="s">
        <v>77</v>
      </c>
      <c r="AY398" s="210" t="s">
        <v>149</v>
      </c>
    </row>
    <row r="399" spans="2:51" s="14" customFormat="1" ht="12">
      <c r="B399" s="200"/>
      <c r="C399" s="201"/>
      <c r="D399" s="185" t="s">
        <v>160</v>
      </c>
      <c r="E399" s="202" t="s">
        <v>31</v>
      </c>
      <c r="F399" s="203" t="s">
        <v>409</v>
      </c>
      <c r="G399" s="201"/>
      <c r="H399" s="204">
        <v>0.948</v>
      </c>
      <c r="I399" s="205"/>
      <c r="J399" s="201"/>
      <c r="K399" s="201"/>
      <c r="L399" s="206"/>
      <c r="M399" s="207"/>
      <c r="N399" s="208"/>
      <c r="O399" s="208"/>
      <c r="P399" s="208"/>
      <c r="Q399" s="208"/>
      <c r="R399" s="208"/>
      <c r="S399" s="208"/>
      <c r="T399" s="209"/>
      <c r="AT399" s="210" t="s">
        <v>160</v>
      </c>
      <c r="AU399" s="210" t="s">
        <v>87</v>
      </c>
      <c r="AV399" s="14" t="s">
        <v>87</v>
      </c>
      <c r="AW399" s="14" t="s">
        <v>38</v>
      </c>
      <c r="AX399" s="14" t="s">
        <v>77</v>
      </c>
      <c r="AY399" s="210" t="s">
        <v>149</v>
      </c>
    </row>
    <row r="400" spans="2:51" s="14" customFormat="1" ht="12">
      <c r="B400" s="200"/>
      <c r="C400" s="201"/>
      <c r="D400" s="185" t="s">
        <v>160</v>
      </c>
      <c r="E400" s="202" t="s">
        <v>31</v>
      </c>
      <c r="F400" s="203" t="s">
        <v>410</v>
      </c>
      <c r="G400" s="201"/>
      <c r="H400" s="204">
        <v>1.901</v>
      </c>
      <c r="I400" s="205"/>
      <c r="J400" s="201"/>
      <c r="K400" s="201"/>
      <c r="L400" s="206"/>
      <c r="M400" s="207"/>
      <c r="N400" s="208"/>
      <c r="O400" s="208"/>
      <c r="P400" s="208"/>
      <c r="Q400" s="208"/>
      <c r="R400" s="208"/>
      <c r="S400" s="208"/>
      <c r="T400" s="209"/>
      <c r="AT400" s="210" t="s">
        <v>160</v>
      </c>
      <c r="AU400" s="210" t="s">
        <v>87</v>
      </c>
      <c r="AV400" s="14" t="s">
        <v>87</v>
      </c>
      <c r="AW400" s="14" t="s">
        <v>38</v>
      </c>
      <c r="AX400" s="14" t="s">
        <v>77</v>
      </c>
      <c r="AY400" s="210" t="s">
        <v>149</v>
      </c>
    </row>
    <row r="401" spans="2:51" s="15" customFormat="1" ht="12">
      <c r="B401" s="211"/>
      <c r="C401" s="212"/>
      <c r="D401" s="185" t="s">
        <v>160</v>
      </c>
      <c r="E401" s="213" t="s">
        <v>31</v>
      </c>
      <c r="F401" s="214" t="s">
        <v>163</v>
      </c>
      <c r="G401" s="212"/>
      <c r="H401" s="215">
        <v>382.426</v>
      </c>
      <c r="I401" s="216"/>
      <c r="J401" s="212"/>
      <c r="K401" s="212"/>
      <c r="L401" s="217"/>
      <c r="M401" s="218"/>
      <c r="N401" s="219"/>
      <c r="O401" s="219"/>
      <c r="P401" s="219"/>
      <c r="Q401" s="219"/>
      <c r="R401" s="219"/>
      <c r="S401" s="219"/>
      <c r="T401" s="220"/>
      <c r="AT401" s="221" t="s">
        <v>160</v>
      </c>
      <c r="AU401" s="221" t="s">
        <v>87</v>
      </c>
      <c r="AV401" s="15" t="s">
        <v>156</v>
      </c>
      <c r="AW401" s="15" t="s">
        <v>38</v>
      </c>
      <c r="AX401" s="15" t="s">
        <v>85</v>
      </c>
      <c r="AY401" s="221" t="s">
        <v>149</v>
      </c>
    </row>
    <row r="402" spans="1:65" s="2" customFormat="1" ht="24.2" customHeight="1">
      <c r="A402" s="37"/>
      <c r="B402" s="38"/>
      <c r="C402" s="172" t="s">
        <v>420</v>
      </c>
      <c r="D402" s="172" t="s">
        <v>151</v>
      </c>
      <c r="E402" s="173" t="s">
        <v>421</v>
      </c>
      <c r="F402" s="174" t="s">
        <v>422</v>
      </c>
      <c r="G402" s="175" t="s">
        <v>229</v>
      </c>
      <c r="H402" s="176">
        <v>34.423</v>
      </c>
      <c r="I402" s="177"/>
      <c r="J402" s="178">
        <f>ROUND(I402*H402,2)</f>
        <v>0</v>
      </c>
      <c r="K402" s="174" t="s">
        <v>155</v>
      </c>
      <c r="L402" s="42"/>
      <c r="M402" s="179" t="s">
        <v>31</v>
      </c>
      <c r="N402" s="180" t="s">
        <v>48</v>
      </c>
      <c r="O402" s="67"/>
      <c r="P402" s="181">
        <f>O402*H402</f>
        <v>0</v>
      </c>
      <c r="Q402" s="181">
        <v>0.02805</v>
      </c>
      <c r="R402" s="181">
        <f>Q402*H402</f>
        <v>0.96556515</v>
      </c>
      <c r="S402" s="181">
        <v>0</v>
      </c>
      <c r="T402" s="182">
        <f>S402*H402</f>
        <v>0</v>
      </c>
      <c r="U402" s="37"/>
      <c r="V402" s="37"/>
      <c r="W402" s="37"/>
      <c r="X402" s="37"/>
      <c r="Y402" s="37"/>
      <c r="Z402" s="37"/>
      <c r="AA402" s="37"/>
      <c r="AB402" s="37"/>
      <c r="AC402" s="37"/>
      <c r="AD402" s="37"/>
      <c r="AE402" s="37"/>
      <c r="AR402" s="183" t="s">
        <v>156</v>
      </c>
      <c r="AT402" s="183" t="s">
        <v>151</v>
      </c>
      <c r="AU402" s="183" t="s">
        <v>87</v>
      </c>
      <c r="AY402" s="19" t="s">
        <v>149</v>
      </c>
      <c r="BE402" s="184">
        <f>IF(N402="základní",J402,0)</f>
        <v>0</v>
      </c>
      <c r="BF402" s="184">
        <f>IF(N402="snížená",J402,0)</f>
        <v>0</v>
      </c>
      <c r="BG402" s="184">
        <f>IF(N402="zákl. přenesená",J402,0)</f>
        <v>0</v>
      </c>
      <c r="BH402" s="184">
        <f>IF(N402="sníž. přenesená",J402,0)</f>
        <v>0</v>
      </c>
      <c r="BI402" s="184">
        <f>IF(N402="nulová",J402,0)</f>
        <v>0</v>
      </c>
      <c r="BJ402" s="19" t="s">
        <v>85</v>
      </c>
      <c r="BK402" s="184">
        <f>ROUND(I402*H402,2)</f>
        <v>0</v>
      </c>
      <c r="BL402" s="19" t="s">
        <v>156</v>
      </c>
      <c r="BM402" s="183" t="s">
        <v>423</v>
      </c>
    </row>
    <row r="403" spans="2:51" s="13" customFormat="1" ht="12">
      <c r="B403" s="190"/>
      <c r="C403" s="191"/>
      <c r="D403" s="185" t="s">
        <v>160</v>
      </c>
      <c r="E403" s="192" t="s">
        <v>31</v>
      </c>
      <c r="F403" s="193" t="s">
        <v>424</v>
      </c>
      <c r="G403" s="191"/>
      <c r="H403" s="192" t="s">
        <v>31</v>
      </c>
      <c r="I403" s="194"/>
      <c r="J403" s="191"/>
      <c r="K403" s="191"/>
      <c r="L403" s="195"/>
      <c r="M403" s="196"/>
      <c r="N403" s="197"/>
      <c r="O403" s="197"/>
      <c r="P403" s="197"/>
      <c r="Q403" s="197"/>
      <c r="R403" s="197"/>
      <c r="S403" s="197"/>
      <c r="T403" s="198"/>
      <c r="AT403" s="199" t="s">
        <v>160</v>
      </c>
      <c r="AU403" s="199" t="s">
        <v>87</v>
      </c>
      <c r="AV403" s="13" t="s">
        <v>85</v>
      </c>
      <c r="AW403" s="13" t="s">
        <v>38</v>
      </c>
      <c r="AX403" s="13" t="s">
        <v>77</v>
      </c>
      <c r="AY403" s="199" t="s">
        <v>149</v>
      </c>
    </row>
    <row r="404" spans="2:51" s="14" customFormat="1" ht="12">
      <c r="B404" s="200"/>
      <c r="C404" s="201"/>
      <c r="D404" s="185" t="s">
        <v>160</v>
      </c>
      <c r="E404" s="202" t="s">
        <v>31</v>
      </c>
      <c r="F404" s="203" t="s">
        <v>425</v>
      </c>
      <c r="G404" s="201"/>
      <c r="H404" s="204">
        <v>45.264</v>
      </c>
      <c r="I404" s="205"/>
      <c r="J404" s="201"/>
      <c r="K404" s="201"/>
      <c r="L404" s="206"/>
      <c r="M404" s="207"/>
      <c r="N404" s="208"/>
      <c r="O404" s="208"/>
      <c r="P404" s="208"/>
      <c r="Q404" s="208"/>
      <c r="R404" s="208"/>
      <c r="S404" s="208"/>
      <c r="T404" s="209"/>
      <c r="AT404" s="210" t="s">
        <v>160</v>
      </c>
      <c r="AU404" s="210" t="s">
        <v>87</v>
      </c>
      <c r="AV404" s="14" t="s">
        <v>87</v>
      </c>
      <c r="AW404" s="14" t="s">
        <v>38</v>
      </c>
      <c r="AX404" s="14" t="s">
        <v>77</v>
      </c>
      <c r="AY404" s="210" t="s">
        <v>149</v>
      </c>
    </row>
    <row r="405" spans="2:51" s="13" customFormat="1" ht="12">
      <c r="B405" s="190"/>
      <c r="C405" s="191"/>
      <c r="D405" s="185" t="s">
        <v>160</v>
      </c>
      <c r="E405" s="192" t="s">
        <v>31</v>
      </c>
      <c r="F405" s="193" t="s">
        <v>426</v>
      </c>
      <c r="G405" s="191"/>
      <c r="H405" s="192" t="s">
        <v>31</v>
      </c>
      <c r="I405" s="194"/>
      <c r="J405" s="191"/>
      <c r="K405" s="191"/>
      <c r="L405" s="195"/>
      <c r="M405" s="196"/>
      <c r="N405" s="197"/>
      <c r="O405" s="197"/>
      <c r="P405" s="197"/>
      <c r="Q405" s="197"/>
      <c r="R405" s="197"/>
      <c r="S405" s="197"/>
      <c r="T405" s="198"/>
      <c r="AT405" s="199" t="s">
        <v>160</v>
      </c>
      <c r="AU405" s="199" t="s">
        <v>87</v>
      </c>
      <c r="AV405" s="13" t="s">
        <v>85</v>
      </c>
      <c r="AW405" s="13" t="s">
        <v>38</v>
      </c>
      <c r="AX405" s="13" t="s">
        <v>77</v>
      </c>
      <c r="AY405" s="199" t="s">
        <v>149</v>
      </c>
    </row>
    <row r="406" spans="2:51" s="14" customFormat="1" ht="12">
      <c r="B406" s="200"/>
      <c r="C406" s="201"/>
      <c r="D406" s="185" t="s">
        <v>160</v>
      </c>
      <c r="E406" s="202" t="s">
        <v>31</v>
      </c>
      <c r="F406" s="203" t="s">
        <v>427</v>
      </c>
      <c r="G406" s="201"/>
      <c r="H406" s="204">
        <v>-5.466</v>
      </c>
      <c r="I406" s="205"/>
      <c r="J406" s="201"/>
      <c r="K406" s="201"/>
      <c r="L406" s="206"/>
      <c r="M406" s="207"/>
      <c r="N406" s="208"/>
      <c r="O406" s="208"/>
      <c r="P406" s="208"/>
      <c r="Q406" s="208"/>
      <c r="R406" s="208"/>
      <c r="S406" s="208"/>
      <c r="T406" s="209"/>
      <c r="AT406" s="210" t="s">
        <v>160</v>
      </c>
      <c r="AU406" s="210" t="s">
        <v>87</v>
      </c>
      <c r="AV406" s="14" t="s">
        <v>87</v>
      </c>
      <c r="AW406" s="14" t="s">
        <v>38</v>
      </c>
      <c r="AX406" s="14" t="s">
        <v>77</v>
      </c>
      <c r="AY406" s="210" t="s">
        <v>149</v>
      </c>
    </row>
    <row r="407" spans="2:51" s="14" customFormat="1" ht="12">
      <c r="B407" s="200"/>
      <c r="C407" s="201"/>
      <c r="D407" s="185" t="s">
        <v>160</v>
      </c>
      <c r="E407" s="202" t="s">
        <v>31</v>
      </c>
      <c r="F407" s="203" t="s">
        <v>428</v>
      </c>
      <c r="G407" s="201"/>
      <c r="H407" s="204">
        <v>-9.014</v>
      </c>
      <c r="I407" s="205"/>
      <c r="J407" s="201"/>
      <c r="K407" s="201"/>
      <c r="L407" s="206"/>
      <c r="M407" s="207"/>
      <c r="N407" s="208"/>
      <c r="O407" s="208"/>
      <c r="P407" s="208"/>
      <c r="Q407" s="208"/>
      <c r="R407" s="208"/>
      <c r="S407" s="208"/>
      <c r="T407" s="209"/>
      <c r="AT407" s="210" t="s">
        <v>160</v>
      </c>
      <c r="AU407" s="210" t="s">
        <v>87</v>
      </c>
      <c r="AV407" s="14" t="s">
        <v>87</v>
      </c>
      <c r="AW407" s="14" t="s">
        <v>38</v>
      </c>
      <c r="AX407" s="14" t="s">
        <v>77</v>
      </c>
      <c r="AY407" s="210" t="s">
        <v>149</v>
      </c>
    </row>
    <row r="408" spans="2:51" s="14" customFormat="1" ht="12">
      <c r="B408" s="200"/>
      <c r="C408" s="201"/>
      <c r="D408" s="185" t="s">
        <v>160</v>
      </c>
      <c r="E408" s="202" t="s">
        <v>31</v>
      </c>
      <c r="F408" s="203" t="s">
        <v>429</v>
      </c>
      <c r="G408" s="201"/>
      <c r="H408" s="204">
        <v>-2.337</v>
      </c>
      <c r="I408" s="205"/>
      <c r="J408" s="201"/>
      <c r="K408" s="201"/>
      <c r="L408" s="206"/>
      <c r="M408" s="207"/>
      <c r="N408" s="208"/>
      <c r="O408" s="208"/>
      <c r="P408" s="208"/>
      <c r="Q408" s="208"/>
      <c r="R408" s="208"/>
      <c r="S408" s="208"/>
      <c r="T408" s="209"/>
      <c r="AT408" s="210" t="s">
        <v>160</v>
      </c>
      <c r="AU408" s="210" t="s">
        <v>87</v>
      </c>
      <c r="AV408" s="14" t="s">
        <v>87</v>
      </c>
      <c r="AW408" s="14" t="s">
        <v>38</v>
      </c>
      <c r="AX408" s="14" t="s">
        <v>77</v>
      </c>
      <c r="AY408" s="210" t="s">
        <v>149</v>
      </c>
    </row>
    <row r="409" spans="2:51" s="14" customFormat="1" ht="12">
      <c r="B409" s="200"/>
      <c r="C409" s="201"/>
      <c r="D409" s="185" t="s">
        <v>160</v>
      </c>
      <c r="E409" s="202" t="s">
        <v>31</v>
      </c>
      <c r="F409" s="203" t="s">
        <v>430</v>
      </c>
      <c r="G409" s="201"/>
      <c r="H409" s="204">
        <v>-1.628</v>
      </c>
      <c r="I409" s="205"/>
      <c r="J409" s="201"/>
      <c r="K409" s="201"/>
      <c r="L409" s="206"/>
      <c r="M409" s="207"/>
      <c r="N409" s="208"/>
      <c r="O409" s="208"/>
      <c r="P409" s="208"/>
      <c r="Q409" s="208"/>
      <c r="R409" s="208"/>
      <c r="S409" s="208"/>
      <c r="T409" s="209"/>
      <c r="AT409" s="210" t="s">
        <v>160</v>
      </c>
      <c r="AU409" s="210" t="s">
        <v>87</v>
      </c>
      <c r="AV409" s="14" t="s">
        <v>87</v>
      </c>
      <c r="AW409" s="14" t="s">
        <v>38</v>
      </c>
      <c r="AX409" s="14" t="s">
        <v>77</v>
      </c>
      <c r="AY409" s="210" t="s">
        <v>149</v>
      </c>
    </row>
    <row r="410" spans="2:51" s="13" customFormat="1" ht="12">
      <c r="B410" s="190"/>
      <c r="C410" s="191"/>
      <c r="D410" s="185" t="s">
        <v>160</v>
      </c>
      <c r="E410" s="192" t="s">
        <v>31</v>
      </c>
      <c r="F410" s="193" t="s">
        <v>398</v>
      </c>
      <c r="G410" s="191"/>
      <c r="H410" s="192" t="s">
        <v>31</v>
      </c>
      <c r="I410" s="194"/>
      <c r="J410" s="191"/>
      <c r="K410" s="191"/>
      <c r="L410" s="195"/>
      <c r="M410" s="196"/>
      <c r="N410" s="197"/>
      <c r="O410" s="197"/>
      <c r="P410" s="197"/>
      <c r="Q410" s="197"/>
      <c r="R410" s="197"/>
      <c r="S410" s="197"/>
      <c r="T410" s="198"/>
      <c r="AT410" s="199" t="s">
        <v>160</v>
      </c>
      <c r="AU410" s="199" t="s">
        <v>87</v>
      </c>
      <c r="AV410" s="13" t="s">
        <v>85</v>
      </c>
      <c r="AW410" s="13" t="s">
        <v>38</v>
      </c>
      <c r="AX410" s="13" t="s">
        <v>77</v>
      </c>
      <c r="AY410" s="199" t="s">
        <v>149</v>
      </c>
    </row>
    <row r="411" spans="2:51" s="14" customFormat="1" ht="12">
      <c r="B411" s="200"/>
      <c r="C411" s="201"/>
      <c r="D411" s="185" t="s">
        <v>160</v>
      </c>
      <c r="E411" s="202" t="s">
        <v>31</v>
      </c>
      <c r="F411" s="203" t="s">
        <v>431</v>
      </c>
      <c r="G411" s="201"/>
      <c r="H411" s="204">
        <v>2.624</v>
      </c>
      <c r="I411" s="205"/>
      <c r="J411" s="201"/>
      <c r="K411" s="201"/>
      <c r="L411" s="206"/>
      <c r="M411" s="207"/>
      <c r="N411" s="208"/>
      <c r="O411" s="208"/>
      <c r="P411" s="208"/>
      <c r="Q411" s="208"/>
      <c r="R411" s="208"/>
      <c r="S411" s="208"/>
      <c r="T411" s="209"/>
      <c r="AT411" s="210" t="s">
        <v>160</v>
      </c>
      <c r="AU411" s="210" t="s">
        <v>87</v>
      </c>
      <c r="AV411" s="14" t="s">
        <v>87</v>
      </c>
      <c r="AW411" s="14" t="s">
        <v>38</v>
      </c>
      <c r="AX411" s="14" t="s">
        <v>77</v>
      </c>
      <c r="AY411" s="210" t="s">
        <v>149</v>
      </c>
    </row>
    <row r="412" spans="2:51" s="14" customFormat="1" ht="12">
      <c r="B412" s="200"/>
      <c r="C412" s="201"/>
      <c r="D412" s="185" t="s">
        <v>160</v>
      </c>
      <c r="E412" s="202" t="s">
        <v>31</v>
      </c>
      <c r="F412" s="203" t="s">
        <v>432</v>
      </c>
      <c r="G412" s="201"/>
      <c r="H412" s="204">
        <v>4.98</v>
      </c>
      <c r="I412" s="205"/>
      <c r="J412" s="201"/>
      <c r="K412" s="201"/>
      <c r="L412" s="206"/>
      <c r="M412" s="207"/>
      <c r="N412" s="208"/>
      <c r="O412" s="208"/>
      <c r="P412" s="208"/>
      <c r="Q412" s="208"/>
      <c r="R412" s="208"/>
      <c r="S412" s="208"/>
      <c r="T412" s="209"/>
      <c r="AT412" s="210" t="s">
        <v>160</v>
      </c>
      <c r="AU412" s="210" t="s">
        <v>87</v>
      </c>
      <c r="AV412" s="14" t="s">
        <v>87</v>
      </c>
      <c r="AW412" s="14" t="s">
        <v>38</v>
      </c>
      <c r="AX412" s="14" t="s">
        <v>77</v>
      </c>
      <c r="AY412" s="210" t="s">
        <v>149</v>
      </c>
    </row>
    <row r="413" spans="2:51" s="15" customFormat="1" ht="12">
      <c r="B413" s="211"/>
      <c r="C413" s="212"/>
      <c r="D413" s="185" t="s">
        <v>160</v>
      </c>
      <c r="E413" s="213" t="s">
        <v>31</v>
      </c>
      <c r="F413" s="214" t="s">
        <v>163</v>
      </c>
      <c r="G413" s="212"/>
      <c r="H413" s="215">
        <v>34.423</v>
      </c>
      <c r="I413" s="216"/>
      <c r="J413" s="212"/>
      <c r="K413" s="212"/>
      <c r="L413" s="217"/>
      <c r="M413" s="218"/>
      <c r="N413" s="219"/>
      <c r="O413" s="219"/>
      <c r="P413" s="219"/>
      <c r="Q413" s="219"/>
      <c r="R413" s="219"/>
      <c r="S413" s="219"/>
      <c r="T413" s="220"/>
      <c r="AT413" s="221" t="s">
        <v>160</v>
      </c>
      <c r="AU413" s="221" t="s">
        <v>87</v>
      </c>
      <c r="AV413" s="15" t="s">
        <v>156</v>
      </c>
      <c r="AW413" s="15" t="s">
        <v>38</v>
      </c>
      <c r="AX413" s="15" t="s">
        <v>85</v>
      </c>
      <c r="AY413" s="221" t="s">
        <v>149</v>
      </c>
    </row>
    <row r="414" spans="1:65" s="2" customFormat="1" ht="24.2" customHeight="1">
      <c r="A414" s="37"/>
      <c r="B414" s="38"/>
      <c r="C414" s="172" t="s">
        <v>433</v>
      </c>
      <c r="D414" s="172" t="s">
        <v>151</v>
      </c>
      <c r="E414" s="173" t="s">
        <v>434</v>
      </c>
      <c r="F414" s="174" t="s">
        <v>435</v>
      </c>
      <c r="G414" s="175" t="s">
        <v>229</v>
      </c>
      <c r="H414" s="176">
        <v>21.335</v>
      </c>
      <c r="I414" s="177"/>
      <c r="J414" s="178">
        <f>ROUND(I414*H414,2)</f>
        <v>0</v>
      </c>
      <c r="K414" s="174" t="s">
        <v>155</v>
      </c>
      <c r="L414" s="42"/>
      <c r="M414" s="179" t="s">
        <v>31</v>
      </c>
      <c r="N414" s="180" t="s">
        <v>48</v>
      </c>
      <c r="O414" s="67"/>
      <c r="P414" s="181">
        <f>O414*H414</f>
        <v>0</v>
      </c>
      <c r="Q414" s="181">
        <v>0.08947</v>
      </c>
      <c r="R414" s="181">
        <f>Q414*H414</f>
        <v>1.9088424499999999</v>
      </c>
      <c r="S414" s="181">
        <v>0</v>
      </c>
      <c r="T414" s="182">
        <f>S414*H414</f>
        <v>0</v>
      </c>
      <c r="U414" s="37"/>
      <c r="V414" s="37"/>
      <c r="W414" s="37"/>
      <c r="X414" s="37"/>
      <c r="Y414" s="37"/>
      <c r="Z414" s="37"/>
      <c r="AA414" s="37"/>
      <c r="AB414" s="37"/>
      <c r="AC414" s="37"/>
      <c r="AD414" s="37"/>
      <c r="AE414" s="37"/>
      <c r="AR414" s="183" t="s">
        <v>156</v>
      </c>
      <c r="AT414" s="183" t="s">
        <v>151</v>
      </c>
      <c r="AU414" s="183" t="s">
        <v>87</v>
      </c>
      <c r="AY414" s="19" t="s">
        <v>149</v>
      </c>
      <c r="BE414" s="184">
        <f>IF(N414="základní",J414,0)</f>
        <v>0</v>
      </c>
      <c r="BF414" s="184">
        <f>IF(N414="snížená",J414,0)</f>
        <v>0</v>
      </c>
      <c r="BG414" s="184">
        <f>IF(N414="zákl. přenesená",J414,0)</f>
        <v>0</v>
      </c>
      <c r="BH414" s="184">
        <f>IF(N414="sníž. přenesená",J414,0)</f>
        <v>0</v>
      </c>
      <c r="BI414" s="184">
        <f>IF(N414="nulová",J414,0)</f>
        <v>0</v>
      </c>
      <c r="BJ414" s="19" t="s">
        <v>85</v>
      </c>
      <c r="BK414" s="184">
        <f>ROUND(I414*H414,2)</f>
        <v>0</v>
      </c>
      <c r="BL414" s="19" t="s">
        <v>156</v>
      </c>
      <c r="BM414" s="183" t="s">
        <v>436</v>
      </c>
    </row>
    <row r="415" spans="2:51" s="13" customFormat="1" ht="12">
      <c r="B415" s="190"/>
      <c r="C415" s="191"/>
      <c r="D415" s="185" t="s">
        <v>160</v>
      </c>
      <c r="E415" s="192" t="s">
        <v>31</v>
      </c>
      <c r="F415" s="193" t="s">
        <v>424</v>
      </c>
      <c r="G415" s="191"/>
      <c r="H415" s="192" t="s">
        <v>31</v>
      </c>
      <c r="I415" s="194"/>
      <c r="J415" s="191"/>
      <c r="K415" s="191"/>
      <c r="L415" s="195"/>
      <c r="M415" s="196"/>
      <c r="N415" s="197"/>
      <c r="O415" s="197"/>
      <c r="P415" s="197"/>
      <c r="Q415" s="197"/>
      <c r="R415" s="197"/>
      <c r="S415" s="197"/>
      <c r="T415" s="198"/>
      <c r="AT415" s="199" t="s">
        <v>160</v>
      </c>
      <c r="AU415" s="199" t="s">
        <v>87</v>
      </c>
      <c r="AV415" s="13" t="s">
        <v>85</v>
      </c>
      <c r="AW415" s="13" t="s">
        <v>38</v>
      </c>
      <c r="AX415" s="13" t="s">
        <v>77</v>
      </c>
      <c r="AY415" s="199" t="s">
        <v>149</v>
      </c>
    </row>
    <row r="416" spans="2:51" s="14" customFormat="1" ht="12">
      <c r="B416" s="200"/>
      <c r="C416" s="201"/>
      <c r="D416" s="185" t="s">
        <v>160</v>
      </c>
      <c r="E416" s="202" t="s">
        <v>31</v>
      </c>
      <c r="F416" s="203" t="s">
        <v>437</v>
      </c>
      <c r="G416" s="201"/>
      <c r="H416" s="204">
        <v>26.273</v>
      </c>
      <c r="I416" s="205"/>
      <c r="J416" s="201"/>
      <c r="K416" s="201"/>
      <c r="L416" s="206"/>
      <c r="M416" s="207"/>
      <c r="N416" s="208"/>
      <c r="O416" s="208"/>
      <c r="P416" s="208"/>
      <c r="Q416" s="208"/>
      <c r="R416" s="208"/>
      <c r="S416" s="208"/>
      <c r="T416" s="209"/>
      <c r="AT416" s="210" t="s">
        <v>160</v>
      </c>
      <c r="AU416" s="210" t="s">
        <v>87</v>
      </c>
      <c r="AV416" s="14" t="s">
        <v>87</v>
      </c>
      <c r="AW416" s="14" t="s">
        <v>38</v>
      </c>
      <c r="AX416" s="14" t="s">
        <v>77</v>
      </c>
      <c r="AY416" s="210" t="s">
        <v>149</v>
      </c>
    </row>
    <row r="417" spans="2:51" s="13" customFormat="1" ht="12">
      <c r="B417" s="190"/>
      <c r="C417" s="191"/>
      <c r="D417" s="185" t="s">
        <v>160</v>
      </c>
      <c r="E417" s="192" t="s">
        <v>31</v>
      </c>
      <c r="F417" s="193" t="s">
        <v>426</v>
      </c>
      <c r="G417" s="191"/>
      <c r="H417" s="192" t="s">
        <v>31</v>
      </c>
      <c r="I417" s="194"/>
      <c r="J417" s="191"/>
      <c r="K417" s="191"/>
      <c r="L417" s="195"/>
      <c r="M417" s="196"/>
      <c r="N417" s="197"/>
      <c r="O417" s="197"/>
      <c r="P417" s="197"/>
      <c r="Q417" s="197"/>
      <c r="R417" s="197"/>
      <c r="S417" s="197"/>
      <c r="T417" s="198"/>
      <c r="AT417" s="199" t="s">
        <v>160</v>
      </c>
      <c r="AU417" s="199" t="s">
        <v>87</v>
      </c>
      <c r="AV417" s="13" t="s">
        <v>85</v>
      </c>
      <c r="AW417" s="13" t="s">
        <v>38</v>
      </c>
      <c r="AX417" s="13" t="s">
        <v>77</v>
      </c>
      <c r="AY417" s="199" t="s">
        <v>149</v>
      </c>
    </row>
    <row r="418" spans="2:51" s="14" customFormat="1" ht="12">
      <c r="B418" s="200"/>
      <c r="C418" s="201"/>
      <c r="D418" s="185" t="s">
        <v>160</v>
      </c>
      <c r="E418" s="202" t="s">
        <v>31</v>
      </c>
      <c r="F418" s="203" t="s">
        <v>438</v>
      </c>
      <c r="G418" s="201"/>
      <c r="H418" s="204">
        <v>-5.539</v>
      </c>
      <c r="I418" s="205"/>
      <c r="J418" s="201"/>
      <c r="K418" s="201"/>
      <c r="L418" s="206"/>
      <c r="M418" s="207"/>
      <c r="N418" s="208"/>
      <c r="O418" s="208"/>
      <c r="P418" s="208"/>
      <c r="Q418" s="208"/>
      <c r="R418" s="208"/>
      <c r="S418" s="208"/>
      <c r="T418" s="209"/>
      <c r="AT418" s="210" t="s">
        <v>160</v>
      </c>
      <c r="AU418" s="210" t="s">
        <v>87</v>
      </c>
      <c r="AV418" s="14" t="s">
        <v>87</v>
      </c>
      <c r="AW418" s="14" t="s">
        <v>38</v>
      </c>
      <c r="AX418" s="14" t="s">
        <v>77</v>
      </c>
      <c r="AY418" s="210" t="s">
        <v>149</v>
      </c>
    </row>
    <row r="419" spans="2:51" s="14" customFormat="1" ht="12">
      <c r="B419" s="200"/>
      <c r="C419" s="201"/>
      <c r="D419" s="185" t="s">
        <v>160</v>
      </c>
      <c r="E419" s="202" t="s">
        <v>31</v>
      </c>
      <c r="F419" s="203" t="s">
        <v>439</v>
      </c>
      <c r="G419" s="201"/>
      <c r="H419" s="204">
        <v>-2.023</v>
      </c>
      <c r="I419" s="205"/>
      <c r="J419" s="201"/>
      <c r="K419" s="201"/>
      <c r="L419" s="206"/>
      <c r="M419" s="207"/>
      <c r="N419" s="208"/>
      <c r="O419" s="208"/>
      <c r="P419" s="208"/>
      <c r="Q419" s="208"/>
      <c r="R419" s="208"/>
      <c r="S419" s="208"/>
      <c r="T419" s="209"/>
      <c r="AT419" s="210" t="s">
        <v>160</v>
      </c>
      <c r="AU419" s="210" t="s">
        <v>87</v>
      </c>
      <c r="AV419" s="14" t="s">
        <v>87</v>
      </c>
      <c r="AW419" s="14" t="s">
        <v>38</v>
      </c>
      <c r="AX419" s="14" t="s">
        <v>77</v>
      </c>
      <c r="AY419" s="210" t="s">
        <v>149</v>
      </c>
    </row>
    <row r="420" spans="2:51" s="13" customFormat="1" ht="12">
      <c r="B420" s="190"/>
      <c r="C420" s="191"/>
      <c r="D420" s="185" t="s">
        <v>160</v>
      </c>
      <c r="E420" s="192" t="s">
        <v>31</v>
      </c>
      <c r="F420" s="193" t="s">
        <v>398</v>
      </c>
      <c r="G420" s="191"/>
      <c r="H420" s="192" t="s">
        <v>31</v>
      </c>
      <c r="I420" s="194"/>
      <c r="J420" s="191"/>
      <c r="K420" s="191"/>
      <c r="L420" s="195"/>
      <c r="M420" s="196"/>
      <c r="N420" s="197"/>
      <c r="O420" s="197"/>
      <c r="P420" s="197"/>
      <c r="Q420" s="197"/>
      <c r="R420" s="197"/>
      <c r="S420" s="197"/>
      <c r="T420" s="198"/>
      <c r="AT420" s="199" t="s">
        <v>160</v>
      </c>
      <c r="AU420" s="199" t="s">
        <v>87</v>
      </c>
      <c r="AV420" s="13" t="s">
        <v>85</v>
      </c>
      <c r="AW420" s="13" t="s">
        <v>38</v>
      </c>
      <c r="AX420" s="13" t="s">
        <v>77</v>
      </c>
      <c r="AY420" s="199" t="s">
        <v>149</v>
      </c>
    </row>
    <row r="421" spans="2:51" s="14" customFormat="1" ht="12">
      <c r="B421" s="200"/>
      <c r="C421" s="201"/>
      <c r="D421" s="185" t="s">
        <v>160</v>
      </c>
      <c r="E421" s="202" t="s">
        <v>31</v>
      </c>
      <c r="F421" s="203" t="s">
        <v>431</v>
      </c>
      <c r="G421" s="201"/>
      <c r="H421" s="204">
        <v>2.624</v>
      </c>
      <c r="I421" s="205"/>
      <c r="J421" s="201"/>
      <c r="K421" s="201"/>
      <c r="L421" s="206"/>
      <c r="M421" s="207"/>
      <c r="N421" s="208"/>
      <c r="O421" s="208"/>
      <c r="P421" s="208"/>
      <c r="Q421" s="208"/>
      <c r="R421" s="208"/>
      <c r="S421" s="208"/>
      <c r="T421" s="209"/>
      <c r="AT421" s="210" t="s">
        <v>160</v>
      </c>
      <c r="AU421" s="210" t="s">
        <v>87</v>
      </c>
      <c r="AV421" s="14" t="s">
        <v>87</v>
      </c>
      <c r="AW421" s="14" t="s">
        <v>38</v>
      </c>
      <c r="AX421" s="14" t="s">
        <v>77</v>
      </c>
      <c r="AY421" s="210" t="s">
        <v>149</v>
      </c>
    </row>
    <row r="422" spans="2:51" s="15" customFormat="1" ht="12">
      <c r="B422" s="211"/>
      <c r="C422" s="212"/>
      <c r="D422" s="185" t="s">
        <v>160</v>
      </c>
      <c r="E422" s="213" t="s">
        <v>31</v>
      </c>
      <c r="F422" s="214" t="s">
        <v>163</v>
      </c>
      <c r="G422" s="212"/>
      <c r="H422" s="215">
        <v>21.335</v>
      </c>
      <c r="I422" s="216"/>
      <c r="J422" s="212"/>
      <c r="K422" s="212"/>
      <c r="L422" s="217"/>
      <c r="M422" s="218"/>
      <c r="N422" s="219"/>
      <c r="O422" s="219"/>
      <c r="P422" s="219"/>
      <c r="Q422" s="219"/>
      <c r="R422" s="219"/>
      <c r="S422" s="219"/>
      <c r="T422" s="220"/>
      <c r="AT422" s="221" t="s">
        <v>160</v>
      </c>
      <c r="AU422" s="221" t="s">
        <v>87</v>
      </c>
      <c r="AV422" s="15" t="s">
        <v>156</v>
      </c>
      <c r="AW422" s="15" t="s">
        <v>38</v>
      </c>
      <c r="AX422" s="15" t="s">
        <v>85</v>
      </c>
      <c r="AY422" s="221" t="s">
        <v>149</v>
      </c>
    </row>
    <row r="423" spans="1:65" s="2" customFormat="1" ht="24.2" customHeight="1">
      <c r="A423" s="37"/>
      <c r="B423" s="38"/>
      <c r="C423" s="172" t="s">
        <v>440</v>
      </c>
      <c r="D423" s="172" t="s">
        <v>151</v>
      </c>
      <c r="E423" s="173" t="s">
        <v>441</v>
      </c>
      <c r="F423" s="174" t="s">
        <v>442</v>
      </c>
      <c r="G423" s="175" t="s">
        <v>229</v>
      </c>
      <c r="H423" s="176">
        <v>3.82</v>
      </c>
      <c r="I423" s="177"/>
      <c r="J423" s="178">
        <f>ROUND(I423*H423,2)</f>
        <v>0</v>
      </c>
      <c r="K423" s="174" t="s">
        <v>155</v>
      </c>
      <c r="L423" s="42"/>
      <c r="M423" s="179" t="s">
        <v>31</v>
      </c>
      <c r="N423" s="180" t="s">
        <v>48</v>
      </c>
      <c r="O423" s="67"/>
      <c r="P423" s="181">
        <f>O423*H423</f>
        <v>0</v>
      </c>
      <c r="Q423" s="181">
        <v>0.0345</v>
      </c>
      <c r="R423" s="181">
        <f>Q423*H423</f>
        <v>0.13179000000000002</v>
      </c>
      <c r="S423" s="181">
        <v>0</v>
      </c>
      <c r="T423" s="182">
        <f>S423*H423</f>
        <v>0</v>
      </c>
      <c r="U423" s="37"/>
      <c r="V423" s="37"/>
      <c r="W423" s="37"/>
      <c r="X423" s="37"/>
      <c r="Y423" s="37"/>
      <c r="Z423" s="37"/>
      <c r="AA423" s="37"/>
      <c r="AB423" s="37"/>
      <c r="AC423" s="37"/>
      <c r="AD423" s="37"/>
      <c r="AE423" s="37"/>
      <c r="AR423" s="183" t="s">
        <v>156</v>
      </c>
      <c r="AT423" s="183" t="s">
        <v>151</v>
      </c>
      <c r="AU423" s="183" t="s">
        <v>87</v>
      </c>
      <c r="AY423" s="19" t="s">
        <v>149</v>
      </c>
      <c r="BE423" s="184">
        <f>IF(N423="základní",J423,0)</f>
        <v>0</v>
      </c>
      <c r="BF423" s="184">
        <f>IF(N423="snížená",J423,0)</f>
        <v>0</v>
      </c>
      <c r="BG423" s="184">
        <f>IF(N423="zákl. přenesená",J423,0)</f>
        <v>0</v>
      </c>
      <c r="BH423" s="184">
        <f>IF(N423="sníž. přenesená",J423,0)</f>
        <v>0</v>
      </c>
      <c r="BI423" s="184">
        <f>IF(N423="nulová",J423,0)</f>
        <v>0</v>
      </c>
      <c r="BJ423" s="19" t="s">
        <v>85</v>
      </c>
      <c r="BK423" s="184">
        <f>ROUND(I423*H423,2)</f>
        <v>0</v>
      </c>
      <c r="BL423" s="19" t="s">
        <v>156</v>
      </c>
      <c r="BM423" s="183" t="s">
        <v>443</v>
      </c>
    </row>
    <row r="424" spans="1:47" s="2" customFormat="1" ht="146.25">
      <c r="A424" s="37"/>
      <c r="B424" s="38"/>
      <c r="C424" s="39"/>
      <c r="D424" s="185" t="s">
        <v>158</v>
      </c>
      <c r="E424" s="39"/>
      <c r="F424" s="186" t="s">
        <v>444</v>
      </c>
      <c r="G424" s="39"/>
      <c r="H424" s="39"/>
      <c r="I424" s="187"/>
      <c r="J424" s="39"/>
      <c r="K424" s="39"/>
      <c r="L424" s="42"/>
      <c r="M424" s="188"/>
      <c r="N424" s="189"/>
      <c r="O424" s="67"/>
      <c r="P424" s="67"/>
      <c r="Q424" s="67"/>
      <c r="R424" s="67"/>
      <c r="S424" s="67"/>
      <c r="T424" s="68"/>
      <c r="U424" s="37"/>
      <c r="V424" s="37"/>
      <c r="W424" s="37"/>
      <c r="X424" s="37"/>
      <c r="Y424" s="37"/>
      <c r="Z424" s="37"/>
      <c r="AA424" s="37"/>
      <c r="AB424" s="37"/>
      <c r="AC424" s="37"/>
      <c r="AD424" s="37"/>
      <c r="AE424" s="37"/>
      <c r="AT424" s="19" t="s">
        <v>158</v>
      </c>
      <c r="AU424" s="19" t="s">
        <v>87</v>
      </c>
    </row>
    <row r="425" spans="2:51" s="13" customFormat="1" ht="12">
      <c r="B425" s="190"/>
      <c r="C425" s="191"/>
      <c r="D425" s="185" t="s">
        <v>160</v>
      </c>
      <c r="E425" s="192" t="s">
        <v>31</v>
      </c>
      <c r="F425" s="193" t="s">
        <v>424</v>
      </c>
      <c r="G425" s="191"/>
      <c r="H425" s="192" t="s">
        <v>31</v>
      </c>
      <c r="I425" s="194"/>
      <c r="J425" s="191"/>
      <c r="K425" s="191"/>
      <c r="L425" s="195"/>
      <c r="M425" s="196"/>
      <c r="N425" s="197"/>
      <c r="O425" s="197"/>
      <c r="P425" s="197"/>
      <c r="Q425" s="197"/>
      <c r="R425" s="197"/>
      <c r="S425" s="197"/>
      <c r="T425" s="198"/>
      <c r="AT425" s="199" t="s">
        <v>160</v>
      </c>
      <c r="AU425" s="199" t="s">
        <v>87</v>
      </c>
      <c r="AV425" s="13" t="s">
        <v>85</v>
      </c>
      <c r="AW425" s="13" t="s">
        <v>38</v>
      </c>
      <c r="AX425" s="13" t="s">
        <v>77</v>
      </c>
      <c r="AY425" s="199" t="s">
        <v>149</v>
      </c>
    </row>
    <row r="426" spans="2:51" s="14" customFormat="1" ht="12">
      <c r="B426" s="200"/>
      <c r="C426" s="201"/>
      <c r="D426" s="185" t="s">
        <v>160</v>
      </c>
      <c r="E426" s="202" t="s">
        <v>31</v>
      </c>
      <c r="F426" s="203" t="s">
        <v>445</v>
      </c>
      <c r="G426" s="201"/>
      <c r="H426" s="204">
        <v>3.82</v>
      </c>
      <c r="I426" s="205"/>
      <c r="J426" s="201"/>
      <c r="K426" s="201"/>
      <c r="L426" s="206"/>
      <c r="M426" s="207"/>
      <c r="N426" s="208"/>
      <c r="O426" s="208"/>
      <c r="P426" s="208"/>
      <c r="Q426" s="208"/>
      <c r="R426" s="208"/>
      <c r="S426" s="208"/>
      <c r="T426" s="209"/>
      <c r="AT426" s="210" t="s">
        <v>160</v>
      </c>
      <c r="AU426" s="210" t="s">
        <v>87</v>
      </c>
      <c r="AV426" s="14" t="s">
        <v>87</v>
      </c>
      <c r="AW426" s="14" t="s">
        <v>38</v>
      </c>
      <c r="AX426" s="14" t="s">
        <v>77</v>
      </c>
      <c r="AY426" s="210" t="s">
        <v>149</v>
      </c>
    </row>
    <row r="427" spans="2:51" s="15" customFormat="1" ht="12">
      <c r="B427" s="211"/>
      <c r="C427" s="212"/>
      <c r="D427" s="185" t="s">
        <v>160</v>
      </c>
      <c r="E427" s="213" t="s">
        <v>31</v>
      </c>
      <c r="F427" s="214" t="s">
        <v>163</v>
      </c>
      <c r="G427" s="212"/>
      <c r="H427" s="215">
        <v>3.82</v>
      </c>
      <c r="I427" s="216"/>
      <c r="J427" s="212"/>
      <c r="K427" s="212"/>
      <c r="L427" s="217"/>
      <c r="M427" s="218"/>
      <c r="N427" s="219"/>
      <c r="O427" s="219"/>
      <c r="P427" s="219"/>
      <c r="Q427" s="219"/>
      <c r="R427" s="219"/>
      <c r="S427" s="219"/>
      <c r="T427" s="220"/>
      <c r="AT427" s="221" t="s">
        <v>160</v>
      </c>
      <c r="AU427" s="221" t="s">
        <v>87</v>
      </c>
      <c r="AV427" s="15" t="s">
        <v>156</v>
      </c>
      <c r="AW427" s="15" t="s">
        <v>38</v>
      </c>
      <c r="AX427" s="15" t="s">
        <v>85</v>
      </c>
      <c r="AY427" s="221" t="s">
        <v>149</v>
      </c>
    </row>
    <row r="428" spans="1:65" s="2" customFormat="1" ht="14.45" customHeight="1">
      <c r="A428" s="37"/>
      <c r="B428" s="38"/>
      <c r="C428" s="172" t="s">
        <v>446</v>
      </c>
      <c r="D428" s="172" t="s">
        <v>151</v>
      </c>
      <c r="E428" s="173" t="s">
        <v>447</v>
      </c>
      <c r="F428" s="174" t="s">
        <v>448</v>
      </c>
      <c r="G428" s="175" t="s">
        <v>229</v>
      </c>
      <c r="H428" s="176">
        <v>3.82</v>
      </c>
      <c r="I428" s="177"/>
      <c r="J428" s="178">
        <f>ROUND(I428*H428,2)</f>
        <v>0</v>
      </c>
      <c r="K428" s="174" t="s">
        <v>155</v>
      </c>
      <c r="L428" s="42"/>
      <c r="M428" s="179" t="s">
        <v>31</v>
      </c>
      <c r="N428" s="180" t="s">
        <v>48</v>
      </c>
      <c r="O428" s="67"/>
      <c r="P428" s="181">
        <f>O428*H428</f>
        <v>0</v>
      </c>
      <c r="Q428" s="181">
        <v>0.016</v>
      </c>
      <c r="R428" s="181">
        <f>Q428*H428</f>
        <v>0.06112</v>
      </c>
      <c r="S428" s="181">
        <v>0</v>
      </c>
      <c r="T428" s="182">
        <f>S428*H428</f>
        <v>0</v>
      </c>
      <c r="U428" s="37"/>
      <c r="V428" s="37"/>
      <c r="W428" s="37"/>
      <c r="X428" s="37"/>
      <c r="Y428" s="37"/>
      <c r="Z428" s="37"/>
      <c r="AA428" s="37"/>
      <c r="AB428" s="37"/>
      <c r="AC428" s="37"/>
      <c r="AD428" s="37"/>
      <c r="AE428" s="37"/>
      <c r="AR428" s="183" t="s">
        <v>156</v>
      </c>
      <c r="AT428" s="183" t="s">
        <v>151</v>
      </c>
      <c r="AU428" s="183" t="s">
        <v>87</v>
      </c>
      <c r="AY428" s="19" t="s">
        <v>149</v>
      </c>
      <c r="BE428" s="184">
        <f>IF(N428="základní",J428,0)</f>
        <v>0</v>
      </c>
      <c r="BF428" s="184">
        <f>IF(N428="snížená",J428,0)</f>
        <v>0</v>
      </c>
      <c r="BG428" s="184">
        <f>IF(N428="zákl. přenesená",J428,0)</f>
        <v>0</v>
      </c>
      <c r="BH428" s="184">
        <f>IF(N428="sníž. přenesená",J428,0)</f>
        <v>0</v>
      </c>
      <c r="BI428" s="184">
        <f>IF(N428="nulová",J428,0)</f>
        <v>0</v>
      </c>
      <c r="BJ428" s="19" t="s">
        <v>85</v>
      </c>
      <c r="BK428" s="184">
        <f>ROUND(I428*H428,2)</f>
        <v>0</v>
      </c>
      <c r="BL428" s="19" t="s">
        <v>156</v>
      </c>
      <c r="BM428" s="183" t="s">
        <v>449</v>
      </c>
    </row>
    <row r="429" spans="1:47" s="2" customFormat="1" ht="146.25">
      <c r="A429" s="37"/>
      <c r="B429" s="38"/>
      <c r="C429" s="39"/>
      <c r="D429" s="185" t="s">
        <v>158</v>
      </c>
      <c r="E429" s="39"/>
      <c r="F429" s="186" t="s">
        <v>444</v>
      </c>
      <c r="G429" s="39"/>
      <c r="H429" s="39"/>
      <c r="I429" s="187"/>
      <c r="J429" s="39"/>
      <c r="K429" s="39"/>
      <c r="L429" s="42"/>
      <c r="M429" s="188"/>
      <c r="N429" s="189"/>
      <c r="O429" s="67"/>
      <c r="P429" s="67"/>
      <c r="Q429" s="67"/>
      <c r="R429" s="67"/>
      <c r="S429" s="67"/>
      <c r="T429" s="68"/>
      <c r="U429" s="37"/>
      <c r="V429" s="37"/>
      <c r="W429" s="37"/>
      <c r="X429" s="37"/>
      <c r="Y429" s="37"/>
      <c r="Z429" s="37"/>
      <c r="AA429" s="37"/>
      <c r="AB429" s="37"/>
      <c r="AC429" s="37"/>
      <c r="AD429" s="37"/>
      <c r="AE429" s="37"/>
      <c r="AT429" s="19" t="s">
        <v>158</v>
      </c>
      <c r="AU429" s="19" t="s">
        <v>87</v>
      </c>
    </row>
    <row r="430" spans="1:65" s="2" customFormat="1" ht="14.45" customHeight="1">
      <c r="A430" s="37"/>
      <c r="B430" s="38"/>
      <c r="C430" s="172" t="s">
        <v>450</v>
      </c>
      <c r="D430" s="172" t="s">
        <v>151</v>
      </c>
      <c r="E430" s="173" t="s">
        <v>451</v>
      </c>
      <c r="F430" s="174" t="s">
        <v>452</v>
      </c>
      <c r="G430" s="175" t="s">
        <v>297</v>
      </c>
      <c r="H430" s="176">
        <v>1.43</v>
      </c>
      <c r="I430" s="177"/>
      <c r="J430" s="178">
        <f>ROUND(I430*H430,2)</f>
        <v>0</v>
      </c>
      <c r="K430" s="174" t="s">
        <v>155</v>
      </c>
      <c r="L430" s="42"/>
      <c r="M430" s="179" t="s">
        <v>31</v>
      </c>
      <c r="N430" s="180" t="s">
        <v>48</v>
      </c>
      <c r="O430" s="67"/>
      <c r="P430" s="181">
        <f>O430*H430</f>
        <v>0</v>
      </c>
      <c r="Q430" s="181">
        <v>0.01032</v>
      </c>
      <c r="R430" s="181">
        <f>Q430*H430</f>
        <v>0.0147576</v>
      </c>
      <c r="S430" s="181">
        <v>0</v>
      </c>
      <c r="T430" s="182">
        <f>S430*H430</f>
        <v>0</v>
      </c>
      <c r="U430" s="37"/>
      <c r="V430" s="37"/>
      <c r="W430" s="37"/>
      <c r="X430" s="37"/>
      <c r="Y430" s="37"/>
      <c r="Z430" s="37"/>
      <c r="AA430" s="37"/>
      <c r="AB430" s="37"/>
      <c r="AC430" s="37"/>
      <c r="AD430" s="37"/>
      <c r="AE430" s="37"/>
      <c r="AR430" s="183" t="s">
        <v>156</v>
      </c>
      <c r="AT430" s="183" t="s">
        <v>151</v>
      </c>
      <c r="AU430" s="183" t="s">
        <v>87</v>
      </c>
      <c r="AY430" s="19" t="s">
        <v>149</v>
      </c>
      <c r="BE430" s="184">
        <f>IF(N430="základní",J430,0)</f>
        <v>0</v>
      </c>
      <c r="BF430" s="184">
        <f>IF(N430="snížená",J430,0)</f>
        <v>0</v>
      </c>
      <c r="BG430" s="184">
        <f>IF(N430="zákl. přenesená",J430,0)</f>
        <v>0</v>
      </c>
      <c r="BH430" s="184">
        <f>IF(N430="sníž. přenesená",J430,0)</f>
        <v>0</v>
      </c>
      <c r="BI430" s="184">
        <f>IF(N430="nulová",J430,0)</f>
        <v>0</v>
      </c>
      <c r="BJ430" s="19" t="s">
        <v>85</v>
      </c>
      <c r="BK430" s="184">
        <f>ROUND(I430*H430,2)</f>
        <v>0</v>
      </c>
      <c r="BL430" s="19" t="s">
        <v>156</v>
      </c>
      <c r="BM430" s="183" t="s">
        <v>453</v>
      </c>
    </row>
    <row r="431" spans="2:51" s="13" customFormat="1" ht="12">
      <c r="B431" s="190"/>
      <c r="C431" s="191"/>
      <c r="D431" s="185" t="s">
        <v>160</v>
      </c>
      <c r="E431" s="192" t="s">
        <v>31</v>
      </c>
      <c r="F431" s="193" t="s">
        <v>205</v>
      </c>
      <c r="G431" s="191"/>
      <c r="H431" s="192" t="s">
        <v>31</v>
      </c>
      <c r="I431" s="194"/>
      <c r="J431" s="191"/>
      <c r="K431" s="191"/>
      <c r="L431" s="195"/>
      <c r="M431" s="196"/>
      <c r="N431" s="197"/>
      <c r="O431" s="197"/>
      <c r="P431" s="197"/>
      <c r="Q431" s="197"/>
      <c r="R431" s="197"/>
      <c r="S431" s="197"/>
      <c r="T431" s="198"/>
      <c r="AT431" s="199" t="s">
        <v>160</v>
      </c>
      <c r="AU431" s="199" t="s">
        <v>87</v>
      </c>
      <c r="AV431" s="13" t="s">
        <v>85</v>
      </c>
      <c r="AW431" s="13" t="s">
        <v>38</v>
      </c>
      <c r="AX431" s="13" t="s">
        <v>77</v>
      </c>
      <c r="AY431" s="199" t="s">
        <v>149</v>
      </c>
    </row>
    <row r="432" spans="2:51" s="14" customFormat="1" ht="12">
      <c r="B432" s="200"/>
      <c r="C432" s="201"/>
      <c r="D432" s="185" t="s">
        <v>160</v>
      </c>
      <c r="E432" s="202" t="s">
        <v>31</v>
      </c>
      <c r="F432" s="203" t="s">
        <v>454</v>
      </c>
      <c r="G432" s="201"/>
      <c r="H432" s="204">
        <v>0.95</v>
      </c>
      <c r="I432" s="205"/>
      <c r="J432" s="201"/>
      <c r="K432" s="201"/>
      <c r="L432" s="206"/>
      <c r="M432" s="207"/>
      <c r="N432" s="208"/>
      <c r="O432" s="208"/>
      <c r="P432" s="208"/>
      <c r="Q432" s="208"/>
      <c r="R432" s="208"/>
      <c r="S432" s="208"/>
      <c r="T432" s="209"/>
      <c r="AT432" s="210" t="s">
        <v>160</v>
      </c>
      <c r="AU432" s="210" t="s">
        <v>87</v>
      </c>
      <c r="AV432" s="14" t="s">
        <v>87</v>
      </c>
      <c r="AW432" s="14" t="s">
        <v>38</v>
      </c>
      <c r="AX432" s="14" t="s">
        <v>77</v>
      </c>
      <c r="AY432" s="210" t="s">
        <v>149</v>
      </c>
    </row>
    <row r="433" spans="2:51" s="14" customFormat="1" ht="12">
      <c r="B433" s="200"/>
      <c r="C433" s="201"/>
      <c r="D433" s="185" t="s">
        <v>160</v>
      </c>
      <c r="E433" s="202" t="s">
        <v>31</v>
      </c>
      <c r="F433" s="203" t="s">
        <v>455</v>
      </c>
      <c r="G433" s="201"/>
      <c r="H433" s="204">
        <v>0.48</v>
      </c>
      <c r="I433" s="205"/>
      <c r="J433" s="201"/>
      <c r="K433" s="201"/>
      <c r="L433" s="206"/>
      <c r="M433" s="207"/>
      <c r="N433" s="208"/>
      <c r="O433" s="208"/>
      <c r="P433" s="208"/>
      <c r="Q433" s="208"/>
      <c r="R433" s="208"/>
      <c r="S433" s="208"/>
      <c r="T433" s="209"/>
      <c r="AT433" s="210" t="s">
        <v>160</v>
      </c>
      <c r="AU433" s="210" t="s">
        <v>87</v>
      </c>
      <c r="AV433" s="14" t="s">
        <v>87</v>
      </c>
      <c r="AW433" s="14" t="s">
        <v>38</v>
      </c>
      <c r="AX433" s="14" t="s">
        <v>77</v>
      </c>
      <c r="AY433" s="210" t="s">
        <v>149</v>
      </c>
    </row>
    <row r="434" spans="2:51" s="15" customFormat="1" ht="12">
      <c r="B434" s="211"/>
      <c r="C434" s="212"/>
      <c r="D434" s="185" t="s">
        <v>160</v>
      </c>
      <c r="E434" s="213" t="s">
        <v>31</v>
      </c>
      <c r="F434" s="214" t="s">
        <v>163</v>
      </c>
      <c r="G434" s="212"/>
      <c r="H434" s="215">
        <v>1.43</v>
      </c>
      <c r="I434" s="216"/>
      <c r="J434" s="212"/>
      <c r="K434" s="212"/>
      <c r="L434" s="217"/>
      <c r="M434" s="218"/>
      <c r="N434" s="219"/>
      <c r="O434" s="219"/>
      <c r="P434" s="219"/>
      <c r="Q434" s="219"/>
      <c r="R434" s="219"/>
      <c r="S434" s="219"/>
      <c r="T434" s="220"/>
      <c r="AT434" s="221" t="s">
        <v>160</v>
      </c>
      <c r="AU434" s="221" t="s">
        <v>87</v>
      </c>
      <c r="AV434" s="15" t="s">
        <v>156</v>
      </c>
      <c r="AW434" s="15" t="s">
        <v>38</v>
      </c>
      <c r="AX434" s="15" t="s">
        <v>85</v>
      </c>
      <c r="AY434" s="221" t="s">
        <v>149</v>
      </c>
    </row>
    <row r="435" spans="1:65" s="2" customFormat="1" ht="24.2" customHeight="1">
      <c r="A435" s="37"/>
      <c r="B435" s="38"/>
      <c r="C435" s="172" t="s">
        <v>456</v>
      </c>
      <c r="D435" s="172" t="s">
        <v>151</v>
      </c>
      <c r="E435" s="173" t="s">
        <v>457</v>
      </c>
      <c r="F435" s="174" t="s">
        <v>458</v>
      </c>
      <c r="G435" s="175" t="s">
        <v>229</v>
      </c>
      <c r="H435" s="176">
        <v>32</v>
      </c>
      <c r="I435" s="177"/>
      <c r="J435" s="178">
        <f>ROUND(I435*H435,2)</f>
        <v>0</v>
      </c>
      <c r="K435" s="174" t="s">
        <v>155</v>
      </c>
      <c r="L435" s="42"/>
      <c r="M435" s="179" t="s">
        <v>31</v>
      </c>
      <c r="N435" s="180" t="s">
        <v>48</v>
      </c>
      <c r="O435" s="67"/>
      <c r="P435" s="181">
        <f>O435*H435</f>
        <v>0</v>
      </c>
      <c r="Q435" s="181">
        <v>0</v>
      </c>
      <c r="R435" s="181">
        <f>Q435*H435</f>
        <v>0</v>
      </c>
      <c r="S435" s="181">
        <v>0</v>
      </c>
      <c r="T435" s="182">
        <f>S435*H435</f>
        <v>0</v>
      </c>
      <c r="U435" s="37"/>
      <c r="V435" s="37"/>
      <c r="W435" s="37"/>
      <c r="X435" s="37"/>
      <c r="Y435" s="37"/>
      <c r="Z435" s="37"/>
      <c r="AA435" s="37"/>
      <c r="AB435" s="37"/>
      <c r="AC435" s="37"/>
      <c r="AD435" s="37"/>
      <c r="AE435" s="37"/>
      <c r="AR435" s="183" t="s">
        <v>156</v>
      </c>
      <c r="AT435" s="183" t="s">
        <v>151</v>
      </c>
      <c r="AU435" s="183" t="s">
        <v>87</v>
      </c>
      <c r="AY435" s="19" t="s">
        <v>149</v>
      </c>
      <c r="BE435" s="184">
        <f>IF(N435="základní",J435,0)</f>
        <v>0</v>
      </c>
      <c r="BF435" s="184">
        <f>IF(N435="snížená",J435,0)</f>
        <v>0</v>
      </c>
      <c r="BG435" s="184">
        <f>IF(N435="zákl. přenesená",J435,0)</f>
        <v>0</v>
      </c>
      <c r="BH435" s="184">
        <f>IF(N435="sníž. přenesená",J435,0)</f>
        <v>0</v>
      </c>
      <c r="BI435" s="184">
        <f>IF(N435="nulová",J435,0)</f>
        <v>0</v>
      </c>
      <c r="BJ435" s="19" t="s">
        <v>85</v>
      </c>
      <c r="BK435" s="184">
        <f>ROUND(I435*H435,2)</f>
        <v>0</v>
      </c>
      <c r="BL435" s="19" t="s">
        <v>156</v>
      </c>
      <c r="BM435" s="183" t="s">
        <v>459</v>
      </c>
    </row>
    <row r="436" spans="1:47" s="2" customFormat="1" ht="39">
      <c r="A436" s="37"/>
      <c r="B436" s="38"/>
      <c r="C436" s="39"/>
      <c r="D436" s="185" t="s">
        <v>158</v>
      </c>
      <c r="E436" s="39"/>
      <c r="F436" s="186" t="s">
        <v>460</v>
      </c>
      <c r="G436" s="39"/>
      <c r="H436" s="39"/>
      <c r="I436" s="187"/>
      <c r="J436" s="39"/>
      <c r="K436" s="39"/>
      <c r="L436" s="42"/>
      <c r="M436" s="188"/>
      <c r="N436" s="189"/>
      <c r="O436" s="67"/>
      <c r="P436" s="67"/>
      <c r="Q436" s="67"/>
      <c r="R436" s="67"/>
      <c r="S436" s="67"/>
      <c r="T436" s="68"/>
      <c r="U436" s="37"/>
      <c r="V436" s="37"/>
      <c r="W436" s="37"/>
      <c r="X436" s="37"/>
      <c r="Y436" s="37"/>
      <c r="Z436" s="37"/>
      <c r="AA436" s="37"/>
      <c r="AB436" s="37"/>
      <c r="AC436" s="37"/>
      <c r="AD436" s="37"/>
      <c r="AE436" s="37"/>
      <c r="AT436" s="19" t="s">
        <v>158</v>
      </c>
      <c r="AU436" s="19" t="s">
        <v>87</v>
      </c>
    </row>
    <row r="437" spans="2:51" s="13" customFormat="1" ht="12">
      <c r="B437" s="190"/>
      <c r="C437" s="191"/>
      <c r="D437" s="185" t="s">
        <v>160</v>
      </c>
      <c r="E437" s="192" t="s">
        <v>31</v>
      </c>
      <c r="F437" s="193" t="s">
        <v>424</v>
      </c>
      <c r="G437" s="191"/>
      <c r="H437" s="192" t="s">
        <v>31</v>
      </c>
      <c r="I437" s="194"/>
      <c r="J437" s="191"/>
      <c r="K437" s="191"/>
      <c r="L437" s="195"/>
      <c r="M437" s="196"/>
      <c r="N437" s="197"/>
      <c r="O437" s="197"/>
      <c r="P437" s="197"/>
      <c r="Q437" s="197"/>
      <c r="R437" s="197"/>
      <c r="S437" s="197"/>
      <c r="T437" s="198"/>
      <c r="AT437" s="199" t="s">
        <v>160</v>
      </c>
      <c r="AU437" s="199" t="s">
        <v>87</v>
      </c>
      <c r="AV437" s="13" t="s">
        <v>85</v>
      </c>
      <c r="AW437" s="13" t="s">
        <v>38</v>
      </c>
      <c r="AX437" s="13" t="s">
        <v>77</v>
      </c>
      <c r="AY437" s="199" t="s">
        <v>149</v>
      </c>
    </row>
    <row r="438" spans="2:51" s="14" customFormat="1" ht="12">
      <c r="B438" s="200"/>
      <c r="C438" s="201"/>
      <c r="D438" s="185" t="s">
        <v>160</v>
      </c>
      <c r="E438" s="202" t="s">
        <v>31</v>
      </c>
      <c r="F438" s="203" t="s">
        <v>461</v>
      </c>
      <c r="G438" s="201"/>
      <c r="H438" s="204">
        <v>32</v>
      </c>
      <c r="I438" s="205"/>
      <c r="J438" s="201"/>
      <c r="K438" s="201"/>
      <c r="L438" s="206"/>
      <c r="M438" s="207"/>
      <c r="N438" s="208"/>
      <c r="O438" s="208"/>
      <c r="P438" s="208"/>
      <c r="Q438" s="208"/>
      <c r="R438" s="208"/>
      <c r="S438" s="208"/>
      <c r="T438" s="209"/>
      <c r="AT438" s="210" t="s">
        <v>160</v>
      </c>
      <c r="AU438" s="210" t="s">
        <v>87</v>
      </c>
      <c r="AV438" s="14" t="s">
        <v>87</v>
      </c>
      <c r="AW438" s="14" t="s">
        <v>38</v>
      </c>
      <c r="AX438" s="14" t="s">
        <v>77</v>
      </c>
      <c r="AY438" s="210" t="s">
        <v>149</v>
      </c>
    </row>
    <row r="439" spans="2:51" s="15" customFormat="1" ht="12">
      <c r="B439" s="211"/>
      <c r="C439" s="212"/>
      <c r="D439" s="185" t="s">
        <v>160</v>
      </c>
      <c r="E439" s="213" t="s">
        <v>31</v>
      </c>
      <c r="F439" s="214" t="s">
        <v>163</v>
      </c>
      <c r="G439" s="212"/>
      <c r="H439" s="215">
        <v>32</v>
      </c>
      <c r="I439" s="216"/>
      <c r="J439" s="212"/>
      <c r="K439" s="212"/>
      <c r="L439" s="217"/>
      <c r="M439" s="218"/>
      <c r="N439" s="219"/>
      <c r="O439" s="219"/>
      <c r="P439" s="219"/>
      <c r="Q439" s="219"/>
      <c r="R439" s="219"/>
      <c r="S439" s="219"/>
      <c r="T439" s="220"/>
      <c r="AT439" s="221" t="s">
        <v>160</v>
      </c>
      <c r="AU439" s="221" t="s">
        <v>87</v>
      </c>
      <c r="AV439" s="15" t="s">
        <v>156</v>
      </c>
      <c r="AW439" s="15" t="s">
        <v>38</v>
      </c>
      <c r="AX439" s="15" t="s">
        <v>85</v>
      </c>
      <c r="AY439" s="221" t="s">
        <v>149</v>
      </c>
    </row>
    <row r="440" spans="1:65" s="2" customFormat="1" ht="24.2" customHeight="1">
      <c r="A440" s="37"/>
      <c r="B440" s="38"/>
      <c r="C440" s="172" t="s">
        <v>462</v>
      </c>
      <c r="D440" s="172" t="s">
        <v>151</v>
      </c>
      <c r="E440" s="173" t="s">
        <v>463</v>
      </c>
      <c r="F440" s="174" t="s">
        <v>464</v>
      </c>
      <c r="G440" s="175" t="s">
        <v>229</v>
      </c>
      <c r="H440" s="176">
        <v>25.512</v>
      </c>
      <c r="I440" s="177"/>
      <c r="J440" s="178">
        <f>ROUND(I440*H440,2)</f>
        <v>0</v>
      </c>
      <c r="K440" s="174" t="s">
        <v>155</v>
      </c>
      <c r="L440" s="42"/>
      <c r="M440" s="179" t="s">
        <v>31</v>
      </c>
      <c r="N440" s="180" t="s">
        <v>48</v>
      </c>
      <c r="O440" s="67"/>
      <c r="P440" s="181">
        <f>O440*H440</f>
        <v>0</v>
      </c>
      <c r="Q440" s="181">
        <v>0</v>
      </c>
      <c r="R440" s="181">
        <f>Q440*H440</f>
        <v>0</v>
      </c>
      <c r="S440" s="181">
        <v>0</v>
      </c>
      <c r="T440" s="182">
        <f>S440*H440</f>
        <v>0</v>
      </c>
      <c r="U440" s="37"/>
      <c r="V440" s="37"/>
      <c r="W440" s="37"/>
      <c r="X440" s="37"/>
      <c r="Y440" s="37"/>
      <c r="Z440" s="37"/>
      <c r="AA440" s="37"/>
      <c r="AB440" s="37"/>
      <c r="AC440" s="37"/>
      <c r="AD440" s="37"/>
      <c r="AE440" s="37"/>
      <c r="AR440" s="183" t="s">
        <v>156</v>
      </c>
      <c r="AT440" s="183" t="s">
        <v>151</v>
      </c>
      <c r="AU440" s="183" t="s">
        <v>87</v>
      </c>
      <c r="AY440" s="19" t="s">
        <v>149</v>
      </c>
      <c r="BE440" s="184">
        <f>IF(N440="základní",J440,0)</f>
        <v>0</v>
      </c>
      <c r="BF440" s="184">
        <f>IF(N440="snížená",J440,0)</f>
        <v>0</v>
      </c>
      <c r="BG440" s="184">
        <f>IF(N440="zákl. přenesená",J440,0)</f>
        <v>0</v>
      </c>
      <c r="BH440" s="184">
        <f>IF(N440="sníž. přenesená",J440,0)</f>
        <v>0</v>
      </c>
      <c r="BI440" s="184">
        <f>IF(N440="nulová",J440,0)</f>
        <v>0</v>
      </c>
      <c r="BJ440" s="19" t="s">
        <v>85</v>
      </c>
      <c r="BK440" s="184">
        <f>ROUND(I440*H440,2)</f>
        <v>0</v>
      </c>
      <c r="BL440" s="19" t="s">
        <v>156</v>
      </c>
      <c r="BM440" s="183" t="s">
        <v>465</v>
      </c>
    </row>
    <row r="441" spans="1:47" s="2" customFormat="1" ht="39">
      <c r="A441" s="37"/>
      <c r="B441" s="38"/>
      <c r="C441" s="39"/>
      <c r="D441" s="185" t="s">
        <v>158</v>
      </c>
      <c r="E441" s="39"/>
      <c r="F441" s="186" t="s">
        <v>460</v>
      </c>
      <c r="G441" s="39"/>
      <c r="H441" s="39"/>
      <c r="I441" s="187"/>
      <c r="J441" s="39"/>
      <c r="K441" s="39"/>
      <c r="L441" s="42"/>
      <c r="M441" s="188"/>
      <c r="N441" s="189"/>
      <c r="O441" s="67"/>
      <c r="P441" s="67"/>
      <c r="Q441" s="67"/>
      <c r="R441" s="67"/>
      <c r="S441" s="67"/>
      <c r="T441" s="68"/>
      <c r="U441" s="37"/>
      <c r="V441" s="37"/>
      <c r="W441" s="37"/>
      <c r="X441" s="37"/>
      <c r="Y441" s="37"/>
      <c r="Z441" s="37"/>
      <c r="AA441" s="37"/>
      <c r="AB441" s="37"/>
      <c r="AC441" s="37"/>
      <c r="AD441" s="37"/>
      <c r="AE441" s="37"/>
      <c r="AT441" s="19" t="s">
        <v>158</v>
      </c>
      <c r="AU441" s="19" t="s">
        <v>87</v>
      </c>
    </row>
    <row r="442" spans="2:51" s="13" customFormat="1" ht="12">
      <c r="B442" s="190"/>
      <c r="C442" s="191"/>
      <c r="D442" s="185" t="s">
        <v>160</v>
      </c>
      <c r="E442" s="192" t="s">
        <v>31</v>
      </c>
      <c r="F442" s="193" t="s">
        <v>424</v>
      </c>
      <c r="G442" s="191"/>
      <c r="H442" s="192" t="s">
        <v>31</v>
      </c>
      <c r="I442" s="194"/>
      <c r="J442" s="191"/>
      <c r="K442" s="191"/>
      <c r="L442" s="195"/>
      <c r="M442" s="196"/>
      <c r="N442" s="197"/>
      <c r="O442" s="197"/>
      <c r="P442" s="197"/>
      <c r="Q442" s="197"/>
      <c r="R442" s="197"/>
      <c r="S442" s="197"/>
      <c r="T442" s="198"/>
      <c r="AT442" s="199" t="s">
        <v>160</v>
      </c>
      <c r="AU442" s="199" t="s">
        <v>87</v>
      </c>
      <c r="AV442" s="13" t="s">
        <v>85</v>
      </c>
      <c r="AW442" s="13" t="s">
        <v>38</v>
      </c>
      <c r="AX442" s="13" t="s">
        <v>77</v>
      </c>
      <c r="AY442" s="199" t="s">
        <v>149</v>
      </c>
    </row>
    <row r="443" spans="2:51" s="14" customFormat="1" ht="12">
      <c r="B443" s="200"/>
      <c r="C443" s="201"/>
      <c r="D443" s="185" t="s">
        <v>160</v>
      </c>
      <c r="E443" s="202" t="s">
        <v>31</v>
      </c>
      <c r="F443" s="203" t="s">
        <v>466</v>
      </c>
      <c r="G443" s="201"/>
      <c r="H443" s="204">
        <v>14.87</v>
      </c>
      <c r="I443" s="205"/>
      <c r="J443" s="201"/>
      <c r="K443" s="201"/>
      <c r="L443" s="206"/>
      <c r="M443" s="207"/>
      <c r="N443" s="208"/>
      <c r="O443" s="208"/>
      <c r="P443" s="208"/>
      <c r="Q443" s="208"/>
      <c r="R443" s="208"/>
      <c r="S443" s="208"/>
      <c r="T443" s="209"/>
      <c r="AT443" s="210" t="s">
        <v>160</v>
      </c>
      <c r="AU443" s="210" t="s">
        <v>87</v>
      </c>
      <c r="AV443" s="14" t="s">
        <v>87</v>
      </c>
      <c r="AW443" s="14" t="s">
        <v>38</v>
      </c>
      <c r="AX443" s="14" t="s">
        <v>77</v>
      </c>
      <c r="AY443" s="210" t="s">
        <v>149</v>
      </c>
    </row>
    <row r="444" spans="2:51" s="14" customFormat="1" ht="12">
      <c r="B444" s="200"/>
      <c r="C444" s="201"/>
      <c r="D444" s="185" t="s">
        <v>160</v>
      </c>
      <c r="E444" s="202" t="s">
        <v>31</v>
      </c>
      <c r="F444" s="203" t="s">
        <v>467</v>
      </c>
      <c r="G444" s="201"/>
      <c r="H444" s="204">
        <v>5.321</v>
      </c>
      <c r="I444" s="205"/>
      <c r="J444" s="201"/>
      <c r="K444" s="201"/>
      <c r="L444" s="206"/>
      <c r="M444" s="207"/>
      <c r="N444" s="208"/>
      <c r="O444" s="208"/>
      <c r="P444" s="208"/>
      <c r="Q444" s="208"/>
      <c r="R444" s="208"/>
      <c r="S444" s="208"/>
      <c r="T444" s="209"/>
      <c r="AT444" s="210" t="s">
        <v>160</v>
      </c>
      <c r="AU444" s="210" t="s">
        <v>87</v>
      </c>
      <c r="AV444" s="14" t="s">
        <v>87</v>
      </c>
      <c r="AW444" s="14" t="s">
        <v>38</v>
      </c>
      <c r="AX444" s="14" t="s">
        <v>77</v>
      </c>
      <c r="AY444" s="210" t="s">
        <v>149</v>
      </c>
    </row>
    <row r="445" spans="2:51" s="14" customFormat="1" ht="12">
      <c r="B445" s="200"/>
      <c r="C445" s="201"/>
      <c r="D445" s="185" t="s">
        <v>160</v>
      </c>
      <c r="E445" s="202" t="s">
        <v>31</v>
      </c>
      <c r="F445" s="203" t="s">
        <v>468</v>
      </c>
      <c r="G445" s="201"/>
      <c r="H445" s="204">
        <v>5.321</v>
      </c>
      <c r="I445" s="205"/>
      <c r="J445" s="201"/>
      <c r="K445" s="201"/>
      <c r="L445" s="206"/>
      <c r="M445" s="207"/>
      <c r="N445" s="208"/>
      <c r="O445" s="208"/>
      <c r="P445" s="208"/>
      <c r="Q445" s="208"/>
      <c r="R445" s="208"/>
      <c r="S445" s="208"/>
      <c r="T445" s="209"/>
      <c r="AT445" s="210" t="s">
        <v>160</v>
      </c>
      <c r="AU445" s="210" t="s">
        <v>87</v>
      </c>
      <c r="AV445" s="14" t="s">
        <v>87</v>
      </c>
      <c r="AW445" s="14" t="s">
        <v>38</v>
      </c>
      <c r="AX445" s="14" t="s">
        <v>77</v>
      </c>
      <c r="AY445" s="210" t="s">
        <v>149</v>
      </c>
    </row>
    <row r="446" spans="2:51" s="15" customFormat="1" ht="12">
      <c r="B446" s="211"/>
      <c r="C446" s="212"/>
      <c r="D446" s="185" t="s">
        <v>160</v>
      </c>
      <c r="E446" s="213" t="s">
        <v>31</v>
      </c>
      <c r="F446" s="214" t="s">
        <v>163</v>
      </c>
      <c r="G446" s="212"/>
      <c r="H446" s="215">
        <v>25.512</v>
      </c>
      <c r="I446" s="216"/>
      <c r="J446" s="212"/>
      <c r="K446" s="212"/>
      <c r="L446" s="217"/>
      <c r="M446" s="218"/>
      <c r="N446" s="219"/>
      <c r="O446" s="219"/>
      <c r="P446" s="219"/>
      <c r="Q446" s="219"/>
      <c r="R446" s="219"/>
      <c r="S446" s="219"/>
      <c r="T446" s="220"/>
      <c r="AT446" s="221" t="s">
        <v>160</v>
      </c>
      <c r="AU446" s="221" t="s">
        <v>87</v>
      </c>
      <c r="AV446" s="15" t="s">
        <v>156</v>
      </c>
      <c r="AW446" s="15" t="s">
        <v>38</v>
      </c>
      <c r="AX446" s="15" t="s">
        <v>85</v>
      </c>
      <c r="AY446" s="221" t="s">
        <v>149</v>
      </c>
    </row>
    <row r="447" spans="1:65" s="2" customFormat="1" ht="14.45" customHeight="1">
      <c r="A447" s="37"/>
      <c r="B447" s="38"/>
      <c r="C447" s="172" t="s">
        <v>469</v>
      </c>
      <c r="D447" s="172" t="s">
        <v>151</v>
      </c>
      <c r="E447" s="173" t="s">
        <v>470</v>
      </c>
      <c r="F447" s="174" t="s">
        <v>471</v>
      </c>
      <c r="G447" s="175" t="s">
        <v>229</v>
      </c>
      <c r="H447" s="176">
        <v>59.578</v>
      </c>
      <c r="I447" s="177"/>
      <c r="J447" s="178">
        <f>ROUND(I447*H447,2)</f>
        <v>0</v>
      </c>
      <c r="K447" s="174" t="s">
        <v>155</v>
      </c>
      <c r="L447" s="42"/>
      <c r="M447" s="179" t="s">
        <v>31</v>
      </c>
      <c r="N447" s="180" t="s">
        <v>48</v>
      </c>
      <c r="O447" s="67"/>
      <c r="P447" s="181">
        <f>O447*H447</f>
        <v>0</v>
      </c>
      <c r="Q447" s="181">
        <v>0</v>
      </c>
      <c r="R447" s="181">
        <f>Q447*H447</f>
        <v>0</v>
      </c>
      <c r="S447" s="181">
        <v>0</v>
      </c>
      <c r="T447" s="182">
        <f>S447*H447</f>
        <v>0</v>
      </c>
      <c r="U447" s="37"/>
      <c r="V447" s="37"/>
      <c r="W447" s="37"/>
      <c r="X447" s="37"/>
      <c r="Y447" s="37"/>
      <c r="Z447" s="37"/>
      <c r="AA447" s="37"/>
      <c r="AB447" s="37"/>
      <c r="AC447" s="37"/>
      <c r="AD447" s="37"/>
      <c r="AE447" s="37"/>
      <c r="AR447" s="183" t="s">
        <v>156</v>
      </c>
      <c r="AT447" s="183" t="s">
        <v>151</v>
      </c>
      <c r="AU447" s="183" t="s">
        <v>87</v>
      </c>
      <c r="AY447" s="19" t="s">
        <v>149</v>
      </c>
      <c r="BE447" s="184">
        <f>IF(N447="základní",J447,0)</f>
        <v>0</v>
      </c>
      <c r="BF447" s="184">
        <f>IF(N447="snížená",J447,0)</f>
        <v>0</v>
      </c>
      <c r="BG447" s="184">
        <f>IF(N447="zákl. přenesená",J447,0)</f>
        <v>0</v>
      </c>
      <c r="BH447" s="184">
        <f>IF(N447="sníž. přenesená",J447,0)</f>
        <v>0</v>
      </c>
      <c r="BI447" s="184">
        <f>IF(N447="nulová",J447,0)</f>
        <v>0</v>
      </c>
      <c r="BJ447" s="19" t="s">
        <v>85</v>
      </c>
      <c r="BK447" s="184">
        <f>ROUND(I447*H447,2)</f>
        <v>0</v>
      </c>
      <c r="BL447" s="19" t="s">
        <v>156</v>
      </c>
      <c r="BM447" s="183" t="s">
        <v>472</v>
      </c>
    </row>
    <row r="448" spans="2:51" s="13" customFormat="1" ht="12">
      <c r="B448" s="190"/>
      <c r="C448" s="191"/>
      <c r="D448" s="185" t="s">
        <v>160</v>
      </c>
      <c r="E448" s="192" t="s">
        <v>31</v>
      </c>
      <c r="F448" s="193" t="s">
        <v>424</v>
      </c>
      <c r="G448" s="191"/>
      <c r="H448" s="192" t="s">
        <v>31</v>
      </c>
      <c r="I448" s="194"/>
      <c r="J448" s="191"/>
      <c r="K448" s="191"/>
      <c r="L448" s="195"/>
      <c r="M448" s="196"/>
      <c r="N448" s="197"/>
      <c r="O448" s="197"/>
      <c r="P448" s="197"/>
      <c r="Q448" s="197"/>
      <c r="R448" s="197"/>
      <c r="S448" s="197"/>
      <c r="T448" s="198"/>
      <c r="AT448" s="199" t="s">
        <v>160</v>
      </c>
      <c r="AU448" s="199" t="s">
        <v>87</v>
      </c>
      <c r="AV448" s="13" t="s">
        <v>85</v>
      </c>
      <c r="AW448" s="13" t="s">
        <v>38</v>
      </c>
      <c r="AX448" s="13" t="s">
        <v>77</v>
      </c>
      <c r="AY448" s="199" t="s">
        <v>149</v>
      </c>
    </row>
    <row r="449" spans="2:51" s="14" customFormat="1" ht="12">
      <c r="B449" s="200"/>
      <c r="C449" s="201"/>
      <c r="D449" s="185" t="s">
        <v>160</v>
      </c>
      <c r="E449" s="202" t="s">
        <v>31</v>
      </c>
      <c r="F449" s="203" t="s">
        <v>473</v>
      </c>
      <c r="G449" s="201"/>
      <c r="H449" s="204">
        <v>34.423</v>
      </c>
      <c r="I449" s="205"/>
      <c r="J449" s="201"/>
      <c r="K449" s="201"/>
      <c r="L449" s="206"/>
      <c r="M449" s="207"/>
      <c r="N449" s="208"/>
      <c r="O449" s="208"/>
      <c r="P449" s="208"/>
      <c r="Q449" s="208"/>
      <c r="R449" s="208"/>
      <c r="S449" s="208"/>
      <c r="T449" s="209"/>
      <c r="AT449" s="210" t="s">
        <v>160</v>
      </c>
      <c r="AU449" s="210" t="s">
        <v>87</v>
      </c>
      <c r="AV449" s="14" t="s">
        <v>87</v>
      </c>
      <c r="AW449" s="14" t="s">
        <v>38</v>
      </c>
      <c r="AX449" s="14" t="s">
        <v>77</v>
      </c>
      <c r="AY449" s="210" t="s">
        <v>149</v>
      </c>
    </row>
    <row r="450" spans="2:51" s="14" customFormat="1" ht="12">
      <c r="B450" s="200"/>
      <c r="C450" s="201"/>
      <c r="D450" s="185" t="s">
        <v>160</v>
      </c>
      <c r="E450" s="202" t="s">
        <v>31</v>
      </c>
      <c r="F450" s="203" t="s">
        <v>474</v>
      </c>
      <c r="G450" s="201"/>
      <c r="H450" s="204">
        <v>21.335</v>
      </c>
      <c r="I450" s="205"/>
      <c r="J450" s="201"/>
      <c r="K450" s="201"/>
      <c r="L450" s="206"/>
      <c r="M450" s="207"/>
      <c r="N450" s="208"/>
      <c r="O450" s="208"/>
      <c r="P450" s="208"/>
      <c r="Q450" s="208"/>
      <c r="R450" s="208"/>
      <c r="S450" s="208"/>
      <c r="T450" s="209"/>
      <c r="AT450" s="210" t="s">
        <v>160</v>
      </c>
      <c r="AU450" s="210" t="s">
        <v>87</v>
      </c>
      <c r="AV450" s="14" t="s">
        <v>87</v>
      </c>
      <c r="AW450" s="14" t="s">
        <v>38</v>
      </c>
      <c r="AX450" s="14" t="s">
        <v>77</v>
      </c>
      <c r="AY450" s="210" t="s">
        <v>149</v>
      </c>
    </row>
    <row r="451" spans="2:51" s="14" customFormat="1" ht="12">
      <c r="B451" s="200"/>
      <c r="C451" s="201"/>
      <c r="D451" s="185" t="s">
        <v>160</v>
      </c>
      <c r="E451" s="202" t="s">
        <v>31</v>
      </c>
      <c r="F451" s="203" t="s">
        <v>475</v>
      </c>
      <c r="G451" s="201"/>
      <c r="H451" s="204">
        <v>3.82</v>
      </c>
      <c r="I451" s="205"/>
      <c r="J451" s="201"/>
      <c r="K451" s="201"/>
      <c r="L451" s="206"/>
      <c r="M451" s="207"/>
      <c r="N451" s="208"/>
      <c r="O451" s="208"/>
      <c r="P451" s="208"/>
      <c r="Q451" s="208"/>
      <c r="R451" s="208"/>
      <c r="S451" s="208"/>
      <c r="T451" s="209"/>
      <c r="AT451" s="210" t="s">
        <v>160</v>
      </c>
      <c r="AU451" s="210" t="s">
        <v>87</v>
      </c>
      <c r="AV451" s="14" t="s">
        <v>87</v>
      </c>
      <c r="AW451" s="14" t="s">
        <v>38</v>
      </c>
      <c r="AX451" s="14" t="s">
        <v>77</v>
      </c>
      <c r="AY451" s="210" t="s">
        <v>149</v>
      </c>
    </row>
    <row r="452" spans="2:51" s="15" customFormat="1" ht="12">
      <c r="B452" s="211"/>
      <c r="C452" s="212"/>
      <c r="D452" s="185" t="s">
        <v>160</v>
      </c>
      <c r="E452" s="213" t="s">
        <v>31</v>
      </c>
      <c r="F452" s="214" t="s">
        <v>163</v>
      </c>
      <c r="G452" s="212"/>
      <c r="H452" s="215">
        <v>59.578</v>
      </c>
      <c r="I452" s="216"/>
      <c r="J452" s="212"/>
      <c r="K452" s="212"/>
      <c r="L452" s="217"/>
      <c r="M452" s="218"/>
      <c r="N452" s="219"/>
      <c r="O452" s="219"/>
      <c r="P452" s="219"/>
      <c r="Q452" s="219"/>
      <c r="R452" s="219"/>
      <c r="S452" s="219"/>
      <c r="T452" s="220"/>
      <c r="AT452" s="221" t="s">
        <v>160</v>
      </c>
      <c r="AU452" s="221" t="s">
        <v>87</v>
      </c>
      <c r="AV452" s="15" t="s">
        <v>156</v>
      </c>
      <c r="AW452" s="15" t="s">
        <v>38</v>
      </c>
      <c r="AX452" s="15" t="s">
        <v>85</v>
      </c>
      <c r="AY452" s="221" t="s">
        <v>149</v>
      </c>
    </row>
    <row r="453" spans="1:65" s="2" customFormat="1" ht="24.2" customHeight="1">
      <c r="A453" s="37"/>
      <c r="B453" s="38"/>
      <c r="C453" s="172" t="s">
        <v>476</v>
      </c>
      <c r="D453" s="172" t="s">
        <v>151</v>
      </c>
      <c r="E453" s="173" t="s">
        <v>477</v>
      </c>
      <c r="F453" s="174" t="s">
        <v>478</v>
      </c>
      <c r="G453" s="175" t="s">
        <v>229</v>
      </c>
      <c r="H453" s="176">
        <v>59.578</v>
      </c>
      <c r="I453" s="177"/>
      <c r="J453" s="178">
        <f>ROUND(I453*H453,2)</f>
        <v>0</v>
      </c>
      <c r="K453" s="174" t="s">
        <v>155</v>
      </c>
      <c r="L453" s="42"/>
      <c r="M453" s="179" t="s">
        <v>31</v>
      </c>
      <c r="N453" s="180" t="s">
        <v>48</v>
      </c>
      <c r="O453" s="67"/>
      <c r="P453" s="181">
        <f>O453*H453</f>
        <v>0</v>
      </c>
      <c r="Q453" s="181">
        <v>0</v>
      </c>
      <c r="R453" s="181">
        <f>Q453*H453</f>
        <v>0</v>
      </c>
      <c r="S453" s="181">
        <v>0</v>
      </c>
      <c r="T453" s="182">
        <f>S453*H453</f>
        <v>0</v>
      </c>
      <c r="U453" s="37"/>
      <c r="V453" s="37"/>
      <c r="W453" s="37"/>
      <c r="X453" s="37"/>
      <c r="Y453" s="37"/>
      <c r="Z453" s="37"/>
      <c r="AA453" s="37"/>
      <c r="AB453" s="37"/>
      <c r="AC453" s="37"/>
      <c r="AD453" s="37"/>
      <c r="AE453" s="37"/>
      <c r="AR453" s="183" t="s">
        <v>156</v>
      </c>
      <c r="AT453" s="183" t="s">
        <v>151</v>
      </c>
      <c r="AU453" s="183" t="s">
        <v>87</v>
      </c>
      <c r="AY453" s="19" t="s">
        <v>149</v>
      </c>
      <c r="BE453" s="184">
        <f>IF(N453="základní",J453,0)</f>
        <v>0</v>
      </c>
      <c r="BF453" s="184">
        <f>IF(N453="snížená",J453,0)</f>
        <v>0</v>
      </c>
      <c r="BG453" s="184">
        <f>IF(N453="zákl. přenesená",J453,0)</f>
        <v>0</v>
      </c>
      <c r="BH453" s="184">
        <f>IF(N453="sníž. přenesená",J453,0)</f>
        <v>0</v>
      </c>
      <c r="BI453" s="184">
        <f>IF(N453="nulová",J453,0)</f>
        <v>0</v>
      </c>
      <c r="BJ453" s="19" t="s">
        <v>85</v>
      </c>
      <c r="BK453" s="184">
        <f>ROUND(I453*H453,2)</f>
        <v>0</v>
      </c>
      <c r="BL453" s="19" t="s">
        <v>156</v>
      </c>
      <c r="BM453" s="183" t="s">
        <v>479</v>
      </c>
    </row>
    <row r="454" spans="1:47" s="2" customFormat="1" ht="165.75">
      <c r="A454" s="37"/>
      <c r="B454" s="38"/>
      <c r="C454" s="39"/>
      <c r="D454" s="185" t="s">
        <v>158</v>
      </c>
      <c r="E454" s="39"/>
      <c r="F454" s="186" t="s">
        <v>480</v>
      </c>
      <c r="G454" s="39"/>
      <c r="H454" s="39"/>
      <c r="I454" s="187"/>
      <c r="J454" s="39"/>
      <c r="K454" s="39"/>
      <c r="L454" s="42"/>
      <c r="M454" s="188"/>
      <c r="N454" s="189"/>
      <c r="O454" s="67"/>
      <c r="P454" s="67"/>
      <c r="Q454" s="67"/>
      <c r="R454" s="67"/>
      <c r="S454" s="67"/>
      <c r="T454" s="68"/>
      <c r="U454" s="37"/>
      <c r="V454" s="37"/>
      <c r="W454" s="37"/>
      <c r="X454" s="37"/>
      <c r="Y454" s="37"/>
      <c r="Z454" s="37"/>
      <c r="AA454" s="37"/>
      <c r="AB454" s="37"/>
      <c r="AC454" s="37"/>
      <c r="AD454" s="37"/>
      <c r="AE454" s="37"/>
      <c r="AT454" s="19" t="s">
        <v>158</v>
      </c>
      <c r="AU454" s="19" t="s">
        <v>87</v>
      </c>
    </row>
    <row r="455" spans="1:65" s="2" customFormat="1" ht="24.2" customHeight="1">
      <c r="A455" s="37"/>
      <c r="B455" s="38"/>
      <c r="C455" s="172" t="s">
        <v>481</v>
      </c>
      <c r="D455" s="172" t="s">
        <v>151</v>
      </c>
      <c r="E455" s="173" t="s">
        <v>482</v>
      </c>
      <c r="F455" s="174" t="s">
        <v>483</v>
      </c>
      <c r="G455" s="175" t="s">
        <v>154</v>
      </c>
      <c r="H455" s="176">
        <v>0.351</v>
      </c>
      <c r="I455" s="177"/>
      <c r="J455" s="178">
        <f>ROUND(I455*H455,2)</f>
        <v>0</v>
      </c>
      <c r="K455" s="174" t="s">
        <v>155</v>
      </c>
      <c r="L455" s="42"/>
      <c r="M455" s="179" t="s">
        <v>31</v>
      </c>
      <c r="N455" s="180" t="s">
        <v>48</v>
      </c>
      <c r="O455" s="67"/>
      <c r="P455" s="181">
        <f>O455*H455</f>
        <v>0</v>
      </c>
      <c r="Q455" s="181">
        <v>2.25634</v>
      </c>
      <c r="R455" s="181">
        <f>Q455*H455</f>
        <v>0.7919753399999999</v>
      </c>
      <c r="S455" s="181">
        <v>0</v>
      </c>
      <c r="T455" s="182">
        <f>S455*H455</f>
        <v>0</v>
      </c>
      <c r="U455" s="37"/>
      <c r="V455" s="37"/>
      <c r="W455" s="37"/>
      <c r="X455" s="37"/>
      <c r="Y455" s="37"/>
      <c r="Z455" s="37"/>
      <c r="AA455" s="37"/>
      <c r="AB455" s="37"/>
      <c r="AC455" s="37"/>
      <c r="AD455" s="37"/>
      <c r="AE455" s="37"/>
      <c r="AR455" s="183" t="s">
        <v>156</v>
      </c>
      <c r="AT455" s="183" t="s">
        <v>151</v>
      </c>
      <c r="AU455" s="183" t="s">
        <v>87</v>
      </c>
      <c r="AY455" s="19" t="s">
        <v>149</v>
      </c>
      <c r="BE455" s="184">
        <f>IF(N455="základní",J455,0)</f>
        <v>0</v>
      </c>
      <c r="BF455" s="184">
        <f>IF(N455="snížená",J455,0)</f>
        <v>0</v>
      </c>
      <c r="BG455" s="184">
        <f>IF(N455="zákl. přenesená",J455,0)</f>
        <v>0</v>
      </c>
      <c r="BH455" s="184">
        <f>IF(N455="sníž. přenesená",J455,0)</f>
        <v>0</v>
      </c>
      <c r="BI455" s="184">
        <f>IF(N455="nulová",J455,0)</f>
        <v>0</v>
      </c>
      <c r="BJ455" s="19" t="s">
        <v>85</v>
      </c>
      <c r="BK455" s="184">
        <f>ROUND(I455*H455,2)</f>
        <v>0</v>
      </c>
      <c r="BL455" s="19" t="s">
        <v>156</v>
      </c>
      <c r="BM455" s="183" t="s">
        <v>484</v>
      </c>
    </row>
    <row r="456" spans="2:51" s="13" customFormat="1" ht="12">
      <c r="B456" s="190"/>
      <c r="C456" s="191"/>
      <c r="D456" s="185" t="s">
        <v>160</v>
      </c>
      <c r="E456" s="192" t="s">
        <v>31</v>
      </c>
      <c r="F456" s="193" t="s">
        <v>205</v>
      </c>
      <c r="G456" s="191"/>
      <c r="H456" s="192" t="s">
        <v>31</v>
      </c>
      <c r="I456" s="194"/>
      <c r="J456" s="191"/>
      <c r="K456" s="191"/>
      <c r="L456" s="195"/>
      <c r="M456" s="196"/>
      <c r="N456" s="197"/>
      <c r="O456" s="197"/>
      <c r="P456" s="197"/>
      <c r="Q456" s="197"/>
      <c r="R456" s="197"/>
      <c r="S456" s="197"/>
      <c r="T456" s="198"/>
      <c r="AT456" s="199" t="s">
        <v>160</v>
      </c>
      <c r="AU456" s="199" t="s">
        <v>87</v>
      </c>
      <c r="AV456" s="13" t="s">
        <v>85</v>
      </c>
      <c r="AW456" s="13" t="s">
        <v>38</v>
      </c>
      <c r="AX456" s="13" t="s">
        <v>77</v>
      </c>
      <c r="AY456" s="199" t="s">
        <v>149</v>
      </c>
    </row>
    <row r="457" spans="2:51" s="14" customFormat="1" ht="12">
      <c r="B457" s="200"/>
      <c r="C457" s="201"/>
      <c r="D457" s="185" t="s">
        <v>160</v>
      </c>
      <c r="E457" s="202" t="s">
        <v>31</v>
      </c>
      <c r="F457" s="203" t="s">
        <v>485</v>
      </c>
      <c r="G457" s="201"/>
      <c r="H457" s="204">
        <v>0.351</v>
      </c>
      <c r="I457" s="205"/>
      <c r="J457" s="201"/>
      <c r="K457" s="201"/>
      <c r="L457" s="206"/>
      <c r="M457" s="207"/>
      <c r="N457" s="208"/>
      <c r="O457" s="208"/>
      <c r="P457" s="208"/>
      <c r="Q457" s="208"/>
      <c r="R457" s="208"/>
      <c r="S457" s="208"/>
      <c r="T457" s="209"/>
      <c r="AT457" s="210" t="s">
        <v>160</v>
      </c>
      <c r="AU457" s="210" t="s">
        <v>87</v>
      </c>
      <c r="AV457" s="14" t="s">
        <v>87</v>
      </c>
      <c r="AW457" s="14" t="s">
        <v>38</v>
      </c>
      <c r="AX457" s="14" t="s">
        <v>77</v>
      </c>
      <c r="AY457" s="210" t="s">
        <v>149</v>
      </c>
    </row>
    <row r="458" spans="2:51" s="15" customFormat="1" ht="12">
      <c r="B458" s="211"/>
      <c r="C458" s="212"/>
      <c r="D458" s="185" t="s">
        <v>160</v>
      </c>
      <c r="E458" s="213" t="s">
        <v>31</v>
      </c>
      <c r="F458" s="214" t="s">
        <v>163</v>
      </c>
      <c r="G458" s="212"/>
      <c r="H458" s="215">
        <v>0.351</v>
      </c>
      <c r="I458" s="216"/>
      <c r="J458" s="212"/>
      <c r="K458" s="212"/>
      <c r="L458" s="217"/>
      <c r="M458" s="218"/>
      <c r="N458" s="219"/>
      <c r="O458" s="219"/>
      <c r="P458" s="219"/>
      <c r="Q458" s="219"/>
      <c r="R458" s="219"/>
      <c r="S458" s="219"/>
      <c r="T458" s="220"/>
      <c r="AT458" s="221" t="s">
        <v>160</v>
      </c>
      <c r="AU458" s="221" t="s">
        <v>87</v>
      </c>
      <c r="AV458" s="15" t="s">
        <v>156</v>
      </c>
      <c r="AW458" s="15" t="s">
        <v>38</v>
      </c>
      <c r="AX458" s="15" t="s">
        <v>85</v>
      </c>
      <c r="AY458" s="221" t="s">
        <v>149</v>
      </c>
    </row>
    <row r="459" spans="1:65" s="2" customFormat="1" ht="24.2" customHeight="1">
      <c r="A459" s="37"/>
      <c r="B459" s="38"/>
      <c r="C459" s="172" t="s">
        <v>486</v>
      </c>
      <c r="D459" s="172" t="s">
        <v>151</v>
      </c>
      <c r="E459" s="173" t="s">
        <v>487</v>
      </c>
      <c r="F459" s="174" t="s">
        <v>488</v>
      </c>
      <c r="G459" s="175" t="s">
        <v>154</v>
      </c>
      <c r="H459" s="176">
        <v>0.07</v>
      </c>
      <c r="I459" s="177"/>
      <c r="J459" s="178">
        <f>ROUND(I459*H459,2)</f>
        <v>0</v>
      </c>
      <c r="K459" s="174" t="s">
        <v>155</v>
      </c>
      <c r="L459" s="42"/>
      <c r="M459" s="179" t="s">
        <v>31</v>
      </c>
      <c r="N459" s="180" t="s">
        <v>48</v>
      </c>
      <c r="O459" s="67"/>
      <c r="P459" s="181">
        <f>O459*H459</f>
        <v>0</v>
      </c>
      <c r="Q459" s="181">
        <v>2.25634</v>
      </c>
      <c r="R459" s="181">
        <f>Q459*H459</f>
        <v>0.1579438</v>
      </c>
      <c r="S459" s="181">
        <v>0</v>
      </c>
      <c r="T459" s="182">
        <f>S459*H459</f>
        <v>0</v>
      </c>
      <c r="U459" s="37"/>
      <c r="V459" s="37"/>
      <c r="W459" s="37"/>
      <c r="X459" s="37"/>
      <c r="Y459" s="37"/>
      <c r="Z459" s="37"/>
      <c r="AA459" s="37"/>
      <c r="AB459" s="37"/>
      <c r="AC459" s="37"/>
      <c r="AD459" s="37"/>
      <c r="AE459" s="37"/>
      <c r="AR459" s="183" t="s">
        <v>156</v>
      </c>
      <c r="AT459" s="183" t="s">
        <v>151</v>
      </c>
      <c r="AU459" s="183" t="s">
        <v>87</v>
      </c>
      <c r="AY459" s="19" t="s">
        <v>149</v>
      </c>
      <c r="BE459" s="184">
        <f>IF(N459="základní",J459,0)</f>
        <v>0</v>
      </c>
      <c r="BF459" s="184">
        <f>IF(N459="snížená",J459,0)</f>
        <v>0</v>
      </c>
      <c r="BG459" s="184">
        <f>IF(N459="zákl. přenesená",J459,0)</f>
        <v>0</v>
      </c>
      <c r="BH459" s="184">
        <f>IF(N459="sníž. přenesená",J459,0)</f>
        <v>0</v>
      </c>
      <c r="BI459" s="184">
        <f>IF(N459="nulová",J459,0)</f>
        <v>0</v>
      </c>
      <c r="BJ459" s="19" t="s">
        <v>85</v>
      </c>
      <c r="BK459" s="184">
        <f>ROUND(I459*H459,2)</f>
        <v>0</v>
      </c>
      <c r="BL459" s="19" t="s">
        <v>156</v>
      </c>
      <c r="BM459" s="183" t="s">
        <v>489</v>
      </c>
    </row>
    <row r="460" spans="2:51" s="13" customFormat="1" ht="12">
      <c r="B460" s="190"/>
      <c r="C460" s="191"/>
      <c r="D460" s="185" t="s">
        <v>160</v>
      </c>
      <c r="E460" s="192" t="s">
        <v>31</v>
      </c>
      <c r="F460" s="193" t="s">
        <v>205</v>
      </c>
      <c r="G460" s="191"/>
      <c r="H460" s="192" t="s">
        <v>31</v>
      </c>
      <c r="I460" s="194"/>
      <c r="J460" s="191"/>
      <c r="K460" s="191"/>
      <c r="L460" s="195"/>
      <c r="M460" s="196"/>
      <c r="N460" s="197"/>
      <c r="O460" s="197"/>
      <c r="P460" s="197"/>
      <c r="Q460" s="197"/>
      <c r="R460" s="197"/>
      <c r="S460" s="197"/>
      <c r="T460" s="198"/>
      <c r="AT460" s="199" t="s">
        <v>160</v>
      </c>
      <c r="AU460" s="199" t="s">
        <v>87</v>
      </c>
      <c r="AV460" s="13" t="s">
        <v>85</v>
      </c>
      <c r="AW460" s="13" t="s">
        <v>38</v>
      </c>
      <c r="AX460" s="13" t="s">
        <v>77</v>
      </c>
      <c r="AY460" s="199" t="s">
        <v>149</v>
      </c>
    </row>
    <row r="461" spans="2:51" s="14" customFormat="1" ht="12">
      <c r="B461" s="200"/>
      <c r="C461" s="201"/>
      <c r="D461" s="185" t="s">
        <v>160</v>
      </c>
      <c r="E461" s="202" t="s">
        <v>31</v>
      </c>
      <c r="F461" s="203" t="s">
        <v>490</v>
      </c>
      <c r="G461" s="201"/>
      <c r="H461" s="204">
        <v>0.07</v>
      </c>
      <c r="I461" s="205"/>
      <c r="J461" s="201"/>
      <c r="K461" s="201"/>
      <c r="L461" s="206"/>
      <c r="M461" s="207"/>
      <c r="N461" s="208"/>
      <c r="O461" s="208"/>
      <c r="P461" s="208"/>
      <c r="Q461" s="208"/>
      <c r="R461" s="208"/>
      <c r="S461" s="208"/>
      <c r="T461" s="209"/>
      <c r="AT461" s="210" t="s">
        <v>160</v>
      </c>
      <c r="AU461" s="210" t="s">
        <v>87</v>
      </c>
      <c r="AV461" s="14" t="s">
        <v>87</v>
      </c>
      <c r="AW461" s="14" t="s">
        <v>38</v>
      </c>
      <c r="AX461" s="14" t="s">
        <v>77</v>
      </c>
      <c r="AY461" s="210" t="s">
        <v>149</v>
      </c>
    </row>
    <row r="462" spans="2:51" s="15" customFormat="1" ht="12">
      <c r="B462" s="211"/>
      <c r="C462" s="212"/>
      <c r="D462" s="185" t="s">
        <v>160</v>
      </c>
      <c r="E462" s="213" t="s">
        <v>31</v>
      </c>
      <c r="F462" s="214" t="s">
        <v>163</v>
      </c>
      <c r="G462" s="212"/>
      <c r="H462" s="215">
        <v>0.07</v>
      </c>
      <c r="I462" s="216"/>
      <c r="J462" s="212"/>
      <c r="K462" s="212"/>
      <c r="L462" s="217"/>
      <c r="M462" s="218"/>
      <c r="N462" s="219"/>
      <c r="O462" s="219"/>
      <c r="P462" s="219"/>
      <c r="Q462" s="219"/>
      <c r="R462" s="219"/>
      <c r="S462" s="219"/>
      <c r="T462" s="220"/>
      <c r="AT462" s="221" t="s">
        <v>160</v>
      </c>
      <c r="AU462" s="221" t="s">
        <v>87</v>
      </c>
      <c r="AV462" s="15" t="s">
        <v>156</v>
      </c>
      <c r="AW462" s="15" t="s">
        <v>38</v>
      </c>
      <c r="AX462" s="15" t="s">
        <v>85</v>
      </c>
      <c r="AY462" s="221" t="s">
        <v>149</v>
      </c>
    </row>
    <row r="463" spans="1:65" s="2" customFormat="1" ht="14.45" customHeight="1">
      <c r="A463" s="37"/>
      <c r="B463" s="38"/>
      <c r="C463" s="172" t="s">
        <v>491</v>
      </c>
      <c r="D463" s="172" t="s">
        <v>151</v>
      </c>
      <c r="E463" s="173" t="s">
        <v>492</v>
      </c>
      <c r="F463" s="174" t="s">
        <v>493</v>
      </c>
      <c r="G463" s="175" t="s">
        <v>179</v>
      </c>
      <c r="H463" s="176">
        <v>0.016</v>
      </c>
      <c r="I463" s="177"/>
      <c r="J463" s="178">
        <f>ROUND(I463*H463,2)</f>
        <v>0</v>
      </c>
      <c r="K463" s="174" t="s">
        <v>155</v>
      </c>
      <c r="L463" s="42"/>
      <c r="M463" s="179" t="s">
        <v>31</v>
      </c>
      <c r="N463" s="180" t="s">
        <v>48</v>
      </c>
      <c r="O463" s="67"/>
      <c r="P463" s="181">
        <f>O463*H463</f>
        <v>0</v>
      </c>
      <c r="Q463" s="181">
        <v>1.06277</v>
      </c>
      <c r="R463" s="181">
        <f>Q463*H463</f>
        <v>0.01700432</v>
      </c>
      <c r="S463" s="181">
        <v>0</v>
      </c>
      <c r="T463" s="182">
        <f>S463*H463</f>
        <v>0</v>
      </c>
      <c r="U463" s="37"/>
      <c r="V463" s="37"/>
      <c r="W463" s="37"/>
      <c r="X463" s="37"/>
      <c r="Y463" s="37"/>
      <c r="Z463" s="37"/>
      <c r="AA463" s="37"/>
      <c r="AB463" s="37"/>
      <c r="AC463" s="37"/>
      <c r="AD463" s="37"/>
      <c r="AE463" s="37"/>
      <c r="AR463" s="183" t="s">
        <v>156</v>
      </c>
      <c r="AT463" s="183" t="s">
        <v>151</v>
      </c>
      <c r="AU463" s="183" t="s">
        <v>87</v>
      </c>
      <c r="AY463" s="19" t="s">
        <v>149</v>
      </c>
      <c r="BE463" s="184">
        <f>IF(N463="základní",J463,0)</f>
        <v>0</v>
      </c>
      <c r="BF463" s="184">
        <f>IF(N463="snížená",J463,0)</f>
        <v>0</v>
      </c>
      <c r="BG463" s="184">
        <f>IF(N463="zákl. přenesená",J463,0)</f>
        <v>0</v>
      </c>
      <c r="BH463" s="184">
        <f>IF(N463="sníž. přenesená",J463,0)</f>
        <v>0</v>
      </c>
      <c r="BI463" s="184">
        <f>IF(N463="nulová",J463,0)</f>
        <v>0</v>
      </c>
      <c r="BJ463" s="19" t="s">
        <v>85</v>
      </c>
      <c r="BK463" s="184">
        <f>ROUND(I463*H463,2)</f>
        <v>0</v>
      </c>
      <c r="BL463" s="19" t="s">
        <v>156</v>
      </c>
      <c r="BM463" s="183" t="s">
        <v>494</v>
      </c>
    </row>
    <row r="464" spans="1:47" s="2" customFormat="1" ht="29.25">
      <c r="A464" s="37"/>
      <c r="B464" s="38"/>
      <c r="C464" s="39"/>
      <c r="D464" s="185" t="s">
        <v>158</v>
      </c>
      <c r="E464" s="39"/>
      <c r="F464" s="186" t="s">
        <v>495</v>
      </c>
      <c r="G464" s="39"/>
      <c r="H464" s="39"/>
      <c r="I464" s="187"/>
      <c r="J464" s="39"/>
      <c r="K464" s="39"/>
      <c r="L464" s="42"/>
      <c r="M464" s="188"/>
      <c r="N464" s="189"/>
      <c r="O464" s="67"/>
      <c r="P464" s="67"/>
      <c r="Q464" s="67"/>
      <c r="R464" s="67"/>
      <c r="S464" s="67"/>
      <c r="T464" s="68"/>
      <c r="U464" s="37"/>
      <c r="V464" s="37"/>
      <c r="W464" s="37"/>
      <c r="X464" s="37"/>
      <c r="Y464" s="37"/>
      <c r="Z464" s="37"/>
      <c r="AA464" s="37"/>
      <c r="AB464" s="37"/>
      <c r="AC464" s="37"/>
      <c r="AD464" s="37"/>
      <c r="AE464" s="37"/>
      <c r="AT464" s="19" t="s">
        <v>158</v>
      </c>
      <c r="AU464" s="19" t="s">
        <v>87</v>
      </c>
    </row>
    <row r="465" spans="2:51" s="13" customFormat="1" ht="12">
      <c r="B465" s="190"/>
      <c r="C465" s="191"/>
      <c r="D465" s="185" t="s">
        <v>160</v>
      </c>
      <c r="E465" s="192" t="s">
        <v>31</v>
      </c>
      <c r="F465" s="193" t="s">
        <v>205</v>
      </c>
      <c r="G465" s="191"/>
      <c r="H465" s="192" t="s">
        <v>31</v>
      </c>
      <c r="I465" s="194"/>
      <c r="J465" s="191"/>
      <c r="K465" s="191"/>
      <c r="L465" s="195"/>
      <c r="M465" s="196"/>
      <c r="N465" s="197"/>
      <c r="O465" s="197"/>
      <c r="P465" s="197"/>
      <c r="Q465" s="197"/>
      <c r="R465" s="197"/>
      <c r="S465" s="197"/>
      <c r="T465" s="198"/>
      <c r="AT465" s="199" t="s">
        <v>160</v>
      </c>
      <c r="AU465" s="199" t="s">
        <v>87</v>
      </c>
      <c r="AV465" s="13" t="s">
        <v>85</v>
      </c>
      <c r="AW465" s="13" t="s">
        <v>38</v>
      </c>
      <c r="AX465" s="13" t="s">
        <v>77</v>
      </c>
      <c r="AY465" s="199" t="s">
        <v>149</v>
      </c>
    </row>
    <row r="466" spans="2:51" s="14" customFormat="1" ht="12">
      <c r="B466" s="200"/>
      <c r="C466" s="201"/>
      <c r="D466" s="185" t="s">
        <v>160</v>
      </c>
      <c r="E466" s="202" t="s">
        <v>31</v>
      </c>
      <c r="F466" s="203" t="s">
        <v>496</v>
      </c>
      <c r="G466" s="201"/>
      <c r="H466" s="204">
        <v>0.002</v>
      </c>
      <c r="I466" s="205"/>
      <c r="J466" s="201"/>
      <c r="K466" s="201"/>
      <c r="L466" s="206"/>
      <c r="M466" s="207"/>
      <c r="N466" s="208"/>
      <c r="O466" s="208"/>
      <c r="P466" s="208"/>
      <c r="Q466" s="208"/>
      <c r="R466" s="208"/>
      <c r="S466" s="208"/>
      <c r="T466" s="209"/>
      <c r="AT466" s="210" t="s">
        <v>160</v>
      </c>
      <c r="AU466" s="210" t="s">
        <v>87</v>
      </c>
      <c r="AV466" s="14" t="s">
        <v>87</v>
      </c>
      <c r="AW466" s="14" t="s">
        <v>38</v>
      </c>
      <c r="AX466" s="14" t="s">
        <v>77</v>
      </c>
      <c r="AY466" s="210" t="s">
        <v>149</v>
      </c>
    </row>
    <row r="467" spans="2:51" s="14" customFormat="1" ht="12">
      <c r="B467" s="200"/>
      <c r="C467" s="201"/>
      <c r="D467" s="185" t="s">
        <v>160</v>
      </c>
      <c r="E467" s="202" t="s">
        <v>31</v>
      </c>
      <c r="F467" s="203" t="s">
        <v>497</v>
      </c>
      <c r="G467" s="201"/>
      <c r="H467" s="204">
        <v>0.01</v>
      </c>
      <c r="I467" s="205"/>
      <c r="J467" s="201"/>
      <c r="K467" s="201"/>
      <c r="L467" s="206"/>
      <c r="M467" s="207"/>
      <c r="N467" s="208"/>
      <c r="O467" s="208"/>
      <c r="P467" s="208"/>
      <c r="Q467" s="208"/>
      <c r="R467" s="208"/>
      <c r="S467" s="208"/>
      <c r="T467" s="209"/>
      <c r="AT467" s="210" t="s">
        <v>160</v>
      </c>
      <c r="AU467" s="210" t="s">
        <v>87</v>
      </c>
      <c r="AV467" s="14" t="s">
        <v>87</v>
      </c>
      <c r="AW467" s="14" t="s">
        <v>38</v>
      </c>
      <c r="AX467" s="14" t="s">
        <v>77</v>
      </c>
      <c r="AY467" s="210" t="s">
        <v>149</v>
      </c>
    </row>
    <row r="468" spans="2:51" s="14" customFormat="1" ht="12">
      <c r="B468" s="200"/>
      <c r="C468" s="201"/>
      <c r="D468" s="185" t="s">
        <v>160</v>
      </c>
      <c r="E468" s="202" t="s">
        <v>31</v>
      </c>
      <c r="F468" s="203" t="s">
        <v>498</v>
      </c>
      <c r="G468" s="201"/>
      <c r="H468" s="204">
        <v>0.004</v>
      </c>
      <c r="I468" s="205"/>
      <c r="J468" s="201"/>
      <c r="K468" s="201"/>
      <c r="L468" s="206"/>
      <c r="M468" s="207"/>
      <c r="N468" s="208"/>
      <c r="O468" s="208"/>
      <c r="P468" s="208"/>
      <c r="Q468" s="208"/>
      <c r="R468" s="208"/>
      <c r="S468" s="208"/>
      <c r="T468" s="209"/>
      <c r="AT468" s="210" t="s">
        <v>160</v>
      </c>
      <c r="AU468" s="210" t="s">
        <v>87</v>
      </c>
      <c r="AV468" s="14" t="s">
        <v>87</v>
      </c>
      <c r="AW468" s="14" t="s">
        <v>38</v>
      </c>
      <c r="AX468" s="14" t="s">
        <v>77</v>
      </c>
      <c r="AY468" s="210" t="s">
        <v>149</v>
      </c>
    </row>
    <row r="469" spans="2:51" s="15" customFormat="1" ht="12">
      <c r="B469" s="211"/>
      <c r="C469" s="212"/>
      <c r="D469" s="185" t="s">
        <v>160</v>
      </c>
      <c r="E469" s="213" t="s">
        <v>31</v>
      </c>
      <c r="F469" s="214" t="s">
        <v>163</v>
      </c>
      <c r="G469" s="212"/>
      <c r="H469" s="215">
        <v>0.016</v>
      </c>
      <c r="I469" s="216"/>
      <c r="J469" s="212"/>
      <c r="K469" s="212"/>
      <c r="L469" s="217"/>
      <c r="M469" s="218"/>
      <c r="N469" s="219"/>
      <c r="O469" s="219"/>
      <c r="P469" s="219"/>
      <c r="Q469" s="219"/>
      <c r="R469" s="219"/>
      <c r="S469" s="219"/>
      <c r="T469" s="220"/>
      <c r="AT469" s="221" t="s">
        <v>160</v>
      </c>
      <c r="AU469" s="221" t="s">
        <v>87</v>
      </c>
      <c r="AV469" s="15" t="s">
        <v>156</v>
      </c>
      <c r="AW469" s="15" t="s">
        <v>38</v>
      </c>
      <c r="AX469" s="15" t="s">
        <v>85</v>
      </c>
      <c r="AY469" s="221" t="s">
        <v>149</v>
      </c>
    </row>
    <row r="470" spans="1:65" s="2" customFormat="1" ht="14.45" customHeight="1">
      <c r="A470" s="37"/>
      <c r="B470" s="38"/>
      <c r="C470" s="172" t="s">
        <v>499</v>
      </c>
      <c r="D470" s="172" t="s">
        <v>151</v>
      </c>
      <c r="E470" s="173" t="s">
        <v>500</v>
      </c>
      <c r="F470" s="174" t="s">
        <v>501</v>
      </c>
      <c r="G470" s="175" t="s">
        <v>229</v>
      </c>
      <c r="H470" s="176">
        <v>111.9</v>
      </c>
      <c r="I470" s="177"/>
      <c r="J470" s="178">
        <f>ROUND(I470*H470,2)</f>
        <v>0</v>
      </c>
      <c r="K470" s="174" t="s">
        <v>155</v>
      </c>
      <c r="L470" s="42"/>
      <c r="M470" s="179" t="s">
        <v>31</v>
      </c>
      <c r="N470" s="180" t="s">
        <v>48</v>
      </c>
      <c r="O470" s="67"/>
      <c r="P470" s="181">
        <f>O470*H470</f>
        <v>0</v>
      </c>
      <c r="Q470" s="181">
        <v>0.0041</v>
      </c>
      <c r="R470" s="181">
        <f>Q470*H470</f>
        <v>0.4587900000000001</v>
      </c>
      <c r="S470" s="181">
        <v>0</v>
      </c>
      <c r="T470" s="182">
        <f>S470*H470</f>
        <v>0</v>
      </c>
      <c r="U470" s="37"/>
      <c r="V470" s="37"/>
      <c r="W470" s="37"/>
      <c r="X470" s="37"/>
      <c r="Y470" s="37"/>
      <c r="Z470" s="37"/>
      <c r="AA470" s="37"/>
      <c r="AB470" s="37"/>
      <c r="AC470" s="37"/>
      <c r="AD470" s="37"/>
      <c r="AE470" s="37"/>
      <c r="AR470" s="183" t="s">
        <v>156</v>
      </c>
      <c r="AT470" s="183" t="s">
        <v>151</v>
      </c>
      <c r="AU470" s="183" t="s">
        <v>87</v>
      </c>
      <c r="AY470" s="19" t="s">
        <v>149</v>
      </c>
      <c r="BE470" s="184">
        <f>IF(N470="základní",J470,0)</f>
        <v>0</v>
      </c>
      <c r="BF470" s="184">
        <f>IF(N470="snížená",J470,0)</f>
        <v>0</v>
      </c>
      <c r="BG470" s="184">
        <f>IF(N470="zákl. přenesená",J470,0)</f>
        <v>0</v>
      </c>
      <c r="BH470" s="184">
        <f>IF(N470="sníž. přenesená",J470,0)</f>
        <v>0</v>
      </c>
      <c r="BI470" s="184">
        <f>IF(N470="nulová",J470,0)</f>
        <v>0</v>
      </c>
      <c r="BJ470" s="19" t="s">
        <v>85</v>
      </c>
      <c r="BK470" s="184">
        <f>ROUND(I470*H470,2)</f>
        <v>0</v>
      </c>
      <c r="BL470" s="19" t="s">
        <v>156</v>
      </c>
      <c r="BM470" s="183" t="s">
        <v>502</v>
      </c>
    </row>
    <row r="471" spans="2:51" s="13" customFormat="1" ht="12">
      <c r="B471" s="190"/>
      <c r="C471" s="191"/>
      <c r="D471" s="185" t="s">
        <v>160</v>
      </c>
      <c r="E471" s="192" t="s">
        <v>31</v>
      </c>
      <c r="F471" s="193" t="s">
        <v>205</v>
      </c>
      <c r="G471" s="191"/>
      <c r="H471" s="192" t="s">
        <v>31</v>
      </c>
      <c r="I471" s="194"/>
      <c r="J471" s="191"/>
      <c r="K471" s="191"/>
      <c r="L471" s="195"/>
      <c r="M471" s="196"/>
      <c r="N471" s="197"/>
      <c r="O471" s="197"/>
      <c r="P471" s="197"/>
      <c r="Q471" s="197"/>
      <c r="R471" s="197"/>
      <c r="S471" s="197"/>
      <c r="T471" s="198"/>
      <c r="AT471" s="199" t="s">
        <v>160</v>
      </c>
      <c r="AU471" s="199" t="s">
        <v>87</v>
      </c>
      <c r="AV471" s="13" t="s">
        <v>85</v>
      </c>
      <c r="AW471" s="13" t="s">
        <v>38</v>
      </c>
      <c r="AX471" s="13" t="s">
        <v>77</v>
      </c>
      <c r="AY471" s="199" t="s">
        <v>149</v>
      </c>
    </row>
    <row r="472" spans="2:51" s="14" customFormat="1" ht="12">
      <c r="B472" s="200"/>
      <c r="C472" s="201"/>
      <c r="D472" s="185" t="s">
        <v>160</v>
      </c>
      <c r="E472" s="202" t="s">
        <v>31</v>
      </c>
      <c r="F472" s="203" t="s">
        <v>346</v>
      </c>
      <c r="G472" s="201"/>
      <c r="H472" s="204">
        <v>22.7</v>
      </c>
      <c r="I472" s="205"/>
      <c r="J472" s="201"/>
      <c r="K472" s="201"/>
      <c r="L472" s="206"/>
      <c r="M472" s="207"/>
      <c r="N472" s="208"/>
      <c r="O472" s="208"/>
      <c r="P472" s="208"/>
      <c r="Q472" s="208"/>
      <c r="R472" s="208"/>
      <c r="S472" s="208"/>
      <c r="T472" s="209"/>
      <c r="AT472" s="210" t="s">
        <v>160</v>
      </c>
      <c r="AU472" s="210" t="s">
        <v>87</v>
      </c>
      <c r="AV472" s="14" t="s">
        <v>87</v>
      </c>
      <c r="AW472" s="14" t="s">
        <v>38</v>
      </c>
      <c r="AX472" s="14" t="s">
        <v>77</v>
      </c>
      <c r="AY472" s="210" t="s">
        <v>149</v>
      </c>
    </row>
    <row r="473" spans="2:51" s="14" customFormat="1" ht="12">
      <c r="B473" s="200"/>
      <c r="C473" s="201"/>
      <c r="D473" s="185" t="s">
        <v>160</v>
      </c>
      <c r="E473" s="202" t="s">
        <v>31</v>
      </c>
      <c r="F473" s="203" t="s">
        <v>347</v>
      </c>
      <c r="G473" s="201"/>
      <c r="H473" s="204">
        <v>19.5</v>
      </c>
      <c r="I473" s="205"/>
      <c r="J473" s="201"/>
      <c r="K473" s="201"/>
      <c r="L473" s="206"/>
      <c r="M473" s="207"/>
      <c r="N473" s="208"/>
      <c r="O473" s="208"/>
      <c r="P473" s="208"/>
      <c r="Q473" s="208"/>
      <c r="R473" s="208"/>
      <c r="S473" s="208"/>
      <c r="T473" s="209"/>
      <c r="AT473" s="210" t="s">
        <v>160</v>
      </c>
      <c r="AU473" s="210" t="s">
        <v>87</v>
      </c>
      <c r="AV473" s="14" t="s">
        <v>87</v>
      </c>
      <c r="AW473" s="14" t="s">
        <v>38</v>
      </c>
      <c r="AX473" s="14" t="s">
        <v>77</v>
      </c>
      <c r="AY473" s="210" t="s">
        <v>149</v>
      </c>
    </row>
    <row r="474" spans="2:51" s="14" customFormat="1" ht="12">
      <c r="B474" s="200"/>
      <c r="C474" s="201"/>
      <c r="D474" s="185" t="s">
        <v>160</v>
      </c>
      <c r="E474" s="202" t="s">
        <v>31</v>
      </c>
      <c r="F474" s="203" t="s">
        <v>503</v>
      </c>
      <c r="G474" s="201"/>
      <c r="H474" s="204">
        <v>4.35</v>
      </c>
      <c r="I474" s="205"/>
      <c r="J474" s="201"/>
      <c r="K474" s="201"/>
      <c r="L474" s="206"/>
      <c r="M474" s="207"/>
      <c r="N474" s="208"/>
      <c r="O474" s="208"/>
      <c r="P474" s="208"/>
      <c r="Q474" s="208"/>
      <c r="R474" s="208"/>
      <c r="S474" s="208"/>
      <c r="T474" s="209"/>
      <c r="AT474" s="210" t="s">
        <v>160</v>
      </c>
      <c r="AU474" s="210" t="s">
        <v>87</v>
      </c>
      <c r="AV474" s="14" t="s">
        <v>87</v>
      </c>
      <c r="AW474" s="14" t="s">
        <v>38</v>
      </c>
      <c r="AX474" s="14" t="s">
        <v>77</v>
      </c>
      <c r="AY474" s="210" t="s">
        <v>149</v>
      </c>
    </row>
    <row r="475" spans="2:51" s="14" customFormat="1" ht="12">
      <c r="B475" s="200"/>
      <c r="C475" s="201"/>
      <c r="D475" s="185" t="s">
        <v>160</v>
      </c>
      <c r="E475" s="202" t="s">
        <v>31</v>
      </c>
      <c r="F475" s="203" t="s">
        <v>504</v>
      </c>
      <c r="G475" s="201"/>
      <c r="H475" s="204">
        <v>2.35</v>
      </c>
      <c r="I475" s="205"/>
      <c r="J475" s="201"/>
      <c r="K475" s="201"/>
      <c r="L475" s="206"/>
      <c r="M475" s="207"/>
      <c r="N475" s="208"/>
      <c r="O475" s="208"/>
      <c r="P475" s="208"/>
      <c r="Q475" s="208"/>
      <c r="R475" s="208"/>
      <c r="S475" s="208"/>
      <c r="T475" s="209"/>
      <c r="AT475" s="210" t="s">
        <v>160</v>
      </c>
      <c r="AU475" s="210" t="s">
        <v>87</v>
      </c>
      <c r="AV475" s="14" t="s">
        <v>87</v>
      </c>
      <c r="AW475" s="14" t="s">
        <v>38</v>
      </c>
      <c r="AX475" s="14" t="s">
        <v>77</v>
      </c>
      <c r="AY475" s="210" t="s">
        <v>149</v>
      </c>
    </row>
    <row r="476" spans="2:51" s="14" customFormat="1" ht="12">
      <c r="B476" s="200"/>
      <c r="C476" s="201"/>
      <c r="D476" s="185" t="s">
        <v>160</v>
      </c>
      <c r="E476" s="202" t="s">
        <v>31</v>
      </c>
      <c r="F476" s="203" t="s">
        <v>505</v>
      </c>
      <c r="G476" s="201"/>
      <c r="H476" s="204">
        <v>1.9</v>
      </c>
      <c r="I476" s="205"/>
      <c r="J476" s="201"/>
      <c r="K476" s="201"/>
      <c r="L476" s="206"/>
      <c r="M476" s="207"/>
      <c r="N476" s="208"/>
      <c r="O476" s="208"/>
      <c r="P476" s="208"/>
      <c r="Q476" s="208"/>
      <c r="R476" s="208"/>
      <c r="S476" s="208"/>
      <c r="T476" s="209"/>
      <c r="AT476" s="210" t="s">
        <v>160</v>
      </c>
      <c r="AU476" s="210" t="s">
        <v>87</v>
      </c>
      <c r="AV476" s="14" t="s">
        <v>87</v>
      </c>
      <c r="AW476" s="14" t="s">
        <v>38</v>
      </c>
      <c r="AX476" s="14" t="s">
        <v>77</v>
      </c>
      <c r="AY476" s="210" t="s">
        <v>149</v>
      </c>
    </row>
    <row r="477" spans="2:51" s="14" customFormat="1" ht="12">
      <c r="B477" s="200"/>
      <c r="C477" s="201"/>
      <c r="D477" s="185" t="s">
        <v>160</v>
      </c>
      <c r="E477" s="202" t="s">
        <v>31</v>
      </c>
      <c r="F477" s="203" t="s">
        <v>348</v>
      </c>
      <c r="G477" s="201"/>
      <c r="H477" s="204">
        <v>31.7</v>
      </c>
      <c r="I477" s="205"/>
      <c r="J477" s="201"/>
      <c r="K477" s="201"/>
      <c r="L477" s="206"/>
      <c r="M477" s="207"/>
      <c r="N477" s="208"/>
      <c r="O477" s="208"/>
      <c r="P477" s="208"/>
      <c r="Q477" s="208"/>
      <c r="R477" s="208"/>
      <c r="S477" s="208"/>
      <c r="T477" s="209"/>
      <c r="AT477" s="210" t="s">
        <v>160</v>
      </c>
      <c r="AU477" s="210" t="s">
        <v>87</v>
      </c>
      <c r="AV477" s="14" t="s">
        <v>87</v>
      </c>
      <c r="AW477" s="14" t="s">
        <v>38</v>
      </c>
      <c r="AX477" s="14" t="s">
        <v>77</v>
      </c>
      <c r="AY477" s="210" t="s">
        <v>149</v>
      </c>
    </row>
    <row r="478" spans="2:51" s="14" customFormat="1" ht="12">
      <c r="B478" s="200"/>
      <c r="C478" s="201"/>
      <c r="D478" s="185" t="s">
        <v>160</v>
      </c>
      <c r="E478" s="202" t="s">
        <v>31</v>
      </c>
      <c r="F478" s="203" t="s">
        <v>349</v>
      </c>
      <c r="G478" s="201"/>
      <c r="H478" s="204">
        <v>25.75</v>
      </c>
      <c r="I478" s="205"/>
      <c r="J478" s="201"/>
      <c r="K478" s="201"/>
      <c r="L478" s="206"/>
      <c r="M478" s="207"/>
      <c r="N478" s="208"/>
      <c r="O478" s="208"/>
      <c r="P478" s="208"/>
      <c r="Q478" s="208"/>
      <c r="R478" s="208"/>
      <c r="S478" s="208"/>
      <c r="T478" s="209"/>
      <c r="AT478" s="210" t="s">
        <v>160</v>
      </c>
      <c r="AU478" s="210" t="s">
        <v>87</v>
      </c>
      <c r="AV478" s="14" t="s">
        <v>87</v>
      </c>
      <c r="AW478" s="14" t="s">
        <v>38</v>
      </c>
      <c r="AX478" s="14" t="s">
        <v>77</v>
      </c>
      <c r="AY478" s="210" t="s">
        <v>149</v>
      </c>
    </row>
    <row r="479" spans="2:51" s="14" customFormat="1" ht="12">
      <c r="B479" s="200"/>
      <c r="C479" s="201"/>
      <c r="D479" s="185" t="s">
        <v>160</v>
      </c>
      <c r="E479" s="202" t="s">
        <v>31</v>
      </c>
      <c r="F479" s="203" t="s">
        <v>506</v>
      </c>
      <c r="G479" s="201"/>
      <c r="H479" s="204">
        <v>2.35</v>
      </c>
      <c r="I479" s="205"/>
      <c r="J479" s="201"/>
      <c r="K479" s="201"/>
      <c r="L479" s="206"/>
      <c r="M479" s="207"/>
      <c r="N479" s="208"/>
      <c r="O479" s="208"/>
      <c r="P479" s="208"/>
      <c r="Q479" s="208"/>
      <c r="R479" s="208"/>
      <c r="S479" s="208"/>
      <c r="T479" s="209"/>
      <c r="AT479" s="210" t="s">
        <v>160</v>
      </c>
      <c r="AU479" s="210" t="s">
        <v>87</v>
      </c>
      <c r="AV479" s="14" t="s">
        <v>87</v>
      </c>
      <c r="AW479" s="14" t="s">
        <v>38</v>
      </c>
      <c r="AX479" s="14" t="s">
        <v>77</v>
      </c>
      <c r="AY479" s="210" t="s">
        <v>149</v>
      </c>
    </row>
    <row r="480" spans="2:51" s="14" customFormat="1" ht="12">
      <c r="B480" s="200"/>
      <c r="C480" s="201"/>
      <c r="D480" s="185" t="s">
        <v>160</v>
      </c>
      <c r="E480" s="202" t="s">
        <v>31</v>
      </c>
      <c r="F480" s="203" t="s">
        <v>507</v>
      </c>
      <c r="G480" s="201"/>
      <c r="H480" s="204">
        <v>1.3</v>
      </c>
      <c r="I480" s="205"/>
      <c r="J480" s="201"/>
      <c r="K480" s="201"/>
      <c r="L480" s="206"/>
      <c r="M480" s="207"/>
      <c r="N480" s="208"/>
      <c r="O480" s="208"/>
      <c r="P480" s="208"/>
      <c r="Q480" s="208"/>
      <c r="R480" s="208"/>
      <c r="S480" s="208"/>
      <c r="T480" s="209"/>
      <c r="AT480" s="210" t="s">
        <v>160</v>
      </c>
      <c r="AU480" s="210" t="s">
        <v>87</v>
      </c>
      <c r="AV480" s="14" t="s">
        <v>87</v>
      </c>
      <c r="AW480" s="14" t="s">
        <v>38</v>
      </c>
      <c r="AX480" s="14" t="s">
        <v>77</v>
      </c>
      <c r="AY480" s="210" t="s">
        <v>149</v>
      </c>
    </row>
    <row r="481" spans="2:51" s="15" customFormat="1" ht="12">
      <c r="B481" s="211"/>
      <c r="C481" s="212"/>
      <c r="D481" s="185" t="s">
        <v>160</v>
      </c>
      <c r="E481" s="213" t="s">
        <v>31</v>
      </c>
      <c r="F481" s="214" t="s">
        <v>163</v>
      </c>
      <c r="G481" s="212"/>
      <c r="H481" s="215">
        <v>111.9</v>
      </c>
      <c r="I481" s="216"/>
      <c r="J481" s="212"/>
      <c r="K481" s="212"/>
      <c r="L481" s="217"/>
      <c r="M481" s="218"/>
      <c r="N481" s="219"/>
      <c r="O481" s="219"/>
      <c r="P481" s="219"/>
      <c r="Q481" s="219"/>
      <c r="R481" s="219"/>
      <c r="S481" s="219"/>
      <c r="T481" s="220"/>
      <c r="AT481" s="221" t="s">
        <v>160</v>
      </c>
      <c r="AU481" s="221" t="s">
        <v>87</v>
      </c>
      <c r="AV481" s="15" t="s">
        <v>156</v>
      </c>
      <c r="AW481" s="15" t="s">
        <v>38</v>
      </c>
      <c r="AX481" s="15" t="s">
        <v>85</v>
      </c>
      <c r="AY481" s="221" t="s">
        <v>149</v>
      </c>
    </row>
    <row r="482" spans="1:65" s="2" customFormat="1" ht="24.2" customHeight="1">
      <c r="A482" s="37"/>
      <c r="B482" s="38"/>
      <c r="C482" s="172" t="s">
        <v>508</v>
      </c>
      <c r="D482" s="172" t="s">
        <v>151</v>
      </c>
      <c r="E482" s="173" t="s">
        <v>509</v>
      </c>
      <c r="F482" s="174" t="s">
        <v>510</v>
      </c>
      <c r="G482" s="175" t="s">
        <v>154</v>
      </c>
      <c r="H482" s="176">
        <v>0.07</v>
      </c>
      <c r="I482" s="177"/>
      <c r="J482" s="178">
        <f>ROUND(I482*H482,2)</f>
        <v>0</v>
      </c>
      <c r="K482" s="174" t="s">
        <v>155</v>
      </c>
      <c r="L482" s="42"/>
      <c r="M482" s="179" t="s">
        <v>31</v>
      </c>
      <c r="N482" s="180" t="s">
        <v>48</v>
      </c>
      <c r="O482" s="67"/>
      <c r="P482" s="181">
        <f>O482*H482</f>
        <v>0</v>
      </c>
      <c r="Q482" s="181">
        <v>2.004</v>
      </c>
      <c r="R482" s="181">
        <f>Q482*H482</f>
        <v>0.14028000000000002</v>
      </c>
      <c r="S482" s="181">
        <v>0</v>
      </c>
      <c r="T482" s="182">
        <f>S482*H482</f>
        <v>0</v>
      </c>
      <c r="U482" s="37"/>
      <c r="V482" s="37"/>
      <c r="W482" s="37"/>
      <c r="X482" s="37"/>
      <c r="Y482" s="37"/>
      <c r="Z482" s="37"/>
      <c r="AA482" s="37"/>
      <c r="AB482" s="37"/>
      <c r="AC482" s="37"/>
      <c r="AD482" s="37"/>
      <c r="AE482" s="37"/>
      <c r="AR482" s="183" t="s">
        <v>156</v>
      </c>
      <c r="AT482" s="183" t="s">
        <v>151</v>
      </c>
      <c r="AU482" s="183" t="s">
        <v>87</v>
      </c>
      <c r="AY482" s="19" t="s">
        <v>149</v>
      </c>
      <c r="BE482" s="184">
        <f>IF(N482="základní",J482,0)</f>
        <v>0</v>
      </c>
      <c r="BF482" s="184">
        <f>IF(N482="snížená",J482,0)</f>
        <v>0</v>
      </c>
      <c r="BG482" s="184">
        <f>IF(N482="zákl. přenesená",J482,0)</f>
        <v>0</v>
      </c>
      <c r="BH482" s="184">
        <f>IF(N482="sníž. přenesená",J482,0)</f>
        <v>0</v>
      </c>
      <c r="BI482" s="184">
        <f>IF(N482="nulová",J482,0)</f>
        <v>0</v>
      </c>
      <c r="BJ482" s="19" t="s">
        <v>85</v>
      </c>
      <c r="BK482" s="184">
        <f>ROUND(I482*H482,2)</f>
        <v>0</v>
      </c>
      <c r="BL482" s="19" t="s">
        <v>156</v>
      </c>
      <c r="BM482" s="183" t="s">
        <v>511</v>
      </c>
    </row>
    <row r="483" spans="2:51" s="13" customFormat="1" ht="12">
      <c r="B483" s="190"/>
      <c r="C483" s="191"/>
      <c r="D483" s="185" t="s">
        <v>160</v>
      </c>
      <c r="E483" s="192" t="s">
        <v>31</v>
      </c>
      <c r="F483" s="193" t="s">
        <v>205</v>
      </c>
      <c r="G483" s="191"/>
      <c r="H483" s="192" t="s">
        <v>31</v>
      </c>
      <c r="I483" s="194"/>
      <c r="J483" s="191"/>
      <c r="K483" s="191"/>
      <c r="L483" s="195"/>
      <c r="M483" s="196"/>
      <c r="N483" s="197"/>
      <c r="O483" s="197"/>
      <c r="P483" s="197"/>
      <c r="Q483" s="197"/>
      <c r="R483" s="197"/>
      <c r="S483" s="197"/>
      <c r="T483" s="198"/>
      <c r="AT483" s="199" t="s">
        <v>160</v>
      </c>
      <c r="AU483" s="199" t="s">
        <v>87</v>
      </c>
      <c r="AV483" s="13" t="s">
        <v>85</v>
      </c>
      <c r="AW483" s="13" t="s">
        <v>38</v>
      </c>
      <c r="AX483" s="13" t="s">
        <v>77</v>
      </c>
      <c r="AY483" s="199" t="s">
        <v>149</v>
      </c>
    </row>
    <row r="484" spans="2:51" s="14" customFormat="1" ht="12">
      <c r="B484" s="200"/>
      <c r="C484" s="201"/>
      <c r="D484" s="185" t="s">
        <v>160</v>
      </c>
      <c r="E484" s="202" t="s">
        <v>31</v>
      </c>
      <c r="F484" s="203" t="s">
        <v>490</v>
      </c>
      <c r="G484" s="201"/>
      <c r="H484" s="204">
        <v>0.07</v>
      </c>
      <c r="I484" s="205"/>
      <c r="J484" s="201"/>
      <c r="K484" s="201"/>
      <c r="L484" s="206"/>
      <c r="M484" s="207"/>
      <c r="N484" s="208"/>
      <c r="O484" s="208"/>
      <c r="P484" s="208"/>
      <c r="Q484" s="208"/>
      <c r="R484" s="208"/>
      <c r="S484" s="208"/>
      <c r="T484" s="209"/>
      <c r="AT484" s="210" t="s">
        <v>160</v>
      </c>
      <c r="AU484" s="210" t="s">
        <v>87</v>
      </c>
      <c r="AV484" s="14" t="s">
        <v>87</v>
      </c>
      <c r="AW484" s="14" t="s">
        <v>38</v>
      </c>
      <c r="AX484" s="14" t="s">
        <v>77</v>
      </c>
      <c r="AY484" s="210" t="s">
        <v>149</v>
      </c>
    </row>
    <row r="485" spans="2:51" s="15" customFormat="1" ht="12">
      <c r="B485" s="211"/>
      <c r="C485" s="212"/>
      <c r="D485" s="185" t="s">
        <v>160</v>
      </c>
      <c r="E485" s="213" t="s">
        <v>31</v>
      </c>
      <c r="F485" s="214" t="s">
        <v>163</v>
      </c>
      <c r="G485" s="212"/>
      <c r="H485" s="215">
        <v>0.07</v>
      </c>
      <c r="I485" s="216"/>
      <c r="J485" s="212"/>
      <c r="K485" s="212"/>
      <c r="L485" s="217"/>
      <c r="M485" s="218"/>
      <c r="N485" s="219"/>
      <c r="O485" s="219"/>
      <c r="P485" s="219"/>
      <c r="Q485" s="219"/>
      <c r="R485" s="219"/>
      <c r="S485" s="219"/>
      <c r="T485" s="220"/>
      <c r="AT485" s="221" t="s">
        <v>160</v>
      </c>
      <c r="AU485" s="221" t="s">
        <v>87</v>
      </c>
      <c r="AV485" s="15" t="s">
        <v>156</v>
      </c>
      <c r="AW485" s="15" t="s">
        <v>38</v>
      </c>
      <c r="AX485" s="15" t="s">
        <v>85</v>
      </c>
      <c r="AY485" s="221" t="s">
        <v>149</v>
      </c>
    </row>
    <row r="486" spans="1:65" s="2" customFormat="1" ht="24.2" customHeight="1">
      <c r="A486" s="37"/>
      <c r="B486" s="38"/>
      <c r="C486" s="172" t="s">
        <v>512</v>
      </c>
      <c r="D486" s="172" t="s">
        <v>151</v>
      </c>
      <c r="E486" s="173" t="s">
        <v>513</v>
      </c>
      <c r="F486" s="174" t="s">
        <v>514</v>
      </c>
      <c r="G486" s="175" t="s">
        <v>235</v>
      </c>
      <c r="H486" s="176">
        <v>3</v>
      </c>
      <c r="I486" s="177"/>
      <c r="J486" s="178">
        <f>ROUND(I486*H486,2)</f>
        <v>0</v>
      </c>
      <c r="K486" s="174" t="s">
        <v>155</v>
      </c>
      <c r="L486" s="42"/>
      <c r="M486" s="179" t="s">
        <v>31</v>
      </c>
      <c r="N486" s="180" t="s">
        <v>48</v>
      </c>
      <c r="O486" s="67"/>
      <c r="P486" s="181">
        <f>O486*H486</f>
        <v>0</v>
      </c>
      <c r="Q486" s="181">
        <v>0.00048</v>
      </c>
      <c r="R486" s="181">
        <f>Q486*H486</f>
        <v>0.00144</v>
      </c>
      <c r="S486" s="181">
        <v>0</v>
      </c>
      <c r="T486" s="182">
        <f>S486*H486</f>
        <v>0</v>
      </c>
      <c r="U486" s="37"/>
      <c r="V486" s="37"/>
      <c r="W486" s="37"/>
      <c r="X486" s="37"/>
      <c r="Y486" s="37"/>
      <c r="Z486" s="37"/>
      <c r="AA486" s="37"/>
      <c r="AB486" s="37"/>
      <c r="AC486" s="37"/>
      <c r="AD486" s="37"/>
      <c r="AE486" s="37"/>
      <c r="AR486" s="183" t="s">
        <v>156</v>
      </c>
      <c r="AT486" s="183" t="s">
        <v>151</v>
      </c>
      <c r="AU486" s="183" t="s">
        <v>87</v>
      </c>
      <c r="AY486" s="19" t="s">
        <v>149</v>
      </c>
      <c r="BE486" s="184">
        <f>IF(N486="základní",J486,0)</f>
        <v>0</v>
      </c>
      <c r="BF486" s="184">
        <f>IF(N486="snížená",J486,0)</f>
        <v>0</v>
      </c>
      <c r="BG486" s="184">
        <f>IF(N486="zákl. přenesená",J486,0)</f>
        <v>0</v>
      </c>
      <c r="BH486" s="184">
        <f>IF(N486="sníž. přenesená",J486,0)</f>
        <v>0</v>
      </c>
      <c r="BI486" s="184">
        <f>IF(N486="nulová",J486,0)</f>
        <v>0</v>
      </c>
      <c r="BJ486" s="19" t="s">
        <v>85</v>
      </c>
      <c r="BK486" s="184">
        <f>ROUND(I486*H486,2)</f>
        <v>0</v>
      </c>
      <c r="BL486" s="19" t="s">
        <v>156</v>
      </c>
      <c r="BM486" s="183" t="s">
        <v>515</v>
      </c>
    </row>
    <row r="487" spans="1:47" s="2" customFormat="1" ht="126.75">
      <c r="A487" s="37"/>
      <c r="B487" s="38"/>
      <c r="C487" s="39"/>
      <c r="D487" s="185" t="s">
        <v>158</v>
      </c>
      <c r="E487" s="39"/>
      <c r="F487" s="186" t="s">
        <v>516</v>
      </c>
      <c r="G487" s="39"/>
      <c r="H487" s="39"/>
      <c r="I487" s="187"/>
      <c r="J487" s="39"/>
      <c r="K487" s="39"/>
      <c r="L487" s="42"/>
      <c r="M487" s="188"/>
      <c r="N487" s="189"/>
      <c r="O487" s="67"/>
      <c r="P487" s="67"/>
      <c r="Q487" s="67"/>
      <c r="R487" s="67"/>
      <c r="S487" s="67"/>
      <c r="T487" s="68"/>
      <c r="U487" s="37"/>
      <c r="V487" s="37"/>
      <c r="W487" s="37"/>
      <c r="X487" s="37"/>
      <c r="Y487" s="37"/>
      <c r="Z487" s="37"/>
      <c r="AA487" s="37"/>
      <c r="AB487" s="37"/>
      <c r="AC487" s="37"/>
      <c r="AD487" s="37"/>
      <c r="AE487" s="37"/>
      <c r="AT487" s="19" t="s">
        <v>158</v>
      </c>
      <c r="AU487" s="19" t="s">
        <v>87</v>
      </c>
    </row>
    <row r="488" spans="2:51" s="13" customFormat="1" ht="12">
      <c r="B488" s="190"/>
      <c r="C488" s="191"/>
      <c r="D488" s="185" t="s">
        <v>160</v>
      </c>
      <c r="E488" s="192" t="s">
        <v>31</v>
      </c>
      <c r="F488" s="193" t="s">
        <v>205</v>
      </c>
      <c r="G488" s="191"/>
      <c r="H488" s="192" t="s">
        <v>31</v>
      </c>
      <c r="I488" s="194"/>
      <c r="J488" s="191"/>
      <c r="K488" s="191"/>
      <c r="L488" s="195"/>
      <c r="M488" s="196"/>
      <c r="N488" s="197"/>
      <c r="O488" s="197"/>
      <c r="P488" s="197"/>
      <c r="Q488" s="197"/>
      <c r="R488" s="197"/>
      <c r="S488" s="197"/>
      <c r="T488" s="198"/>
      <c r="AT488" s="199" t="s">
        <v>160</v>
      </c>
      <c r="AU488" s="199" t="s">
        <v>87</v>
      </c>
      <c r="AV488" s="13" t="s">
        <v>85</v>
      </c>
      <c r="AW488" s="13" t="s">
        <v>38</v>
      </c>
      <c r="AX488" s="13" t="s">
        <v>77</v>
      </c>
      <c r="AY488" s="199" t="s">
        <v>149</v>
      </c>
    </row>
    <row r="489" spans="2:51" s="14" customFormat="1" ht="12">
      <c r="B489" s="200"/>
      <c r="C489" s="201"/>
      <c r="D489" s="185" t="s">
        <v>160</v>
      </c>
      <c r="E489" s="202" t="s">
        <v>31</v>
      </c>
      <c r="F489" s="203" t="s">
        <v>517</v>
      </c>
      <c r="G489" s="201"/>
      <c r="H489" s="204">
        <v>1</v>
      </c>
      <c r="I489" s="205"/>
      <c r="J489" s="201"/>
      <c r="K489" s="201"/>
      <c r="L489" s="206"/>
      <c r="M489" s="207"/>
      <c r="N489" s="208"/>
      <c r="O489" s="208"/>
      <c r="P489" s="208"/>
      <c r="Q489" s="208"/>
      <c r="R489" s="208"/>
      <c r="S489" s="208"/>
      <c r="T489" s="209"/>
      <c r="AT489" s="210" t="s">
        <v>160</v>
      </c>
      <c r="AU489" s="210" t="s">
        <v>87</v>
      </c>
      <c r="AV489" s="14" t="s">
        <v>87</v>
      </c>
      <c r="AW489" s="14" t="s">
        <v>38</v>
      </c>
      <c r="AX489" s="14" t="s">
        <v>77</v>
      </c>
      <c r="AY489" s="210" t="s">
        <v>149</v>
      </c>
    </row>
    <row r="490" spans="2:51" s="14" customFormat="1" ht="12">
      <c r="B490" s="200"/>
      <c r="C490" s="201"/>
      <c r="D490" s="185" t="s">
        <v>160</v>
      </c>
      <c r="E490" s="202" t="s">
        <v>31</v>
      </c>
      <c r="F490" s="203" t="s">
        <v>518</v>
      </c>
      <c r="G490" s="201"/>
      <c r="H490" s="204">
        <v>1</v>
      </c>
      <c r="I490" s="205"/>
      <c r="J490" s="201"/>
      <c r="K490" s="201"/>
      <c r="L490" s="206"/>
      <c r="M490" s="207"/>
      <c r="N490" s="208"/>
      <c r="O490" s="208"/>
      <c r="P490" s="208"/>
      <c r="Q490" s="208"/>
      <c r="R490" s="208"/>
      <c r="S490" s="208"/>
      <c r="T490" s="209"/>
      <c r="AT490" s="210" t="s">
        <v>160</v>
      </c>
      <c r="AU490" s="210" t="s">
        <v>87</v>
      </c>
      <c r="AV490" s="14" t="s">
        <v>87</v>
      </c>
      <c r="AW490" s="14" t="s">
        <v>38</v>
      </c>
      <c r="AX490" s="14" t="s">
        <v>77</v>
      </c>
      <c r="AY490" s="210" t="s">
        <v>149</v>
      </c>
    </row>
    <row r="491" spans="2:51" s="14" customFormat="1" ht="12">
      <c r="B491" s="200"/>
      <c r="C491" s="201"/>
      <c r="D491" s="185" t="s">
        <v>160</v>
      </c>
      <c r="E491" s="202" t="s">
        <v>31</v>
      </c>
      <c r="F491" s="203" t="s">
        <v>519</v>
      </c>
      <c r="G491" s="201"/>
      <c r="H491" s="204">
        <v>1</v>
      </c>
      <c r="I491" s="205"/>
      <c r="J491" s="201"/>
      <c r="K491" s="201"/>
      <c r="L491" s="206"/>
      <c r="M491" s="207"/>
      <c r="N491" s="208"/>
      <c r="O491" s="208"/>
      <c r="P491" s="208"/>
      <c r="Q491" s="208"/>
      <c r="R491" s="208"/>
      <c r="S491" s="208"/>
      <c r="T491" s="209"/>
      <c r="AT491" s="210" t="s">
        <v>160</v>
      </c>
      <c r="AU491" s="210" t="s">
        <v>87</v>
      </c>
      <c r="AV491" s="14" t="s">
        <v>87</v>
      </c>
      <c r="AW491" s="14" t="s">
        <v>38</v>
      </c>
      <c r="AX491" s="14" t="s">
        <v>77</v>
      </c>
      <c r="AY491" s="210" t="s">
        <v>149</v>
      </c>
    </row>
    <row r="492" spans="2:51" s="15" customFormat="1" ht="12">
      <c r="B492" s="211"/>
      <c r="C492" s="212"/>
      <c r="D492" s="185" t="s">
        <v>160</v>
      </c>
      <c r="E492" s="213" t="s">
        <v>31</v>
      </c>
      <c r="F492" s="214" t="s">
        <v>163</v>
      </c>
      <c r="G492" s="212"/>
      <c r="H492" s="215">
        <v>3</v>
      </c>
      <c r="I492" s="216"/>
      <c r="J492" s="212"/>
      <c r="K492" s="212"/>
      <c r="L492" s="217"/>
      <c r="M492" s="218"/>
      <c r="N492" s="219"/>
      <c r="O492" s="219"/>
      <c r="P492" s="219"/>
      <c r="Q492" s="219"/>
      <c r="R492" s="219"/>
      <c r="S492" s="219"/>
      <c r="T492" s="220"/>
      <c r="AT492" s="221" t="s">
        <v>160</v>
      </c>
      <c r="AU492" s="221" t="s">
        <v>87</v>
      </c>
      <c r="AV492" s="15" t="s">
        <v>156</v>
      </c>
      <c r="AW492" s="15" t="s">
        <v>38</v>
      </c>
      <c r="AX492" s="15" t="s">
        <v>85</v>
      </c>
      <c r="AY492" s="221" t="s">
        <v>149</v>
      </c>
    </row>
    <row r="493" spans="1:65" s="2" customFormat="1" ht="14.45" customHeight="1">
      <c r="A493" s="37"/>
      <c r="B493" s="38"/>
      <c r="C493" s="222" t="s">
        <v>520</v>
      </c>
      <c r="D493" s="222" t="s">
        <v>194</v>
      </c>
      <c r="E493" s="223" t="s">
        <v>521</v>
      </c>
      <c r="F493" s="224" t="s">
        <v>522</v>
      </c>
      <c r="G493" s="225" t="s">
        <v>235</v>
      </c>
      <c r="H493" s="226">
        <v>2</v>
      </c>
      <c r="I493" s="227"/>
      <c r="J493" s="228">
        <f>ROUND(I493*H493,2)</f>
        <v>0</v>
      </c>
      <c r="K493" s="224" t="s">
        <v>155</v>
      </c>
      <c r="L493" s="229"/>
      <c r="M493" s="230" t="s">
        <v>31</v>
      </c>
      <c r="N493" s="231" t="s">
        <v>48</v>
      </c>
      <c r="O493" s="67"/>
      <c r="P493" s="181">
        <f>O493*H493</f>
        <v>0</v>
      </c>
      <c r="Q493" s="181">
        <v>0.01225</v>
      </c>
      <c r="R493" s="181">
        <f>Q493*H493</f>
        <v>0.0245</v>
      </c>
      <c r="S493" s="181">
        <v>0</v>
      </c>
      <c r="T493" s="182">
        <f>S493*H493</f>
        <v>0</v>
      </c>
      <c r="U493" s="37"/>
      <c r="V493" s="37"/>
      <c r="W493" s="37"/>
      <c r="X493" s="37"/>
      <c r="Y493" s="37"/>
      <c r="Z493" s="37"/>
      <c r="AA493" s="37"/>
      <c r="AB493" s="37"/>
      <c r="AC493" s="37"/>
      <c r="AD493" s="37"/>
      <c r="AE493" s="37"/>
      <c r="AR493" s="183" t="s">
        <v>193</v>
      </c>
      <c r="AT493" s="183" t="s">
        <v>194</v>
      </c>
      <c r="AU493" s="183" t="s">
        <v>87</v>
      </c>
      <c r="AY493" s="19" t="s">
        <v>149</v>
      </c>
      <c r="BE493" s="184">
        <f>IF(N493="základní",J493,0)</f>
        <v>0</v>
      </c>
      <c r="BF493" s="184">
        <f>IF(N493="snížená",J493,0)</f>
        <v>0</v>
      </c>
      <c r="BG493" s="184">
        <f>IF(N493="zákl. přenesená",J493,0)</f>
        <v>0</v>
      </c>
      <c r="BH493" s="184">
        <f>IF(N493="sníž. přenesená",J493,0)</f>
        <v>0</v>
      </c>
      <c r="BI493" s="184">
        <f>IF(N493="nulová",J493,0)</f>
        <v>0</v>
      </c>
      <c r="BJ493" s="19" t="s">
        <v>85</v>
      </c>
      <c r="BK493" s="184">
        <f>ROUND(I493*H493,2)</f>
        <v>0</v>
      </c>
      <c r="BL493" s="19" t="s">
        <v>156</v>
      </c>
      <c r="BM493" s="183" t="s">
        <v>523</v>
      </c>
    </row>
    <row r="494" spans="1:65" s="2" customFormat="1" ht="14.45" customHeight="1">
      <c r="A494" s="37"/>
      <c r="B494" s="38"/>
      <c r="C494" s="222" t="s">
        <v>524</v>
      </c>
      <c r="D494" s="222" t="s">
        <v>194</v>
      </c>
      <c r="E494" s="223" t="s">
        <v>525</v>
      </c>
      <c r="F494" s="224" t="s">
        <v>526</v>
      </c>
      <c r="G494" s="225" t="s">
        <v>235</v>
      </c>
      <c r="H494" s="226">
        <v>1</v>
      </c>
      <c r="I494" s="227"/>
      <c r="J494" s="228">
        <f>ROUND(I494*H494,2)</f>
        <v>0</v>
      </c>
      <c r="K494" s="224" t="s">
        <v>155</v>
      </c>
      <c r="L494" s="229"/>
      <c r="M494" s="230" t="s">
        <v>31</v>
      </c>
      <c r="N494" s="231" t="s">
        <v>48</v>
      </c>
      <c r="O494" s="67"/>
      <c r="P494" s="181">
        <f>O494*H494</f>
        <v>0</v>
      </c>
      <c r="Q494" s="181">
        <v>0.01249</v>
      </c>
      <c r="R494" s="181">
        <f>Q494*H494</f>
        <v>0.01249</v>
      </c>
      <c r="S494" s="181">
        <v>0</v>
      </c>
      <c r="T494" s="182">
        <f>S494*H494</f>
        <v>0</v>
      </c>
      <c r="U494" s="37"/>
      <c r="V494" s="37"/>
      <c r="W494" s="37"/>
      <c r="X494" s="37"/>
      <c r="Y494" s="37"/>
      <c r="Z494" s="37"/>
      <c r="AA494" s="37"/>
      <c r="AB494" s="37"/>
      <c r="AC494" s="37"/>
      <c r="AD494" s="37"/>
      <c r="AE494" s="37"/>
      <c r="AR494" s="183" t="s">
        <v>193</v>
      </c>
      <c r="AT494" s="183" t="s">
        <v>194</v>
      </c>
      <c r="AU494" s="183" t="s">
        <v>87</v>
      </c>
      <c r="AY494" s="19" t="s">
        <v>149</v>
      </c>
      <c r="BE494" s="184">
        <f>IF(N494="základní",J494,0)</f>
        <v>0</v>
      </c>
      <c r="BF494" s="184">
        <f>IF(N494="snížená",J494,0)</f>
        <v>0</v>
      </c>
      <c r="BG494" s="184">
        <f>IF(N494="zákl. přenesená",J494,0)</f>
        <v>0</v>
      </c>
      <c r="BH494" s="184">
        <f>IF(N494="sníž. přenesená",J494,0)</f>
        <v>0</v>
      </c>
      <c r="BI494" s="184">
        <f>IF(N494="nulová",J494,0)</f>
        <v>0</v>
      </c>
      <c r="BJ494" s="19" t="s">
        <v>85</v>
      </c>
      <c r="BK494" s="184">
        <f>ROUND(I494*H494,2)</f>
        <v>0</v>
      </c>
      <c r="BL494" s="19" t="s">
        <v>156</v>
      </c>
      <c r="BM494" s="183" t="s">
        <v>527</v>
      </c>
    </row>
    <row r="495" spans="1:65" s="2" customFormat="1" ht="24.2" customHeight="1">
      <c r="A495" s="37"/>
      <c r="B495" s="38"/>
      <c r="C495" s="172" t="s">
        <v>528</v>
      </c>
      <c r="D495" s="172" t="s">
        <v>151</v>
      </c>
      <c r="E495" s="173" t="s">
        <v>529</v>
      </c>
      <c r="F495" s="174" t="s">
        <v>530</v>
      </c>
      <c r="G495" s="175" t="s">
        <v>235</v>
      </c>
      <c r="H495" s="176">
        <v>2</v>
      </c>
      <c r="I495" s="177"/>
      <c r="J495" s="178">
        <f>ROUND(I495*H495,2)</f>
        <v>0</v>
      </c>
      <c r="K495" s="174" t="s">
        <v>155</v>
      </c>
      <c r="L495" s="42"/>
      <c r="M495" s="179" t="s">
        <v>31</v>
      </c>
      <c r="N495" s="180" t="s">
        <v>48</v>
      </c>
      <c r="O495" s="67"/>
      <c r="P495" s="181">
        <f>O495*H495</f>
        <v>0</v>
      </c>
      <c r="Q495" s="181">
        <v>0.04684</v>
      </c>
      <c r="R495" s="181">
        <f>Q495*H495</f>
        <v>0.09368</v>
      </c>
      <c r="S495" s="181">
        <v>0</v>
      </c>
      <c r="T495" s="182">
        <f>S495*H495</f>
        <v>0</v>
      </c>
      <c r="U495" s="37"/>
      <c r="V495" s="37"/>
      <c r="W495" s="37"/>
      <c r="X495" s="37"/>
      <c r="Y495" s="37"/>
      <c r="Z495" s="37"/>
      <c r="AA495" s="37"/>
      <c r="AB495" s="37"/>
      <c r="AC495" s="37"/>
      <c r="AD495" s="37"/>
      <c r="AE495" s="37"/>
      <c r="AR495" s="183" t="s">
        <v>156</v>
      </c>
      <c r="AT495" s="183" t="s">
        <v>151</v>
      </c>
      <c r="AU495" s="183" t="s">
        <v>87</v>
      </c>
      <c r="AY495" s="19" t="s">
        <v>149</v>
      </c>
      <c r="BE495" s="184">
        <f>IF(N495="základní",J495,0)</f>
        <v>0</v>
      </c>
      <c r="BF495" s="184">
        <f>IF(N495="snížená",J495,0)</f>
        <v>0</v>
      </c>
      <c r="BG495" s="184">
        <f>IF(N495="zákl. přenesená",J495,0)</f>
        <v>0</v>
      </c>
      <c r="BH495" s="184">
        <f>IF(N495="sníž. přenesená",J495,0)</f>
        <v>0</v>
      </c>
      <c r="BI495" s="184">
        <f>IF(N495="nulová",J495,0)</f>
        <v>0</v>
      </c>
      <c r="BJ495" s="19" t="s">
        <v>85</v>
      </c>
      <c r="BK495" s="184">
        <f>ROUND(I495*H495,2)</f>
        <v>0</v>
      </c>
      <c r="BL495" s="19" t="s">
        <v>156</v>
      </c>
      <c r="BM495" s="183" t="s">
        <v>531</v>
      </c>
    </row>
    <row r="496" spans="1:47" s="2" customFormat="1" ht="29.25">
      <c r="A496" s="37"/>
      <c r="B496" s="38"/>
      <c r="C496" s="39"/>
      <c r="D496" s="185" t="s">
        <v>158</v>
      </c>
      <c r="E496" s="39"/>
      <c r="F496" s="186" t="s">
        <v>532</v>
      </c>
      <c r="G496" s="39"/>
      <c r="H496" s="39"/>
      <c r="I496" s="187"/>
      <c r="J496" s="39"/>
      <c r="K496" s="39"/>
      <c r="L496" s="42"/>
      <c r="M496" s="188"/>
      <c r="N496" s="189"/>
      <c r="O496" s="67"/>
      <c r="P496" s="67"/>
      <c r="Q496" s="67"/>
      <c r="R496" s="67"/>
      <c r="S496" s="67"/>
      <c r="T496" s="68"/>
      <c r="U496" s="37"/>
      <c r="V496" s="37"/>
      <c r="W496" s="37"/>
      <c r="X496" s="37"/>
      <c r="Y496" s="37"/>
      <c r="Z496" s="37"/>
      <c r="AA496" s="37"/>
      <c r="AB496" s="37"/>
      <c r="AC496" s="37"/>
      <c r="AD496" s="37"/>
      <c r="AE496" s="37"/>
      <c r="AT496" s="19" t="s">
        <v>158</v>
      </c>
      <c r="AU496" s="19" t="s">
        <v>87</v>
      </c>
    </row>
    <row r="497" spans="2:51" s="13" customFormat="1" ht="12">
      <c r="B497" s="190"/>
      <c r="C497" s="191"/>
      <c r="D497" s="185" t="s">
        <v>160</v>
      </c>
      <c r="E497" s="192" t="s">
        <v>31</v>
      </c>
      <c r="F497" s="193" t="s">
        <v>205</v>
      </c>
      <c r="G497" s="191"/>
      <c r="H497" s="192" t="s">
        <v>31</v>
      </c>
      <c r="I497" s="194"/>
      <c r="J497" s="191"/>
      <c r="K497" s="191"/>
      <c r="L497" s="195"/>
      <c r="M497" s="196"/>
      <c r="N497" s="197"/>
      <c r="O497" s="197"/>
      <c r="P497" s="197"/>
      <c r="Q497" s="197"/>
      <c r="R497" s="197"/>
      <c r="S497" s="197"/>
      <c r="T497" s="198"/>
      <c r="AT497" s="199" t="s">
        <v>160</v>
      </c>
      <c r="AU497" s="199" t="s">
        <v>87</v>
      </c>
      <c r="AV497" s="13" t="s">
        <v>85</v>
      </c>
      <c r="AW497" s="13" t="s">
        <v>38</v>
      </c>
      <c r="AX497" s="13" t="s">
        <v>77</v>
      </c>
      <c r="AY497" s="199" t="s">
        <v>149</v>
      </c>
    </row>
    <row r="498" spans="2:51" s="14" customFormat="1" ht="12">
      <c r="B498" s="200"/>
      <c r="C498" s="201"/>
      <c r="D498" s="185" t="s">
        <v>160</v>
      </c>
      <c r="E498" s="202" t="s">
        <v>31</v>
      </c>
      <c r="F498" s="203" t="s">
        <v>533</v>
      </c>
      <c r="G498" s="201"/>
      <c r="H498" s="204">
        <v>1</v>
      </c>
      <c r="I498" s="205"/>
      <c r="J498" s="201"/>
      <c r="K498" s="201"/>
      <c r="L498" s="206"/>
      <c r="M498" s="207"/>
      <c r="N498" s="208"/>
      <c r="O498" s="208"/>
      <c r="P498" s="208"/>
      <c r="Q498" s="208"/>
      <c r="R498" s="208"/>
      <c r="S498" s="208"/>
      <c r="T498" s="209"/>
      <c r="AT498" s="210" t="s">
        <v>160</v>
      </c>
      <c r="AU498" s="210" t="s">
        <v>87</v>
      </c>
      <c r="AV498" s="14" t="s">
        <v>87</v>
      </c>
      <c r="AW498" s="14" t="s">
        <v>38</v>
      </c>
      <c r="AX498" s="14" t="s">
        <v>77</v>
      </c>
      <c r="AY498" s="210" t="s">
        <v>149</v>
      </c>
    </row>
    <row r="499" spans="2:51" s="14" customFormat="1" ht="12">
      <c r="B499" s="200"/>
      <c r="C499" s="201"/>
      <c r="D499" s="185" t="s">
        <v>160</v>
      </c>
      <c r="E499" s="202" t="s">
        <v>31</v>
      </c>
      <c r="F499" s="203" t="s">
        <v>534</v>
      </c>
      <c r="G499" s="201"/>
      <c r="H499" s="204">
        <v>1</v>
      </c>
      <c r="I499" s="205"/>
      <c r="J499" s="201"/>
      <c r="K499" s="201"/>
      <c r="L499" s="206"/>
      <c r="M499" s="207"/>
      <c r="N499" s="208"/>
      <c r="O499" s="208"/>
      <c r="P499" s="208"/>
      <c r="Q499" s="208"/>
      <c r="R499" s="208"/>
      <c r="S499" s="208"/>
      <c r="T499" s="209"/>
      <c r="AT499" s="210" t="s">
        <v>160</v>
      </c>
      <c r="AU499" s="210" t="s">
        <v>87</v>
      </c>
      <c r="AV499" s="14" t="s">
        <v>87</v>
      </c>
      <c r="AW499" s="14" t="s">
        <v>38</v>
      </c>
      <c r="AX499" s="14" t="s">
        <v>77</v>
      </c>
      <c r="AY499" s="210" t="s">
        <v>149</v>
      </c>
    </row>
    <row r="500" spans="2:51" s="15" customFormat="1" ht="12">
      <c r="B500" s="211"/>
      <c r="C500" s="212"/>
      <c r="D500" s="185" t="s">
        <v>160</v>
      </c>
      <c r="E500" s="213" t="s">
        <v>31</v>
      </c>
      <c r="F500" s="214" t="s">
        <v>163</v>
      </c>
      <c r="G500" s="212"/>
      <c r="H500" s="215">
        <v>2</v>
      </c>
      <c r="I500" s="216"/>
      <c r="J500" s="212"/>
      <c r="K500" s="212"/>
      <c r="L500" s="217"/>
      <c r="M500" s="218"/>
      <c r="N500" s="219"/>
      <c r="O500" s="219"/>
      <c r="P500" s="219"/>
      <c r="Q500" s="219"/>
      <c r="R500" s="219"/>
      <c r="S500" s="219"/>
      <c r="T500" s="220"/>
      <c r="AT500" s="221" t="s">
        <v>160</v>
      </c>
      <c r="AU500" s="221" t="s">
        <v>87</v>
      </c>
      <c r="AV500" s="15" t="s">
        <v>156</v>
      </c>
      <c r="AW500" s="15" t="s">
        <v>38</v>
      </c>
      <c r="AX500" s="15" t="s">
        <v>85</v>
      </c>
      <c r="AY500" s="221" t="s">
        <v>149</v>
      </c>
    </row>
    <row r="501" spans="1:65" s="2" customFormat="1" ht="14.45" customHeight="1">
      <c r="A501" s="37"/>
      <c r="B501" s="38"/>
      <c r="C501" s="222" t="s">
        <v>535</v>
      </c>
      <c r="D501" s="222" t="s">
        <v>194</v>
      </c>
      <c r="E501" s="223" t="s">
        <v>536</v>
      </c>
      <c r="F501" s="224" t="s">
        <v>537</v>
      </c>
      <c r="G501" s="225" t="s">
        <v>235</v>
      </c>
      <c r="H501" s="226">
        <v>1</v>
      </c>
      <c r="I501" s="227"/>
      <c r="J501" s="228">
        <f>ROUND(I501*H501,2)</f>
        <v>0</v>
      </c>
      <c r="K501" s="224" t="s">
        <v>155</v>
      </c>
      <c r="L501" s="229"/>
      <c r="M501" s="230" t="s">
        <v>31</v>
      </c>
      <c r="N501" s="231" t="s">
        <v>48</v>
      </c>
      <c r="O501" s="67"/>
      <c r="P501" s="181">
        <f>O501*H501</f>
        <v>0</v>
      </c>
      <c r="Q501" s="181">
        <v>0.01489</v>
      </c>
      <c r="R501" s="181">
        <f>Q501*H501</f>
        <v>0.01489</v>
      </c>
      <c r="S501" s="181">
        <v>0</v>
      </c>
      <c r="T501" s="182">
        <f>S501*H501</f>
        <v>0</v>
      </c>
      <c r="U501" s="37"/>
      <c r="V501" s="37"/>
      <c r="W501" s="37"/>
      <c r="X501" s="37"/>
      <c r="Y501" s="37"/>
      <c r="Z501" s="37"/>
      <c r="AA501" s="37"/>
      <c r="AB501" s="37"/>
      <c r="AC501" s="37"/>
      <c r="AD501" s="37"/>
      <c r="AE501" s="37"/>
      <c r="AR501" s="183" t="s">
        <v>193</v>
      </c>
      <c r="AT501" s="183" t="s">
        <v>194</v>
      </c>
      <c r="AU501" s="183" t="s">
        <v>87</v>
      </c>
      <c r="AY501" s="19" t="s">
        <v>149</v>
      </c>
      <c r="BE501" s="184">
        <f>IF(N501="základní",J501,0)</f>
        <v>0</v>
      </c>
      <c r="BF501" s="184">
        <f>IF(N501="snížená",J501,0)</f>
        <v>0</v>
      </c>
      <c r="BG501" s="184">
        <f>IF(N501="zákl. přenesená",J501,0)</f>
        <v>0</v>
      </c>
      <c r="BH501" s="184">
        <f>IF(N501="sníž. přenesená",J501,0)</f>
        <v>0</v>
      </c>
      <c r="BI501" s="184">
        <f>IF(N501="nulová",J501,0)</f>
        <v>0</v>
      </c>
      <c r="BJ501" s="19" t="s">
        <v>85</v>
      </c>
      <c r="BK501" s="184">
        <f>ROUND(I501*H501,2)</f>
        <v>0</v>
      </c>
      <c r="BL501" s="19" t="s">
        <v>156</v>
      </c>
      <c r="BM501" s="183" t="s">
        <v>538</v>
      </c>
    </row>
    <row r="502" spans="1:65" s="2" customFormat="1" ht="14.45" customHeight="1">
      <c r="A502" s="37"/>
      <c r="B502" s="38"/>
      <c r="C502" s="222" t="s">
        <v>539</v>
      </c>
      <c r="D502" s="222" t="s">
        <v>194</v>
      </c>
      <c r="E502" s="223" t="s">
        <v>540</v>
      </c>
      <c r="F502" s="224" t="s">
        <v>541</v>
      </c>
      <c r="G502" s="225" t="s">
        <v>235</v>
      </c>
      <c r="H502" s="226">
        <v>1</v>
      </c>
      <c r="I502" s="227"/>
      <c r="J502" s="228">
        <f>ROUND(I502*H502,2)</f>
        <v>0</v>
      </c>
      <c r="K502" s="224" t="s">
        <v>155</v>
      </c>
      <c r="L502" s="229"/>
      <c r="M502" s="230" t="s">
        <v>31</v>
      </c>
      <c r="N502" s="231" t="s">
        <v>48</v>
      </c>
      <c r="O502" s="67"/>
      <c r="P502" s="181">
        <f>O502*H502</f>
        <v>0</v>
      </c>
      <c r="Q502" s="181">
        <v>0.01972</v>
      </c>
      <c r="R502" s="181">
        <f>Q502*H502</f>
        <v>0.01972</v>
      </c>
      <c r="S502" s="181">
        <v>0</v>
      </c>
      <c r="T502" s="182">
        <f>S502*H502</f>
        <v>0</v>
      </c>
      <c r="U502" s="37"/>
      <c r="V502" s="37"/>
      <c r="W502" s="37"/>
      <c r="X502" s="37"/>
      <c r="Y502" s="37"/>
      <c r="Z502" s="37"/>
      <c r="AA502" s="37"/>
      <c r="AB502" s="37"/>
      <c r="AC502" s="37"/>
      <c r="AD502" s="37"/>
      <c r="AE502" s="37"/>
      <c r="AR502" s="183" t="s">
        <v>193</v>
      </c>
      <c r="AT502" s="183" t="s">
        <v>194</v>
      </c>
      <c r="AU502" s="183" t="s">
        <v>87</v>
      </c>
      <c r="AY502" s="19" t="s">
        <v>149</v>
      </c>
      <c r="BE502" s="184">
        <f>IF(N502="základní",J502,0)</f>
        <v>0</v>
      </c>
      <c r="BF502" s="184">
        <f>IF(N502="snížená",J502,0)</f>
        <v>0</v>
      </c>
      <c r="BG502" s="184">
        <f>IF(N502="zákl. přenesená",J502,0)</f>
        <v>0</v>
      </c>
      <c r="BH502" s="184">
        <f>IF(N502="sníž. přenesená",J502,0)</f>
        <v>0</v>
      </c>
      <c r="BI502" s="184">
        <f>IF(N502="nulová",J502,0)</f>
        <v>0</v>
      </c>
      <c r="BJ502" s="19" t="s">
        <v>85</v>
      </c>
      <c r="BK502" s="184">
        <f>ROUND(I502*H502,2)</f>
        <v>0</v>
      </c>
      <c r="BL502" s="19" t="s">
        <v>156</v>
      </c>
      <c r="BM502" s="183" t="s">
        <v>542</v>
      </c>
    </row>
    <row r="503" spans="2:63" s="12" customFormat="1" ht="22.9" customHeight="1">
      <c r="B503" s="156"/>
      <c r="C503" s="157"/>
      <c r="D503" s="158" t="s">
        <v>76</v>
      </c>
      <c r="E503" s="170" t="s">
        <v>200</v>
      </c>
      <c r="F503" s="170" t="s">
        <v>543</v>
      </c>
      <c r="G503" s="157"/>
      <c r="H503" s="157"/>
      <c r="I503" s="160"/>
      <c r="J503" s="171">
        <f>BK503</f>
        <v>0</v>
      </c>
      <c r="K503" s="157"/>
      <c r="L503" s="162"/>
      <c r="M503" s="163"/>
      <c r="N503" s="164"/>
      <c r="O503" s="164"/>
      <c r="P503" s="165">
        <f>SUM(P504:P784)</f>
        <v>0</v>
      </c>
      <c r="Q503" s="164"/>
      <c r="R503" s="165">
        <f>SUM(R504:R784)</f>
        <v>0.4634213</v>
      </c>
      <c r="S503" s="164"/>
      <c r="T503" s="166">
        <f>SUM(T504:T784)</f>
        <v>39.438202</v>
      </c>
      <c r="AR503" s="167" t="s">
        <v>85</v>
      </c>
      <c r="AT503" s="168" t="s">
        <v>76</v>
      </c>
      <c r="AU503" s="168" t="s">
        <v>85</v>
      </c>
      <c r="AY503" s="167" t="s">
        <v>149</v>
      </c>
      <c r="BK503" s="169">
        <f>SUM(BK504:BK784)</f>
        <v>0</v>
      </c>
    </row>
    <row r="504" spans="1:65" s="2" customFormat="1" ht="24.2" customHeight="1">
      <c r="A504" s="37"/>
      <c r="B504" s="38"/>
      <c r="C504" s="172" t="s">
        <v>544</v>
      </c>
      <c r="D504" s="172" t="s">
        <v>151</v>
      </c>
      <c r="E504" s="173" t="s">
        <v>545</v>
      </c>
      <c r="F504" s="174" t="s">
        <v>546</v>
      </c>
      <c r="G504" s="175" t="s">
        <v>229</v>
      </c>
      <c r="H504" s="176">
        <v>64</v>
      </c>
      <c r="I504" s="177"/>
      <c r="J504" s="178">
        <f>ROUND(I504*H504,2)</f>
        <v>0</v>
      </c>
      <c r="K504" s="174" t="s">
        <v>155</v>
      </c>
      <c r="L504" s="42"/>
      <c r="M504" s="179" t="s">
        <v>31</v>
      </c>
      <c r="N504" s="180" t="s">
        <v>48</v>
      </c>
      <c r="O504" s="67"/>
      <c r="P504" s="181">
        <f>O504*H504</f>
        <v>0</v>
      </c>
      <c r="Q504" s="181">
        <v>0</v>
      </c>
      <c r="R504" s="181">
        <f>Q504*H504</f>
        <v>0</v>
      </c>
      <c r="S504" s="181">
        <v>0</v>
      </c>
      <c r="T504" s="182">
        <f>S504*H504</f>
        <v>0</v>
      </c>
      <c r="U504" s="37"/>
      <c r="V504" s="37"/>
      <c r="W504" s="37"/>
      <c r="X504" s="37"/>
      <c r="Y504" s="37"/>
      <c r="Z504" s="37"/>
      <c r="AA504" s="37"/>
      <c r="AB504" s="37"/>
      <c r="AC504" s="37"/>
      <c r="AD504" s="37"/>
      <c r="AE504" s="37"/>
      <c r="AR504" s="183" t="s">
        <v>156</v>
      </c>
      <c r="AT504" s="183" t="s">
        <v>151</v>
      </c>
      <c r="AU504" s="183" t="s">
        <v>87</v>
      </c>
      <c r="AY504" s="19" t="s">
        <v>149</v>
      </c>
      <c r="BE504" s="184">
        <f>IF(N504="základní",J504,0)</f>
        <v>0</v>
      </c>
      <c r="BF504" s="184">
        <f>IF(N504="snížená",J504,0)</f>
        <v>0</v>
      </c>
      <c r="BG504" s="184">
        <f>IF(N504="zákl. přenesená",J504,0)</f>
        <v>0</v>
      </c>
      <c r="BH504" s="184">
        <f>IF(N504="sníž. přenesená",J504,0)</f>
        <v>0</v>
      </c>
      <c r="BI504" s="184">
        <f>IF(N504="nulová",J504,0)</f>
        <v>0</v>
      </c>
      <c r="BJ504" s="19" t="s">
        <v>85</v>
      </c>
      <c r="BK504" s="184">
        <f>ROUND(I504*H504,2)</f>
        <v>0</v>
      </c>
      <c r="BL504" s="19" t="s">
        <v>156</v>
      </c>
      <c r="BM504" s="183" t="s">
        <v>547</v>
      </c>
    </row>
    <row r="505" spans="1:47" s="2" customFormat="1" ht="58.5">
      <c r="A505" s="37"/>
      <c r="B505" s="38"/>
      <c r="C505" s="39"/>
      <c r="D505" s="185" t="s">
        <v>158</v>
      </c>
      <c r="E505" s="39"/>
      <c r="F505" s="186" t="s">
        <v>548</v>
      </c>
      <c r="G505" s="39"/>
      <c r="H505" s="39"/>
      <c r="I505" s="187"/>
      <c r="J505" s="39"/>
      <c r="K505" s="39"/>
      <c r="L505" s="42"/>
      <c r="M505" s="188"/>
      <c r="N505" s="189"/>
      <c r="O505" s="67"/>
      <c r="P505" s="67"/>
      <c r="Q505" s="67"/>
      <c r="R505" s="67"/>
      <c r="S505" s="67"/>
      <c r="T505" s="68"/>
      <c r="U505" s="37"/>
      <c r="V505" s="37"/>
      <c r="W505" s="37"/>
      <c r="X505" s="37"/>
      <c r="Y505" s="37"/>
      <c r="Z505" s="37"/>
      <c r="AA505" s="37"/>
      <c r="AB505" s="37"/>
      <c r="AC505" s="37"/>
      <c r="AD505" s="37"/>
      <c r="AE505" s="37"/>
      <c r="AT505" s="19" t="s">
        <v>158</v>
      </c>
      <c r="AU505" s="19" t="s">
        <v>87</v>
      </c>
    </row>
    <row r="506" spans="2:51" s="13" customFormat="1" ht="12">
      <c r="B506" s="190"/>
      <c r="C506" s="191"/>
      <c r="D506" s="185" t="s">
        <v>160</v>
      </c>
      <c r="E506" s="192" t="s">
        <v>31</v>
      </c>
      <c r="F506" s="193" t="s">
        <v>424</v>
      </c>
      <c r="G506" s="191"/>
      <c r="H506" s="192" t="s">
        <v>31</v>
      </c>
      <c r="I506" s="194"/>
      <c r="J506" s="191"/>
      <c r="K506" s="191"/>
      <c r="L506" s="195"/>
      <c r="M506" s="196"/>
      <c r="N506" s="197"/>
      <c r="O506" s="197"/>
      <c r="P506" s="197"/>
      <c r="Q506" s="197"/>
      <c r="R506" s="197"/>
      <c r="S506" s="197"/>
      <c r="T506" s="198"/>
      <c r="AT506" s="199" t="s">
        <v>160</v>
      </c>
      <c r="AU506" s="199" t="s">
        <v>87</v>
      </c>
      <c r="AV506" s="13" t="s">
        <v>85</v>
      </c>
      <c r="AW506" s="13" t="s">
        <v>38</v>
      </c>
      <c r="AX506" s="13" t="s">
        <v>77</v>
      </c>
      <c r="AY506" s="199" t="s">
        <v>149</v>
      </c>
    </row>
    <row r="507" spans="2:51" s="14" customFormat="1" ht="12">
      <c r="B507" s="200"/>
      <c r="C507" s="201"/>
      <c r="D507" s="185" t="s">
        <v>160</v>
      </c>
      <c r="E507" s="202" t="s">
        <v>31</v>
      </c>
      <c r="F507" s="203" t="s">
        <v>549</v>
      </c>
      <c r="G507" s="201"/>
      <c r="H507" s="204">
        <v>64</v>
      </c>
      <c r="I507" s="205"/>
      <c r="J507" s="201"/>
      <c r="K507" s="201"/>
      <c r="L507" s="206"/>
      <c r="M507" s="207"/>
      <c r="N507" s="208"/>
      <c r="O507" s="208"/>
      <c r="P507" s="208"/>
      <c r="Q507" s="208"/>
      <c r="R507" s="208"/>
      <c r="S507" s="208"/>
      <c r="T507" s="209"/>
      <c r="AT507" s="210" t="s">
        <v>160</v>
      </c>
      <c r="AU507" s="210" t="s">
        <v>87</v>
      </c>
      <c r="AV507" s="14" t="s">
        <v>87</v>
      </c>
      <c r="AW507" s="14" t="s">
        <v>38</v>
      </c>
      <c r="AX507" s="14" t="s">
        <v>77</v>
      </c>
      <c r="AY507" s="210" t="s">
        <v>149</v>
      </c>
    </row>
    <row r="508" spans="2:51" s="15" customFormat="1" ht="12">
      <c r="B508" s="211"/>
      <c r="C508" s="212"/>
      <c r="D508" s="185" t="s">
        <v>160</v>
      </c>
      <c r="E508" s="213" t="s">
        <v>31</v>
      </c>
      <c r="F508" s="214" t="s">
        <v>163</v>
      </c>
      <c r="G508" s="212"/>
      <c r="H508" s="215">
        <v>64</v>
      </c>
      <c r="I508" s="216"/>
      <c r="J508" s="212"/>
      <c r="K508" s="212"/>
      <c r="L508" s="217"/>
      <c r="M508" s="218"/>
      <c r="N508" s="219"/>
      <c r="O508" s="219"/>
      <c r="P508" s="219"/>
      <c r="Q508" s="219"/>
      <c r="R508" s="219"/>
      <c r="S508" s="219"/>
      <c r="T508" s="220"/>
      <c r="AT508" s="221" t="s">
        <v>160</v>
      </c>
      <c r="AU508" s="221" t="s">
        <v>87</v>
      </c>
      <c r="AV508" s="15" t="s">
        <v>156</v>
      </c>
      <c r="AW508" s="15" t="s">
        <v>38</v>
      </c>
      <c r="AX508" s="15" t="s">
        <v>85</v>
      </c>
      <c r="AY508" s="221" t="s">
        <v>149</v>
      </c>
    </row>
    <row r="509" spans="1:65" s="2" customFormat="1" ht="24.2" customHeight="1">
      <c r="A509" s="37"/>
      <c r="B509" s="38"/>
      <c r="C509" s="172" t="s">
        <v>550</v>
      </c>
      <c r="D509" s="172" t="s">
        <v>151</v>
      </c>
      <c r="E509" s="173" t="s">
        <v>551</v>
      </c>
      <c r="F509" s="174" t="s">
        <v>552</v>
      </c>
      <c r="G509" s="175" t="s">
        <v>229</v>
      </c>
      <c r="H509" s="176">
        <v>3840</v>
      </c>
      <c r="I509" s="177"/>
      <c r="J509" s="178">
        <f>ROUND(I509*H509,2)</f>
        <v>0</v>
      </c>
      <c r="K509" s="174" t="s">
        <v>155</v>
      </c>
      <c r="L509" s="42"/>
      <c r="M509" s="179" t="s">
        <v>31</v>
      </c>
      <c r="N509" s="180" t="s">
        <v>48</v>
      </c>
      <c r="O509" s="67"/>
      <c r="P509" s="181">
        <f>O509*H509</f>
        <v>0</v>
      </c>
      <c r="Q509" s="181">
        <v>0</v>
      </c>
      <c r="R509" s="181">
        <f>Q509*H509</f>
        <v>0</v>
      </c>
      <c r="S509" s="181">
        <v>0</v>
      </c>
      <c r="T509" s="182">
        <f>S509*H509</f>
        <v>0</v>
      </c>
      <c r="U509" s="37"/>
      <c r="V509" s="37"/>
      <c r="W509" s="37"/>
      <c r="X509" s="37"/>
      <c r="Y509" s="37"/>
      <c r="Z509" s="37"/>
      <c r="AA509" s="37"/>
      <c r="AB509" s="37"/>
      <c r="AC509" s="37"/>
      <c r="AD509" s="37"/>
      <c r="AE509" s="37"/>
      <c r="AR509" s="183" t="s">
        <v>156</v>
      </c>
      <c r="AT509" s="183" t="s">
        <v>151</v>
      </c>
      <c r="AU509" s="183" t="s">
        <v>87</v>
      </c>
      <c r="AY509" s="19" t="s">
        <v>149</v>
      </c>
      <c r="BE509" s="184">
        <f>IF(N509="základní",J509,0)</f>
        <v>0</v>
      </c>
      <c r="BF509" s="184">
        <f>IF(N509="snížená",J509,0)</f>
        <v>0</v>
      </c>
      <c r="BG509" s="184">
        <f>IF(N509="zákl. přenesená",J509,0)</f>
        <v>0</v>
      </c>
      <c r="BH509" s="184">
        <f>IF(N509="sníž. přenesená",J509,0)</f>
        <v>0</v>
      </c>
      <c r="BI509" s="184">
        <f>IF(N509="nulová",J509,0)</f>
        <v>0</v>
      </c>
      <c r="BJ509" s="19" t="s">
        <v>85</v>
      </c>
      <c r="BK509" s="184">
        <f>ROUND(I509*H509,2)</f>
        <v>0</v>
      </c>
      <c r="BL509" s="19" t="s">
        <v>156</v>
      </c>
      <c r="BM509" s="183" t="s">
        <v>553</v>
      </c>
    </row>
    <row r="510" spans="1:47" s="2" customFormat="1" ht="58.5">
      <c r="A510" s="37"/>
      <c r="B510" s="38"/>
      <c r="C510" s="39"/>
      <c r="D510" s="185" t="s">
        <v>158</v>
      </c>
      <c r="E510" s="39"/>
      <c r="F510" s="186" t="s">
        <v>548</v>
      </c>
      <c r="G510" s="39"/>
      <c r="H510" s="39"/>
      <c r="I510" s="187"/>
      <c r="J510" s="39"/>
      <c r="K510" s="39"/>
      <c r="L510" s="42"/>
      <c r="M510" s="188"/>
      <c r="N510" s="189"/>
      <c r="O510" s="67"/>
      <c r="P510" s="67"/>
      <c r="Q510" s="67"/>
      <c r="R510" s="67"/>
      <c r="S510" s="67"/>
      <c r="T510" s="68"/>
      <c r="U510" s="37"/>
      <c r="V510" s="37"/>
      <c r="W510" s="37"/>
      <c r="X510" s="37"/>
      <c r="Y510" s="37"/>
      <c r="Z510" s="37"/>
      <c r="AA510" s="37"/>
      <c r="AB510" s="37"/>
      <c r="AC510" s="37"/>
      <c r="AD510" s="37"/>
      <c r="AE510" s="37"/>
      <c r="AT510" s="19" t="s">
        <v>158</v>
      </c>
      <c r="AU510" s="19" t="s">
        <v>87</v>
      </c>
    </row>
    <row r="511" spans="2:51" s="14" customFormat="1" ht="12">
      <c r="B511" s="200"/>
      <c r="C511" s="201"/>
      <c r="D511" s="185" t="s">
        <v>160</v>
      </c>
      <c r="E511" s="202" t="s">
        <v>31</v>
      </c>
      <c r="F511" s="203" t="s">
        <v>554</v>
      </c>
      <c r="G511" s="201"/>
      <c r="H511" s="204">
        <v>3840</v>
      </c>
      <c r="I511" s="205"/>
      <c r="J511" s="201"/>
      <c r="K511" s="201"/>
      <c r="L511" s="206"/>
      <c r="M511" s="207"/>
      <c r="N511" s="208"/>
      <c r="O511" s="208"/>
      <c r="P511" s="208"/>
      <c r="Q511" s="208"/>
      <c r="R511" s="208"/>
      <c r="S511" s="208"/>
      <c r="T511" s="209"/>
      <c r="AT511" s="210" t="s">
        <v>160</v>
      </c>
      <c r="AU511" s="210" t="s">
        <v>87</v>
      </c>
      <c r="AV511" s="14" t="s">
        <v>87</v>
      </c>
      <c r="AW511" s="14" t="s">
        <v>38</v>
      </c>
      <c r="AX511" s="14" t="s">
        <v>85</v>
      </c>
      <c r="AY511" s="210" t="s">
        <v>149</v>
      </c>
    </row>
    <row r="512" spans="1:65" s="2" customFormat="1" ht="24.2" customHeight="1">
      <c r="A512" s="37"/>
      <c r="B512" s="38"/>
      <c r="C512" s="172" t="s">
        <v>555</v>
      </c>
      <c r="D512" s="172" t="s">
        <v>151</v>
      </c>
      <c r="E512" s="173" t="s">
        <v>556</v>
      </c>
      <c r="F512" s="174" t="s">
        <v>557</v>
      </c>
      <c r="G512" s="175" t="s">
        <v>229</v>
      </c>
      <c r="H512" s="176">
        <v>64</v>
      </c>
      <c r="I512" s="177"/>
      <c r="J512" s="178">
        <f>ROUND(I512*H512,2)</f>
        <v>0</v>
      </c>
      <c r="K512" s="174" t="s">
        <v>155</v>
      </c>
      <c r="L512" s="42"/>
      <c r="M512" s="179" t="s">
        <v>31</v>
      </c>
      <c r="N512" s="180" t="s">
        <v>48</v>
      </c>
      <c r="O512" s="67"/>
      <c r="P512" s="181">
        <f>O512*H512</f>
        <v>0</v>
      </c>
      <c r="Q512" s="181">
        <v>0</v>
      </c>
      <c r="R512" s="181">
        <f>Q512*H512</f>
        <v>0</v>
      </c>
      <c r="S512" s="181">
        <v>0</v>
      </c>
      <c r="T512" s="182">
        <f>S512*H512</f>
        <v>0</v>
      </c>
      <c r="U512" s="37"/>
      <c r="V512" s="37"/>
      <c r="W512" s="37"/>
      <c r="X512" s="37"/>
      <c r="Y512" s="37"/>
      <c r="Z512" s="37"/>
      <c r="AA512" s="37"/>
      <c r="AB512" s="37"/>
      <c r="AC512" s="37"/>
      <c r="AD512" s="37"/>
      <c r="AE512" s="37"/>
      <c r="AR512" s="183" t="s">
        <v>156</v>
      </c>
      <c r="AT512" s="183" t="s">
        <v>151</v>
      </c>
      <c r="AU512" s="183" t="s">
        <v>87</v>
      </c>
      <c r="AY512" s="19" t="s">
        <v>149</v>
      </c>
      <c r="BE512" s="184">
        <f>IF(N512="základní",J512,0)</f>
        <v>0</v>
      </c>
      <c r="BF512" s="184">
        <f>IF(N512="snížená",J512,0)</f>
        <v>0</v>
      </c>
      <c r="BG512" s="184">
        <f>IF(N512="zákl. přenesená",J512,0)</f>
        <v>0</v>
      </c>
      <c r="BH512" s="184">
        <f>IF(N512="sníž. přenesená",J512,0)</f>
        <v>0</v>
      </c>
      <c r="BI512" s="184">
        <f>IF(N512="nulová",J512,0)</f>
        <v>0</v>
      </c>
      <c r="BJ512" s="19" t="s">
        <v>85</v>
      </c>
      <c r="BK512" s="184">
        <f>ROUND(I512*H512,2)</f>
        <v>0</v>
      </c>
      <c r="BL512" s="19" t="s">
        <v>156</v>
      </c>
      <c r="BM512" s="183" t="s">
        <v>558</v>
      </c>
    </row>
    <row r="513" spans="1:47" s="2" customFormat="1" ht="29.25">
      <c r="A513" s="37"/>
      <c r="B513" s="38"/>
      <c r="C513" s="39"/>
      <c r="D513" s="185" t="s">
        <v>158</v>
      </c>
      <c r="E513" s="39"/>
      <c r="F513" s="186" t="s">
        <v>559</v>
      </c>
      <c r="G513" s="39"/>
      <c r="H513" s="39"/>
      <c r="I513" s="187"/>
      <c r="J513" s="39"/>
      <c r="K513" s="39"/>
      <c r="L513" s="42"/>
      <c r="M513" s="188"/>
      <c r="N513" s="189"/>
      <c r="O513" s="67"/>
      <c r="P513" s="67"/>
      <c r="Q513" s="67"/>
      <c r="R513" s="67"/>
      <c r="S513" s="67"/>
      <c r="T513" s="68"/>
      <c r="U513" s="37"/>
      <c r="V513" s="37"/>
      <c r="W513" s="37"/>
      <c r="X513" s="37"/>
      <c r="Y513" s="37"/>
      <c r="Z513" s="37"/>
      <c r="AA513" s="37"/>
      <c r="AB513" s="37"/>
      <c r="AC513" s="37"/>
      <c r="AD513" s="37"/>
      <c r="AE513" s="37"/>
      <c r="AT513" s="19" t="s">
        <v>158</v>
      </c>
      <c r="AU513" s="19" t="s">
        <v>87</v>
      </c>
    </row>
    <row r="514" spans="1:65" s="2" customFormat="1" ht="14.45" customHeight="1">
      <c r="A514" s="37"/>
      <c r="B514" s="38"/>
      <c r="C514" s="172" t="s">
        <v>560</v>
      </c>
      <c r="D514" s="172" t="s">
        <v>151</v>
      </c>
      <c r="E514" s="173" t="s">
        <v>561</v>
      </c>
      <c r="F514" s="174" t="s">
        <v>562</v>
      </c>
      <c r="G514" s="175" t="s">
        <v>297</v>
      </c>
      <c r="H514" s="176">
        <v>17.8</v>
      </c>
      <c r="I514" s="177"/>
      <c r="J514" s="178">
        <f>ROUND(I514*H514,2)</f>
        <v>0</v>
      </c>
      <c r="K514" s="174" t="s">
        <v>155</v>
      </c>
      <c r="L514" s="42"/>
      <c r="M514" s="179" t="s">
        <v>31</v>
      </c>
      <c r="N514" s="180" t="s">
        <v>48</v>
      </c>
      <c r="O514" s="67"/>
      <c r="P514" s="181">
        <f>O514*H514</f>
        <v>0</v>
      </c>
      <c r="Q514" s="181">
        <v>0</v>
      </c>
      <c r="R514" s="181">
        <f>Q514*H514</f>
        <v>0</v>
      </c>
      <c r="S514" s="181">
        <v>0</v>
      </c>
      <c r="T514" s="182">
        <f>S514*H514</f>
        <v>0</v>
      </c>
      <c r="U514" s="37"/>
      <c r="V514" s="37"/>
      <c r="W514" s="37"/>
      <c r="X514" s="37"/>
      <c r="Y514" s="37"/>
      <c r="Z514" s="37"/>
      <c r="AA514" s="37"/>
      <c r="AB514" s="37"/>
      <c r="AC514" s="37"/>
      <c r="AD514" s="37"/>
      <c r="AE514" s="37"/>
      <c r="AR514" s="183" t="s">
        <v>156</v>
      </c>
      <c r="AT514" s="183" t="s">
        <v>151</v>
      </c>
      <c r="AU514" s="183" t="s">
        <v>87</v>
      </c>
      <c r="AY514" s="19" t="s">
        <v>149</v>
      </c>
      <c r="BE514" s="184">
        <f>IF(N514="základní",J514,0)</f>
        <v>0</v>
      </c>
      <c r="BF514" s="184">
        <f>IF(N514="snížená",J514,0)</f>
        <v>0</v>
      </c>
      <c r="BG514" s="184">
        <f>IF(N514="zákl. přenesená",J514,0)</f>
        <v>0</v>
      </c>
      <c r="BH514" s="184">
        <f>IF(N514="sníž. přenesená",J514,0)</f>
        <v>0</v>
      </c>
      <c r="BI514" s="184">
        <f>IF(N514="nulová",J514,0)</f>
        <v>0</v>
      </c>
      <c r="BJ514" s="19" t="s">
        <v>85</v>
      </c>
      <c r="BK514" s="184">
        <f>ROUND(I514*H514,2)</f>
        <v>0</v>
      </c>
      <c r="BL514" s="19" t="s">
        <v>156</v>
      </c>
      <c r="BM514" s="183" t="s">
        <v>563</v>
      </c>
    </row>
    <row r="515" spans="1:47" s="2" customFormat="1" ht="68.25">
      <c r="A515" s="37"/>
      <c r="B515" s="38"/>
      <c r="C515" s="39"/>
      <c r="D515" s="185" t="s">
        <v>158</v>
      </c>
      <c r="E515" s="39"/>
      <c r="F515" s="186" t="s">
        <v>564</v>
      </c>
      <c r="G515" s="39"/>
      <c r="H515" s="39"/>
      <c r="I515" s="187"/>
      <c r="J515" s="39"/>
      <c r="K515" s="39"/>
      <c r="L515" s="42"/>
      <c r="M515" s="188"/>
      <c r="N515" s="189"/>
      <c r="O515" s="67"/>
      <c r="P515" s="67"/>
      <c r="Q515" s="67"/>
      <c r="R515" s="67"/>
      <c r="S515" s="67"/>
      <c r="T515" s="68"/>
      <c r="U515" s="37"/>
      <c r="V515" s="37"/>
      <c r="W515" s="37"/>
      <c r="X515" s="37"/>
      <c r="Y515" s="37"/>
      <c r="Z515" s="37"/>
      <c r="AA515" s="37"/>
      <c r="AB515" s="37"/>
      <c r="AC515" s="37"/>
      <c r="AD515" s="37"/>
      <c r="AE515" s="37"/>
      <c r="AT515" s="19" t="s">
        <v>158</v>
      </c>
      <c r="AU515" s="19" t="s">
        <v>87</v>
      </c>
    </row>
    <row r="516" spans="2:51" s="13" customFormat="1" ht="12">
      <c r="B516" s="190"/>
      <c r="C516" s="191"/>
      <c r="D516" s="185" t="s">
        <v>160</v>
      </c>
      <c r="E516" s="192" t="s">
        <v>31</v>
      </c>
      <c r="F516" s="193" t="s">
        <v>424</v>
      </c>
      <c r="G516" s="191"/>
      <c r="H516" s="192" t="s">
        <v>31</v>
      </c>
      <c r="I516" s="194"/>
      <c r="J516" s="191"/>
      <c r="K516" s="191"/>
      <c r="L516" s="195"/>
      <c r="M516" s="196"/>
      <c r="N516" s="197"/>
      <c r="O516" s="197"/>
      <c r="P516" s="197"/>
      <c r="Q516" s="197"/>
      <c r="R516" s="197"/>
      <c r="S516" s="197"/>
      <c r="T516" s="198"/>
      <c r="AT516" s="199" t="s">
        <v>160</v>
      </c>
      <c r="AU516" s="199" t="s">
        <v>87</v>
      </c>
      <c r="AV516" s="13" t="s">
        <v>85</v>
      </c>
      <c r="AW516" s="13" t="s">
        <v>38</v>
      </c>
      <c r="AX516" s="13" t="s">
        <v>77</v>
      </c>
      <c r="AY516" s="199" t="s">
        <v>149</v>
      </c>
    </row>
    <row r="517" spans="2:51" s="14" customFormat="1" ht="12">
      <c r="B517" s="200"/>
      <c r="C517" s="201"/>
      <c r="D517" s="185" t="s">
        <v>160</v>
      </c>
      <c r="E517" s="202" t="s">
        <v>31</v>
      </c>
      <c r="F517" s="203" t="s">
        <v>565</v>
      </c>
      <c r="G517" s="201"/>
      <c r="H517" s="204">
        <v>17.8</v>
      </c>
      <c r="I517" s="205"/>
      <c r="J517" s="201"/>
      <c r="K517" s="201"/>
      <c r="L517" s="206"/>
      <c r="M517" s="207"/>
      <c r="N517" s="208"/>
      <c r="O517" s="208"/>
      <c r="P517" s="208"/>
      <c r="Q517" s="208"/>
      <c r="R517" s="208"/>
      <c r="S517" s="208"/>
      <c r="T517" s="209"/>
      <c r="AT517" s="210" t="s">
        <v>160</v>
      </c>
      <c r="AU517" s="210" t="s">
        <v>87</v>
      </c>
      <c r="AV517" s="14" t="s">
        <v>87</v>
      </c>
      <c r="AW517" s="14" t="s">
        <v>38</v>
      </c>
      <c r="AX517" s="14" t="s">
        <v>77</v>
      </c>
      <c r="AY517" s="210" t="s">
        <v>149</v>
      </c>
    </row>
    <row r="518" spans="2:51" s="15" customFormat="1" ht="12">
      <c r="B518" s="211"/>
      <c r="C518" s="212"/>
      <c r="D518" s="185" t="s">
        <v>160</v>
      </c>
      <c r="E518" s="213" t="s">
        <v>31</v>
      </c>
      <c r="F518" s="214" t="s">
        <v>163</v>
      </c>
      <c r="G518" s="212"/>
      <c r="H518" s="215">
        <v>17.8</v>
      </c>
      <c r="I518" s="216"/>
      <c r="J518" s="212"/>
      <c r="K518" s="212"/>
      <c r="L518" s="217"/>
      <c r="M518" s="218"/>
      <c r="N518" s="219"/>
      <c r="O518" s="219"/>
      <c r="P518" s="219"/>
      <c r="Q518" s="219"/>
      <c r="R518" s="219"/>
      <c r="S518" s="219"/>
      <c r="T518" s="220"/>
      <c r="AT518" s="221" t="s">
        <v>160</v>
      </c>
      <c r="AU518" s="221" t="s">
        <v>87</v>
      </c>
      <c r="AV518" s="15" t="s">
        <v>156</v>
      </c>
      <c r="AW518" s="15" t="s">
        <v>38</v>
      </c>
      <c r="AX518" s="15" t="s">
        <v>85</v>
      </c>
      <c r="AY518" s="221" t="s">
        <v>149</v>
      </c>
    </row>
    <row r="519" spans="1:65" s="2" customFormat="1" ht="14.45" customHeight="1">
      <c r="A519" s="37"/>
      <c r="B519" s="38"/>
      <c r="C519" s="172" t="s">
        <v>566</v>
      </c>
      <c r="D519" s="172" t="s">
        <v>151</v>
      </c>
      <c r="E519" s="173" t="s">
        <v>567</v>
      </c>
      <c r="F519" s="174" t="s">
        <v>568</v>
      </c>
      <c r="G519" s="175" t="s">
        <v>297</v>
      </c>
      <c r="H519" s="176">
        <v>1068</v>
      </c>
      <c r="I519" s="177"/>
      <c r="J519" s="178">
        <f>ROUND(I519*H519,2)</f>
        <v>0</v>
      </c>
      <c r="K519" s="174" t="s">
        <v>155</v>
      </c>
      <c r="L519" s="42"/>
      <c r="M519" s="179" t="s">
        <v>31</v>
      </c>
      <c r="N519" s="180" t="s">
        <v>48</v>
      </c>
      <c r="O519" s="67"/>
      <c r="P519" s="181">
        <f>O519*H519</f>
        <v>0</v>
      </c>
      <c r="Q519" s="181">
        <v>0</v>
      </c>
      <c r="R519" s="181">
        <f>Q519*H519</f>
        <v>0</v>
      </c>
      <c r="S519" s="181">
        <v>0</v>
      </c>
      <c r="T519" s="182">
        <f>S519*H519</f>
        <v>0</v>
      </c>
      <c r="U519" s="37"/>
      <c r="V519" s="37"/>
      <c r="W519" s="37"/>
      <c r="X519" s="37"/>
      <c r="Y519" s="37"/>
      <c r="Z519" s="37"/>
      <c r="AA519" s="37"/>
      <c r="AB519" s="37"/>
      <c r="AC519" s="37"/>
      <c r="AD519" s="37"/>
      <c r="AE519" s="37"/>
      <c r="AR519" s="183" t="s">
        <v>156</v>
      </c>
      <c r="AT519" s="183" t="s">
        <v>151</v>
      </c>
      <c r="AU519" s="183" t="s">
        <v>87</v>
      </c>
      <c r="AY519" s="19" t="s">
        <v>149</v>
      </c>
      <c r="BE519" s="184">
        <f>IF(N519="základní",J519,0)</f>
        <v>0</v>
      </c>
      <c r="BF519" s="184">
        <f>IF(N519="snížená",J519,0)</f>
        <v>0</v>
      </c>
      <c r="BG519" s="184">
        <f>IF(N519="zákl. přenesená",J519,0)</f>
        <v>0</v>
      </c>
      <c r="BH519" s="184">
        <f>IF(N519="sníž. přenesená",J519,0)</f>
        <v>0</v>
      </c>
      <c r="BI519" s="184">
        <f>IF(N519="nulová",J519,0)</f>
        <v>0</v>
      </c>
      <c r="BJ519" s="19" t="s">
        <v>85</v>
      </c>
      <c r="BK519" s="184">
        <f>ROUND(I519*H519,2)</f>
        <v>0</v>
      </c>
      <c r="BL519" s="19" t="s">
        <v>156</v>
      </c>
      <c r="BM519" s="183" t="s">
        <v>569</v>
      </c>
    </row>
    <row r="520" spans="1:47" s="2" customFormat="1" ht="68.25">
      <c r="A520" s="37"/>
      <c r="B520" s="38"/>
      <c r="C520" s="39"/>
      <c r="D520" s="185" t="s">
        <v>158</v>
      </c>
      <c r="E520" s="39"/>
      <c r="F520" s="186" t="s">
        <v>564</v>
      </c>
      <c r="G520" s="39"/>
      <c r="H520" s="39"/>
      <c r="I520" s="187"/>
      <c r="J520" s="39"/>
      <c r="K520" s="39"/>
      <c r="L520" s="42"/>
      <c r="M520" s="188"/>
      <c r="N520" s="189"/>
      <c r="O520" s="67"/>
      <c r="P520" s="67"/>
      <c r="Q520" s="67"/>
      <c r="R520" s="67"/>
      <c r="S520" s="67"/>
      <c r="T520" s="68"/>
      <c r="U520" s="37"/>
      <c r="V520" s="37"/>
      <c r="W520" s="37"/>
      <c r="X520" s="37"/>
      <c r="Y520" s="37"/>
      <c r="Z520" s="37"/>
      <c r="AA520" s="37"/>
      <c r="AB520" s="37"/>
      <c r="AC520" s="37"/>
      <c r="AD520" s="37"/>
      <c r="AE520" s="37"/>
      <c r="AT520" s="19" t="s">
        <v>158</v>
      </c>
      <c r="AU520" s="19" t="s">
        <v>87</v>
      </c>
    </row>
    <row r="521" spans="2:51" s="14" customFormat="1" ht="12">
      <c r="B521" s="200"/>
      <c r="C521" s="201"/>
      <c r="D521" s="185" t="s">
        <v>160</v>
      </c>
      <c r="E521" s="202" t="s">
        <v>31</v>
      </c>
      <c r="F521" s="203" t="s">
        <v>570</v>
      </c>
      <c r="G521" s="201"/>
      <c r="H521" s="204">
        <v>1068</v>
      </c>
      <c r="I521" s="205"/>
      <c r="J521" s="201"/>
      <c r="K521" s="201"/>
      <c r="L521" s="206"/>
      <c r="M521" s="207"/>
      <c r="N521" s="208"/>
      <c r="O521" s="208"/>
      <c r="P521" s="208"/>
      <c r="Q521" s="208"/>
      <c r="R521" s="208"/>
      <c r="S521" s="208"/>
      <c r="T521" s="209"/>
      <c r="AT521" s="210" t="s">
        <v>160</v>
      </c>
      <c r="AU521" s="210" t="s">
        <v>87</v>
      </c>
      <c r="AV521" s="14" t="s">
        <v>87</v>
      </c>
      <c r="AW521" s="14" t="s">
        <v>38</v>
      </c>
      <c r="AX521" s="14" t="s">
        <v>85</v>
      </c>
      <c r="AY521" s="210" t="s">
        <v>149</v>
      </c>
    </row>
    <row r="522" spans="1:65" s="2" customFormat="1" ht="14.45" customHeight="1">
      <c r="A522" s="37"/>
      <c r="B522" s="38"/>
      <c r="C522" s="172" t="s">
        <v>571</v>
      </c>
      <c r="D522" s="172" t="s">
        <v>151</v>
      </c>
      <c r="E522" s="173" t="s">
        <v>572</v>
      </c>
      <c r="F522" s="174" t="s">
        <v>573</v>
      </c>
      <c r="G522" s="175" t="s">
        <v>297</v>
      </c>
      <c r="H522" s="176">
        <v>17.8</v>
      </c>
      <c r="I522" s="177"/>
      <c r="J522" s="178">
        <f>ROUND(I522*H522,2)</f>
        <v>0</v>
      </c>
      <c r="K522" s="174" t="s">
        <v>155</v>
      </c>
      <c r="L522" s="42"/>
      <c r="M522" s="179" t="s">
        <v>31</v>
      </c>
      <c r="N522" s="180" t="s">
        <v>48</v>
      </c>
      <c r="O522" s="67"/>
      <c r="P522" s="181">
        <f>O522*H522</f>
        <v>0</v>
      </c>
      <c r="Q522" s="181">
        <v>0</v>
      </c>
      <c r="R522" s="181">
        <f>Q522*H522</f>
        <v>0</v>
      </c>
      <c r="S522" s="181">
        <v>0</v>
      </c>
      <c r="T522" s="182">
        <f>S522*H522</f>
        <v>0</v>
      </c>
      <c r="U522" s="37"/>
      <c r="V522" s="37"/>
      <c r="W522" s="37"/>
      <c r="X522" s="37"/>
      <c r="Y522" s="37"/>
      <c r="Z522" s="37"/>
      <c r="AA522" s="37"/>
      <c r="AB522" s="37"/>
      <c r="AC522" s="37"/>
      <c r="AD522" s="37"/>
      <c r="AE522" s="37"/>
      <c r="AR522" s="183" t="s">
        <v>156</v>
      </c>
      <c r="AT522" s="183" t="s">
        <v>151</v>
      </c>
      <c r="AU522" s="183" t="s">
        <v>87</v>
      </c>
      <c r="AY522" s="19" t="s">
        <v>149</v>
      </c>
      <c r="BE522" s="184">
        <f>IF(N522="základní",J522,0)</f>
        <v>0</v>
      </c>
      <c r="BF522" s="184">
        <f>IF(N522="snížená",J522,0)</f>
        <v>0</v>
      </c>
      <c r="BG522" s="184">
        <f>IF(N522="zákl. přenesená",J522,0)</f>
        <v>0</v>
      </c>
      <c r="BH522" s="184">
        <f>IF(N522="sníž. přenesená",J522,0)</f>
        <v>0</v>
      </c>
      <c r="BI522" s="184">
        <f>IF(N522="nulová",J522,0)</f>
        <v>0</v>
      </c>
      <c r="BJ522" s="19" t="s">
        <v>85</v>
      </c>
      <c r="BK522" s="184">
        <f>ROUND(I522*H522,2)</f>
        <v>0</v>
      </c>
      <c r="BL522" s="19" t="s">
        <v>156</v>
      </c>
      <c r="BM522" s="183" t="s">
        <v>574</v>
      </c>
    </row>
    <row r="523" spans="1:47" s="2" customFormat="1" ht="39">
      <c r="A523" s="37"/>
      <c r="B523" s="38"/>
      <c r="C523" s="39"/>
      <c r="D523" s="185" t="s">
        <v>158</v>
      </c>
      <c r="E523" s="39"/>
      <c r="F523" s="186" t="s">
        <v>575</v>
      </c>
      <c r="G523" s="39"/>
      <c r="H523" s="39"/>
      <c r="I523" s="187"/>
      <c r="J523" s="39"/>
      <c r="K523" s="39"/>
      <c r="L523" s="42"/>
      <c r="M523" s="188"/>
      <c r="N523" s="189"/>
      <c r="O523" s="67"/>
      <c r="P523" s="67"/>
      <c r="Q523" s="67"/>
      <c r="R523" s="67"/>
      <c r="S523" s="67"/>
      <c r="T523" s="68"/>
      <c r="U523" s="37"/>
      <c r="V523" s="37"/>
      <c r="W523" s="37"/>
      <c r="X523" s="37"/>
      <c r="Y523" s="37"/>
      <c r="Z523" s="37"/>
      <c r="AA523" s="37"/>
      <c r="AB523" s="37"/>
      <c r="AC523" s="37"/>
      <c r="AD523" s="37"/>
      <c r="AE523" s="37"/>
      <c r="AT523" s="19" t="s">
        <v>158</v>
      </c>
      <c r="AU523" s="19" t="s">
        <v>87</v>
      </c>
    </row>
    <row r="524" spans="1:65" s="2" customFormat="1" ht="14.45" customHeight="1">
      <c r="A524" s="37"/>
      <c r="B524" s="38"/>
      <c r="C524" s="172" t="s">
        <v>576</v>
      </c>
      <c r="D524" s="172" t="s">
        <v>151</v>
      </c>
      <c r="E524" s="173" t="s">
        <v>577</v>
      </c>
      <c r="F524" s="174" t="s">
        <v>578</v>
      </c>
      <c r="G524" s="175" t="s">
        <v>229</v>
      </c>
      <c r="H524" s="176">
        <v>92.56</v>
      </c>
      <c r="I524" s="177"/>
      <c r="J524" s="178">
        <f>ROUND(I524*H524,2)</f>
        <v>0</v>
      </c>
      <c r="K524" s="174" t="s">
        <v>155</v>
      </c>
      <c r="L524" s="42"/>
      <c r="M524" s="179" t="s">
        <v>31</v>
      </c>
      <c r="N524" s="180" t="s">
        <v>48</v>
      </c>
      <c r="O524" s="67"/>
      <c r="P524" s="181">
        <f>O524*H524</f>
        <v>0</v>
      </c>
      <c r="Q524" s="181">
        <v>0</v>
      </c>
      <c r="R524" s="181">
        <f>Q524*H524</f>
        <v>0</v>
      </c>
      <c r="S524" s="181">
        <v>0</v>
      </c>
      <c r="T524" s="182">
        <f>S524*H524</f>
        <v>0</v>
      </c>
      <c r="U524" s="37"/>
      <c r="V524" s="37"/>
      <c r="W524" s="37"/>
      <c r="X524" s="37"/>
      <c r="Y524" s="37"/>
      <c r="Z524" s="37"/>
      <c r="AA524" s="37"/>
      <c r="AB524" s="37"/>
      <c r="AC524" s="37"/>
      <c r="AD524" s="37"/>
      <c r="AE524" s="37"/>
      <c r="AR524" s="183" t="s">
        <v>156</v>
      </c>
      <c r="AT524" s="183" t="s">
        <v>151</v>
      </c>
      <c r="AU524" s="183" t="s">
        <v>87</v>
      </c>
      <c r="AY524" s="19" t="s">
        <v>149</v>
      </c>
      <c r="BE524" s="184">
        <f>IF(N524="základní",J524,0)</f>
        <v>0</v>
      </c>
      <c r="BF524" s="184">
        <f>IF(N524="snížená",J524,0)</f>
        <v>0</v>
      </c>
      <c r="BG524" s="184">
        <f>IF(N524="zákl. přenesená",J524,0)</f>
        <v>0</v>
      </c>
      <c r="BH524" s="184">
        <f>IF(N524="sníž. přenesená",J524,0)</f>
        <v>0</v>
      </c>
      <c r="BI524" s="184">
        <f>IF(N524="nulová",J524,0)</f>
        <v>0</v>
      </c>
      <c r="BJ524" s="19" t="s">
        <v>85</v>
      </c>
      <c r="BK524" s="184">
        <f>ROUND(I524*H524,2)</f>
        <v>0</v>
      </c>
      <c r="BL524" s="19" t="s">
        <v>156</v>
      </c>
      <c r="BM524" s="183" t="s">
        <v>579</v>
      </c>
    </row>
    <row r="525" spans="1:47" s="2" customFormat="1" ht="29.25">
      <c r="A525" s="37"/>
      <c r="B525" s="38"/>
      <c r="C525" s="39"/>
      <c r="D525" s="185" t="s">
        <v>158</v>
      </c>
      <c r="E525" s="39"/>
      <c r="F525" s="186" t="s">
        <v>580</v>
      </c>
      <c r="G525" s="39"/>
      <c r="H525" s="39"/>
      <c r="I525" s="187"/>
      <c r="J525" s="39"/>
      <c r="K525" s="39"/>
      <c r="L525" s="42"/>
      <c r="M525" s="188"/>
      <c r="N525" s="189"/>
      <c r="O525" s="67"/>
      <c r="P525" s="67"/>
      <c r="Q525" s="67"/>
      <c r="R525" s="67"/>
      <c r="S525" s="67"/>
      <c r="T525" s="68"/>
      <c r="U525" s="37"/>
      <c r="V525" s="37"/>
      <c r="W525" s="37"/>
      <c r="X525" s="37"/>
      <c r="Y525" s="37"/>
      <c r="Z525" s="37"/>
      <c r="AA525" s="37"/>
      <c r="AB525" s="37"/>
      <c r="AC525" s="37"/>
      <c r="AD525" s="37"/>
      <c r="AE525" s="37"/>
      <c r="AT525" s="19" t="s">
        <v>158</v>
      </c>
      <c r="AU525" s="19" t="s">
        <v>87</v>
      </c>
    </row>
    <row r="526" spans="2:51" s="13" customFormat="1" ht="12">
      <c r="B526" s="190"/>
      <c r="C526" s="191"/>
      <c r="D526" s="185" t="s">
        <v>160</v>
      </c>
      <c r="E526" s="192" t="s">
        <v>31</v>
      </c>
      <c r="F526" s="193" t="s">
        <v>424</v>
      </c>
      <c r="G526" s="191"/>
      <c r="H526" s="192" t="s">
        <v>31</v>
      </c>
      <c r="I526" s="194"/>
      <c r="J526" s="191"/>
      <c r="K526" s="191"/>
      <c r="L526" s="195"/>
      <c r="M526" s="196"/>
      <c r="N526" s="197"/>
      <c r="O526" s="197"/>
      <c r="P526" s="197"/>
      <c r="Q526" s="197"/>
      <c r="R526" s="197"/>
      <c r="S526" s="197"/>
      <c r="T526" s="198"/>
      <c r="AT526" s="199" t="s">
        <v>160</v>
      </c>
      <c r="AU526" s="199" t="s">
        <v>87</v>
      </c>
      <c r="AV526" s="13" t="s">
        <v>85</v>
      </c>
      <c r="AW526" s="13" t="s">
        <v>38</v>
      </c>
      <c r="AX526" s="13" t="s">
        <v>77</v>
      </c>
      <c r="AY526" s="199" t="s">
        <v>149</v>
      </c>
    </row>
    <row r="527" spans="2:51" s="14" customFormat="1" ht="12">
      <c r="B527" s="200"/>
      <c r="C527" s="201"/>
      <c r="D527" s="185" t="s">
        <v>160</v>
      </c>
      <c r="E527" s="202" t="s">
        <v>31</v>
      </c>
      <c r="F527" s="203" t="s">
        <v>581</v>
      </c>
      <c r="G527" s="201"/>
      <c r="H527" s="204">
        <v>92.56</v>
      </c>
      <c r="I527" s="205"/>
      <c r="J527" s="201"/>
      <c r="K527" s="201"/>
      <c r="L527" s="206"/>
      <c r="M527" s="207"/>
      <c r="N527" s="208"/>
      <c r="O527" s="208"/>
      <c r="P527" s="208"/>
      <c r="Q527" s="208"/>
      <c r="R527" s="208"/>
      <c r="S527" s="208"/>
      <c r="T527" s="209"/>
      <c r="AT527" s="210" t="s">
        <v>160</v>
      </c>
      <c r="AU527" s="210" t="s">
        <v>87</v>
      </c>
      <c r="AV527" s="14" t="s">
        <v>87</v>
      </c>
      <c r="AW527" s="14" t="s">
        <v>38</v>
      </c>
      <c r="AX527" s="14" t="s">
        <v>77</v>
      </c>
      <c r="AY527" s="210" t="s">
        <v>149</v>
      </c>
    </row>
    <row r="528" spans="2:51" s="15" customFormat="1" ht="12">
      <c r="B528" s="211"/>
      <c r="C528" s="212"/>
      <c r="D528" s="185" t="s">
        <v>160</v>
      </c>
      <c r="E528" s="213" t="s">
        <v>31</v>
      </c>
      <c r="F528" s="214" t="s">
        <v>163</v>
      </c>
      <c r="G528" s="212"/>
      <c r="H528" s="215">
        <v>92.56</v>
      </c>
      <c r="I528" s="216"/>
      <c r="J528" s="212"/>
      <c r="K528" s="212"/>
      <c r="L528" s="217"/>
      <c r="M528" s="218"/>
      <c r="N528" s="219"/>
      <c r="O528" s="219"/>
      <c r="P528" s="219"/>
      <c r="Q528" s="219"/>
      <c r="R528" s="219"/>
      <c r="S528" s="219"/>
      <c r="T528" s="220"/>
      <c r="AT528" s="221" t="s">
        <v>160</v>
      </c>
      <c r="AU528" s="221" t="s">
        <v>87</v>
      </c>
      <c r="AV528" s="15" t="s">
        <v>156</v>
      </c>
      <c r="AW528" s="15" t="s">
        <v>38</v>
      </c>
      <c r="AX528" s="15" t="s">
        <v>85</v>
      </c>
      <c r="AY528" s="221" t="s">
        <v>149</v>
      </c>
    </row>
    <row r="529" spans="1:65" s="2" customFormat="1" ht="14.45" customHeight="1">
      <c r="A529" s="37"/>
      <c r="B529" s="38"/>
      <c r="C529" s="172" t="s">
        <v>582</v>
      </c>
      <c r="D529" s="172" t="s">
        <v>151</v>
      </c>
      <c r="E529" s="173" t="s">
        <v>583</v>
      </c>
      <c r="F529" s="174" t="s">
        <v>584</v>
      </c>
      <c r="G529" s="175" t="s">
        <v>229</v>
      </c>
      <c r="H529" s="176">
        <v>5553.6</v>
      </c>
      <c r="I529" s="177"/>
      <c r="J529" s="178">
        <f>ROUND(I529*H529,2)</f>
        <v>0</v>
      </c>
      <c r="K529" s="174" t="s">
        <v>155</v>
      </c>
      <c r="L529" s="42"/>
      <c r="M529" s="179" t="s">
        <v>31</v>
      </c>
      <c r="N529" s="180" t="s">
        <v>48</v>
      </c>
      <c r="O529" s="67"/>
      <c r="P529" s="181">
        <f>O529*H529</f>
        <v>0</v>
      </c>
      <c r="Q529" s="181">
        <v>0</v>
      </c>
      <c r="R529" s="181">
        <f>Q529*H529</f>
        <v>0</v>
      </c>
      <c r="S529" s="181">
        <v>0</v>
      </c>
      <c r="T529" s="182">
        <f>S529*H529</f>
        <v>0</v>
      </c>
      <c r="U529" s="37"/>
      <c r="V529" s="37"/>
      <c r="W529" s="37"/>
      <c r="X529" s="37"/>
      <c r="Y529" s="37"/>
      <c r="Z529" s="37"/>
      <c r="AA529" s="37"/>
      <c r="AB529" s="37"/>
      <c r="AC529" s="37"/>
      <c r="AD529" s="37"/>
      <c r="AE529" s="37"/>
      <c r="AR529" s="183" t="s">
        <v>156</v>
      </c>
      <c r="AT529" s="183" t="s">
        <v>151</v>
      </c>
      <c r="AU529" s="183" t="s">
        <v>87</v>
      </c>
      <c r="AY529" s="19" t="s">
        <v>149</v>
      </c>
      <c r="BE529" s="184">
        <f>IF(N529="základní",J529,0)</f>
        <v>0</v>
      </c>
      <c r="BF529" s="184">
        <f>IF(N529="snížená",J529,0)</f>
        <v>0</v>
      </c>
      <c r="BG529" s="184">
        <f>IF(N529="zákl. přenesená",J529,0)</f>
        <v>0</v>
      </c>
      <c r="BH529" s="184">
        <f>IF(N529="sníž. přenesená",J529,0)</f>
        <v>0</v>
      </c>
      <c r="BI529" s="184">
        <f>IF(N529="nulová",J529,0)</f>
        <v>0</v>
      </c>
      <c r="BJ529" s="19" t="s">
        <v>85</v>
      </c>
      <c r="BK529" s="184">
        <f>ROUND(I529*H529,2)</f>
        <v>0</v>
      </c>
      <c r="BL529" s="19" t="s">
        <v>156</v>
      </c>
      <c r="BM529" s="183" t="s">
        <v>585</v>
      </c>
    </row>
    <row r="530" spans="1:47" s="2" customFormat="1" ht="29.25">
      <c r="A530" s="37"/>
      <c r="B530" s="38"/>
      <c r="C530" s="39"/>
      <c r="D530" s="185" t="s">
        <v>158</v>
      </c>
      <c r="E530" s="39"/>
      <c r="F530" s="186" t="s">
        <v>580</v>
      </c>
      <c r="G530" s="39"/>
      <c r="H530" s="39"/>
      <c r="I530" s="187"/>
      <c r="J530" s="39"/>
      <c r="K530" s="39"/>
      <c r="L530" s="42"/>
      <c r="M530" s="188"/>
      <c r="N530" s="189"/>
      <c r="O530" s="67"/>
      <c r="P530" s="67"/>
      <c r="Q530" s="67"/>
      <c r="R530" s="67"/>
      <c r="S530" s="67"/>
      <c r="T530" s="68"/>
      <c r="U530" s="37"/>
      <c r="V530" s="37"/>
      <c r="W530" s="37"/>
      <c r="X530" s="37"/>
      <c r="Y530" s="37"/>
      <c r="Z530" s="37"/>
      <c r="AA530" s="37"/>
      <c r="AB530" s="37"/>
      <c r="AC530" s="37"/>
      <c r="AD530" s="37"/>
      <c r="AE530" s="37"/>
      <c r="AT530" s="19" t="s">
        <v>158</v>
      </c>
      <c r="AU530" s="19" t="s">
        <v>87</v>
      </c>
    </row>
    <row r="531" spans="2:51" s="14" customFormat="1" ht="12">
      <c r="B531" s="200"/>
      <c r="C531" s="201"/>
      <c r="D531" s="185" t="s">
        <v>160</v>
      </c>
      <c r="E531" s="202" t="s">
        <v>31</v>
      </c>
      <c r="F531" s="203" t="s">
        <v>586</v>
      </c>
      <c r="G531" s="201"/>
      <c r="H531" s="204">
        <v>5553.6</v>
      </c>
      <c r="I531" s="205"/>
      <c r="J531" s="201"/>
      <c r="K531" s="201"/>
      <c r="L531" s="206"/>
      <c r="M531" s="207"/>
      <c r="N531" s="208"/>
      <c r="O531" s="208"/>
      <c r="P531" s="208"/>
      <c r="Q531" s="208"/>
      <c r="R531" s="208"/>
      <c r="S531" s="208"/>
      <c r="T531" s="209"/>
      <c r="AT531" s="210" t="s">
        <v>160</v>
      </c>
      <c r="AU531" s="210" t="s">
        <v>87</v>
      </c>
      <c r="AV531" s="14" t="s">
        <v>87</v>
      </c>
      <c r="AW531" s="14" t="s">
        <v>38</v>
      </c>
      <c r="AX531" s="14" t="s">
        <v>85</v>
      </c>
      <c r="AY531" s="210" t="s">
        <v>149</v>
      </c>
    </row>
    <row r="532" spans="1:65" s="2" customFormat="1" ht="14.45" customHeight="1">
      <c r="A532" s="37"/>
      <c r="B532" s="38"/>
      <c r="C532" s="172" t="s">
        <v>587</v>
      </c>
      <c r="D532" s="172" t="s">
        <v>151</v>
      </c>
      <c r="E532" s="173" t="s">
        <v>588</v>
      </c>
      <c r="F532" s="174" t="s">
        <v>589</v>
      </c>
      <c r="G532" s="175" t="s">
        <v>229</v>
      </c>
      <c r="H532" s="176">
        <v>92.56</v>
      </c>
      <c r="I532" s="177"/>
      <c r="J532" s="178">
        <f>ROUND(I532*H532,2)</f>
        <v>0</v>
      </c>
      <c r="K532" s="174" t="s">
        <v>155</v>
      </c>
      <c r="L532" s="42"/>
      <c r="M532" s="179" t="s">
        <v>31</v>
      </c>
      <c r="N532" s="180" t="s">
        <v>48</v>
      </c>
      <c r="O532" s="67"/>
      <c r="P532" s="181">
        <f>O532*H532</f>
        <v>0</v>
      </c>
      <c r="Q532" s="181">
        <v>0</v>
      </c>
      <c r="R532" s="181">
        <f>Q532*H532</f>
        <v>0</v>
      </c>
      <c r="S532" s="181">
        <v>0</v>
      </c>
      <c r="T532" s="182">
        <f>S532*H532</f>
        <v>0</v>
      </c>
      <c r="U532" s="37"/>
      <c r="V532" s="37"/>
      <c r="W532" s="37"/>
      <c r="X532" s="37"/>
      <c r="Y532" s="37"/>
      <c r="Z532" s="37"/>
      <c r="AA532" s="37"/>
      <c r="AB532" s="37"/>
      <c r="AC532" s="37"/>
      <c r="AD532" s="37"/>
      <c r="AE532" s="37"/>
      <c r="AR532" s="183" t="s">
        <v>156</v>
      </c>
      <c r="AT532" s="183" t="s">
        <v>151</v>
      </c>
      <c r="AU532" s="183" t="s">
        <v>87</v>
      </c>
      <c r="AY532" s="19" t="s">
        <v>149</v>
      </c>
      <c r="BE532" s="184">
        <f>IF(N532="základní",J532,0)</f>
        <v>0</v>
      </c>
      <c r="BF532" s="184">
        <f>IF(N532="snížená",J532,0)</f>
        <v>0</v>
      </c>
      <c r="BG532" s="184">
        <f>IF(N532="zákl. přenesená",J532,0)</f>
        <v>0</v>
      </c>
      <c r="BH532" s="184">
        <f>IF(N532="sníž. přenesená",J532,0)</f>
        <v>0</v>
      </c>
      <c r="BI532" s="184">
        <f>IF(N532="nulová",J532,0)</f>
        <v>0</v>
      </c>
      <c r="BJ532" s="19" t="s">
        <v>85</v>
      </c>
      <c r="BK532" s="184">
        <f>ROUND(I532*H532,2)</f>
        <v>0</v>
      </c>
      <c r="BL532" s="19" t="s">
        <v>156</v>
      </c>
      <c r="BM532" s="183" t="s">
        <v>590</v>
      </c>
    </row>
    <row r="533" spans="1:65" s="2" customFormat="1" ht="14.45" customHeight="1">
      <c r="A533" s="37"/>
      <c r="B533" s="38"/>
      <c r="C533" s="172" t="s">
        <v>591</v>
      </c>
      <c r="D533" s="172" t="s">
        <v>151</v>
      </c>
      <c r="E533" s="173" t="s">
        <v>592</v>
      </c>
      <c r="F533" s="174" t="s">
        <v>593</v>
      </c>
      <c r="G533" s="175" t="s">
        <v>594</v>
      </c>
      <c r="H533" s="176">
        <v>2</v>
      </c>
      <c r="I533" s="177"/>
      <c r="J533" s="178">
        <f>ROUND(I533*H533,2)</f>
        <v>0</v>
      </c>
      <c r="K533" s="174" t="s">
        <v>155</v>
      </c>
      <c r="L533" s="42"/>
      <c r="M533" s="179" t="s">
        <v>31</v>
      </c>
      <c r="N533" s="180" t="s">
        <v>48</v>
      </c>
      <c r="O533" s="67"/>
      <c r="P533" s="181">
        <f>O533*H533</f>
        <v>0</v>
      </c>
      <c r="Q533" s="181">
        <v>0</v>
      </c>
      <c r="R533" s="181">
        <f>Q533*H533</f>
        <v>0</v>
      </c>
      <c r="S533" s="181">
        <v>0</v>
      </c>
      <c r="T533" s="182">
        <f>S533*H533</f>
        <v>0</v>
      </c>
      <c r="U533" s="37"/>
      <c r="V533" s="37"/>
      <c r="W533" s="37"/>
      <c r="X533" s="37"/>
      <c r="Y533" s="37"/>
      <c r="Z533" s="37"/>
      <c r="AA533" s="37"/>
      <c r="AB533" s="37"/>
      <c r="AC533" s="37"/>
      <c r="AD533" s="37"/>
      <c r="AE533" s="37"/>
      <c r="AR533" s="183" t="s">
        <v>156</v>
      </c>
      <c r="AT533" s="183" t="s">
        <v>151</v>
      </c>
      <c r="AU533" s="183" t="s">
        <v>87</v>
      </c>
      <c r="AY533" s="19" t="s">
        <v>149</v>
      </c>
      <c r="BE533" s="184">
        <f>IF(N533="základní",J533,0)</f>
        <v>0</v>
      </c>
      <c r="BF533" s="184">
        <f>IF(N533="snížená",J533,0)</f>
        <v>0</v>
      </c>
      <c r="BG533" s="184">
        <f>IF(N533="zákl. přenesená",J533,0)</f>
        <v>0</v>
      </c>
      <c r="BH533" s="184">
        <f>IF(N533="sníž. přenesená",J533,0)</f>
        <v>0</v>
      </c>
      <c r="BI533" s="184">
        <f>IF(N533="nulová",J533,0)</f>
        <v>0</v>
      </c>
      <c r="BJ533" s="19" t="s">
        <v>85</v>
      </c>
      <c r="BK533" s="184">
        <f>ROUND(I533*H533,2)</f>
        <v>0</v>
      </c>
      <c r="BL533" s="19" t="s">
        <v>156</v>
      </c>
      <c r="BM533" s="183" t="s">
        <v>595</v>
      </c>
    </row>
    <row r="534" spans="1:47" s="2" customFormat="1" ht="39">
      <c r="A534" s="37"/>
      <c r="B534" s="38"/>
      <c r="C534" s="39"/>
      <c r="D534" s="185" t="s">
        <v>158</v>
      </c>
      <c r="E534" s="39"/>
      <c r="F534" s="186" t="s">
        <v>596</v>
      </c>
      <c r="G534" s="39"/>
      <c r="H534" s="39"/>
      <c r="I534" s="187"/>
      <c r="J534" s="39"/>
      <c r="K534" s="39"/>
      <c r="L534" s="42"/>
      <c r="M534" s="188"/>
      <c r="N534" s="189"/>
      <c r="O534" s="67"/>
      <c r="P534" s="67"/>
      <c r="Q534" s="67"/>
      <c r="R534" s="67"/>
      <c r="S534" s="67"/>
      <c r="T534" s="68"/>
      <c r="U534" s="37"/>
      <c r="V534" s="37"/>
      <c r="W534" s="37"/>
      <c r="X534" s="37"/>
      <c r="Y534" s="37"/>
      <c r="Z534" s="37"/>
      <c r="AA534" s="37"/>
      <c r="AB534" s="37"/>
      <c r="AC534" s="37"/>
      <c r="AD534" s="37"/>
      <c r="AE534" s="37"/>
      <c r="AT534" s="19" t="s">
        <v>158</v>
      </c>
      <c r="AU534" s="19" t="s">
        <v>87</v>
      </c>
    </row>
    <row r="535" spans="1:65" s="2" customFormat="1" ht="14.45" customHeight="1">
      <c r="A535" s="37"/>
      <c r="B535" s="38"/>
      <c r="C535" s="172" t="s">
        <v>597</v>
      </c>
      <c r="D535" s="172" t="s">
        <v>151</v>
      </c>
      <c r="E535" s="173" t="s">
        <v>598</v>
      </c>
      <c r="F535" s="174" t="s">
        <v>599</v>
      </c>
      <c r="G535" s="175" t="s">
        <v>594</v>
      </c>
      <c r="H535" s="176">
        <v>210</v>
      </c>
      <c r="I535" s="177"/>
      <c r="J535" s="178">
        <f>ROUND(I535*H535,2)</f>
        <v>0</v>
      </c>
      <c r="K535" s="174" t="s">
        <v>155</v>
      </c>
      <c r="L535" s="42"/>
      <c r="M535" s="179" t="s">
        <v>31</v>
      </c>
      <c r="N535" s="180" t="s">
        <v>48</v>
      </c>
      <c r="O535" s="67"/>
      <c r="P535" s="181">
        <f>O535*H535</f>
        <v>0</v>
      </c>
      <c r="Q535" s="181">
        <v>0</v>
      </c>
      <c r="R535" s="181">
        <f>Q535*H535</f>
        <v>0</v>
      </c>
      <c r="S535" s="181">
        <v>0</v>
      </c>
      <c r="T535" s="182">
        <f>S535*H535</f>
        <v>0</v>
      </c>
      <c r="U535" s="37"/>
      <c r="V535" s="37"/>
      <c r="W535" s="37"/>
      <c r="X535" s="37"/>
      <c r="Y535" s="37"/>
      <c r="Z535" s="37"/>
      <c r="AA535" s="37"/>
      <c r="AB535" s="37"/>
      <c r="AC535" s="37"/>
      <c r="AD535" s="37"/>
      <c r="AE535" s="37"/>
      <c r="AR535" s="183" t="s">
        <v>156</v>
      </c>
      <c r="AT535" s="183" t="s">
        <v>151</v>
      </c>
      <c r="AU535" s="183" t="s">
        <v>87</v>
      </c>
      <c r="AY535" s="19" t="s">
        <v>149</v>
      </c>
      <c r="BE535" s="184">
        <f>IF(N535="základní",J535,0)</f>
        <v>0</v>
      </c>
      <c r="BF535" s="184">
        <f>IF(N535="snížená",J535,0)</f>
        <v>0</v>
      </c>
      <c r="BG535" s="184">
        <f>IF(N535="zákl. přenesená",J535,0)</f>
        <v>0</v>
      </c>
      <c r="BH535" s="184">
        <f>IF(N535="sníž. přenesená",J535,0)</f>
        <v>0</v>
      </c>
      <c r="BI535" s="184">
        <f>IF(N535="nulová",J535,0)</f>
        <v>0</v>
      </c>
      <c r="BJ535" s="19" t="s">
        <v>85</v>
      </c>
      <c r="BK535" s="184">
        <f>ROUND(I535*H535,2)</f>
        <v>0</v>
      </c>
      <c r="BL535" s="19" t="s">
        <v>156</v>
      </c>
      <c r="BM535" s="183" t="s">
        <v>600</v>
      </c>
    </row>
    <row r="536" spans="1:47" s="2" customFormat="1" ht="39">
      <c r="A536" s="37"/>
      <c r="B536" s="38"/>
      <c r="C536" s="39"/>
      <c r="D536" s="185" t="s">
        <v>158</v>
      </c>
      <c r="E536" s="39"/>
      <c r="F536" s="186" t="s">
        <v>596</v>
      </c>
      <c r="G536" s="39"/>
      <c r="H536" s="39"/>
      <c r="I536" s="187"/>
      <c r="J536" s="39"/>
      <c r="K536" s="39"/>
      <c r="L536" s="42"/>
      <c r="M536" s="188"/>
      <c r="N536" s="189"/>
      <c r="O536" s="67"/>
      <c r="P536" s="67"/>
      <c r="Q536" s="67"/>
      <c r="R536" s="67"/>
      <c r="S536" s="67"/>
      <c r="T536" s="68"/>
      <c r="U536" s="37"/>
      <c r="V536" s="37"/>
      <c r="W536" s="37"/>
      <c r="X536" s="37"/>
      <c r="Y536" s="37"/>
      <c r="Z536" s="37"/>
      <c r="AA536" s="37"/>
      <c r="AB536" s="37"/>
      <c r="AC536" s="37"/>
      <c r="AD536" s="37"/>
      <c r="AE536" s="37"/>
      <c r="AT536" s="19" t="s">
        <v>158</v>
      </c>
      <c r="AU536" s="19" t="s">
        <v>87</v>
      </c>
    </row>
    <row r="537" spans="2:51" s="14" customFormat="1" ht="12">
      <c r="B537" s="200"/>
      <c r="C537" s="201"/>
      <c r="D537" s="185" t="s">
        <v>160</v>
      </c>
      <c r="E537" s="202" t="s">
        <v>31</v>
      </c>
      <c r="F537" s="203" t="s">
        <v>601</v>
      </c>
      <c r="G537" s="201"/>
      <c r="H537" s="204">
        <v>210</v>
      </c>
      <c r="I537" s="205"/>
      <c r="J537" s="201"/>
      <c r="K537" s="201"/>
      <c r="L537" s="206"/>
      <c r="M537" s="207"/>
      <c r="N537" s="208"/>
      <c r="O537" s="208"/>
      <c r="P537" s="208"/>
      <c r="Q537" s="208"/>
      <c r="R537" s="208"/>
      <c r="S537" s="208"/>
      <c r="T537" s="209"/>
      <c r="AT537" s="210" t="s">
        <v>160</v>
      </c>
      <c r="AU537" s="210" t="s">
        <v>87</v>
      </c>
      <c r="AV537" s="14" t="s">
        <v>87</v>
      </c>
      <c r="AW537" s="14" t="s">
        <v>38</v>
      </c>
      <c r="AX537" s="14" t="s">
        <v>85</v>
      </c>
      <c r="AY537" s="210" t="s">
        <v>149</v>
      </c>
    </row>
    <row r="538" spans="1:65" s="2" customFormat="1" ht="14.45" customHeight="1">
      <c r="A538" s="37"/>
      <c r="B538" s="38"/>
      <c r="C538" s="172" t="s">
        <v>602</v>
      </c>
      <c r="D538" s="172" t="s">
        <v>151</v>
      </c>
      <c r="E538" s="173" t="s">
        <v>603</v>
      </c>
      <c r="F538" s="174" t="s">
        <v>604</v>
      </c>
      <c r="G538" s="175" t="s">
        <v>594</v>
      </c>
      <c r="H538" s="176">
        <v>2</v>
      </c>
      <c r="I538" s="177"/>
      <c r="J538" s="178">
        <f>ROUND(I538*H538,2)</f>
        <v>0</v>
      </c>
      <c r="K538" s="174" t="s">
        <v>155</v>
      </c>
      <c r="L538" s="42"/>
      <c r="M538" s="179" t="s">
        <v>31</v>
      </c>
      <c r="N538" s="180" t="s">
        <v>48</v>
      </c>
      <c r="O538" s="67"/>
      <c r="P538" s="181">
        <f>O538*H538</f>
        <v>0</v>
      </c>
      <c r="Q538" s="181">
        <v>0</v>
      </c>
      <c r="R538" s="181">
        <f>Q538*H538</f>
        <v>0</v>
      </c>
      <c r="S538" s="181">
        <v>0</v>
      </c>
      <c r="T538" s="182">
        <f>S538*H538</f>
        <v>0</v>
      </c>
      <c r="U538" s="37"/>
      <c r="V538" s="37"/>
      <c r="W538" s="37"/>
      <c r="X538" s="37"/>
      <c r="Y538" s="37"/>
      <c r="Z538" s="37"/>
      <c r="AA538" s="37"/>
      <c r="AB538" s="37"/>
      <c r="AC538" s="37"/>
      <c r="AD538" s="37"/>
      <c r="AE538" s="37"/>
      <c r="AR538" s="183" t="s">
        <v>156</v>
      </c>
      <c r="AT538" s="183" t="s">
        <v>151</v>
      </c>
      <c r="AU538" s="183" t="s">
        <v>87</v>
      </c>
      <c r="AY538" s="19" t="s">
        <v>149</v>
      </c>
      <c r="BE538" s="184">
        <f>IF(N538="základní",J538,0)</f>
        <v>0</v>
      </c>
      <c r="BF538" s="184">
        <f>IF(N538="snížená",J538,0)</f>
        <v>0</v>
      </c>
      <c r="BG538" s="184">
        <f>IF(N538="zákl. přenesená",J538,0)</f>
        <v>0</v>
      </c>
      <c r="BH538" s="184">
        <f>IF(N538="sníž. přenesená",J538,0)</f>
        <v>0</v>
      </c>
      <c r="BI538" s="184">
        <f>IF(N538="nulová",J538,0)</f>
        <v>0</v>
      </c>
      <c r="BJ538" s="19" t="s">
        <v>85</v>
      </c>
      <c r="BK538" s="184">
        <f>ROUND(I538*H538,2)</f>
        <v>0</v>
      </c>
      <c r="BL538" s="19" t="s">
        <v>156</v>
      </c>
      <c r="BM538" s="183" t="s">
        <v>605</v>
      </c>
    </row>
    <row r="539" spans="1:47" s="2" customFormat="1" ht="29.25">
      <c r="A539" s="37"/>
      <c r="B539" s="38"/>
      <c r="C539" s="39"/>
      <c r="D539" s="185" t="s">
        <v>158</v>
      </c>
      <c r="E539" s="39"/>
      <c r="F539" s="186" t="s">
        <v>606</v>
      </c>
      <c r="G539" s="39"/>
      <c r="H539" s="39"/>
      <c r="I539" s="187"/>
      <c r="J539" s="39"/>
      <c r="K539" s="39"/>
      <c r="L539" s="42"/>
      <c r="M539" s="188"/>
      <c r="N539" s="189"/>
      <c r="O539" s="67"/>
      <c r="P539" s="67"/>
      <c r="Q539" s="67"/>
      <c r="R539" s="67"/>
      <c r="S539" s="67"/>
      <c r="T539" s="68"/>
      <c r="U539" s="37"/>
      <c r="V539" s="37"/>
      <c r="W539" s="37"/>
      <c r="X539" s="37"/>
      <c r="Y539" s="37"/>
      <c r="Z539" s="37"/>
      <c r="AA539" s="37"/>
      <c r="AB539" s="37"/>
      <c r="AC539" s="37"/>
      <c r="AD539" s="37"/>
      <c r="AE539" s="37"/>
      <c r="AT539" s="19" t="s">
        <v>158</v>
      </c>
      <c r="AU539" s="19" t="s">
        <v>87</v>
      </c>
    </row>
    <row r="540" spans="1:65" s="2" customFormat="1" ht="24.2" customHeight="1">
      <c r="A540" s="37"/>
      <c r="B540" s="38"/>
      <c r="C540" s="172" t="s">
        <v>607</v>
      </c>
      <c r="D540" s="172" t="s">
        <v>151</v>
      </c>
      <c r="E540" s="173" t="s">
        <v>608</v>
      </c>
      <c r="F540" s="174" t="s">
        <v>609</v>
      </c>
      <c r="G540" s="175" t="s">
        <v>229</v>
      </c>
      <c r="H540" s="176">
        <v>111.9</v>
      </c>
      <c r="I540" s="177"/>
      <c r="J540" s="178">
        <f>ROUND(I540*H540,2)</f>
        <v>0</v>
      </c>
      <c r="K540" s="174" t="s">
        <v>155</v>
      </c>
      <c r="L540" s="42"/>
      <c r="M540" s="179" t="s">
        <v>31</v>
      </c>
      <c r="N540" s="180" t="s">
        <v>48</v>
      </c>
      <c r="O540" s="67"/>
      <c r="P540" s="181">
        <f>O540*H540</f>
        <v>0</v>
      </c>
      <c r="Q540" s="181">
        <v>4E-05</v>
      </c>
      <c r="R540" s="181">
        <f>Q540*H540</f>
        <v>0.004476000000000001</v>
      </c>
      <c r="S540" s="181">
        <v>0</v>
      </c>
      <c r="T540" s="182">
        <f>S540*H540</f>
        <v>0</v>
      </c>
      <c r="U540" s="37"/>
      <c r="V540" s="37"/>
      <c r="W540" s="37"/>
      <c r="X540" s="37"/>
      <c r="Y540" s="37"/>
      <c r="Z540" s="37"/>
      <c r="AA540" s="37"/>
      <c r="AB540" s="37"/>
      <c r="AC540" s="37"/>
      <c r="AD540" s="37"/>
      <c r="AE540" s="37"/>
      <c r="AR540" s="183" t="s">
        <v>156</v>
      </c>
      <c r="AT540" s="183" t="s">
        <v>151</v>
      </c>
      <c r="AU540" s="183" t="s">
        <v>87</v>
      </c>
      <c r="AY540" s="19" t="s">
        <v>149</v>
      </c>
      <c r="BE540" s="184">
        <f>IF(N540="základní",J540,0)</f>
        <v>0</v>
      </c>
      <c r="BF540" s="184">
        <f>IF(N540="snížená",J540,0)</f>
        <v>0</v>
      </c>
      <c r="BG540" s="184">
        <f>IF(N540="zákl. přenesená",J540,0)</f>
        <v>0</v>
      </c>
      <c r="BH540" s="184">
        <f>IF(N540="sníž. přenesená",J540,0)</f>
        <v>0</v>
      </c>
      <c r="BI540" s="184">
        <f>IF(N540="nulová",J540,0)</f>
        <v>0</v>
      </c>
      <c r="BJ540" s="19" t="s">
        <v>85</v>
      </c>
      <c r="BK540" s="184">
        <f>ROUND(I540*H540,2)</f>
        <v>0</v>
      </c>
      <c r="BL540" s="19" t="s">
        <v>156</v>
      </c>
      <c r="BM540" s="183" t="s">
        <v>610</v>
      </c>
    </row>
    <row r="541" spans="1:47" s="2" customFormat="1" ht="165.75">
      <c r="A541" s="37"/>
      <c r="B541" s="38"/>
      <c r="C541" s="39"/>
      <c r="D541" s="185" t="s">
        <v>158</v>
      </c>
      <c r="E541" s="39"/>
      <c r="F541" s="186" t="s">
        <v>611</v>
      </c>
      <c r="G541" s="39"/>
      <c r="H541" s="39"/>
      <c r="I541" s="187"/>
      <c r="J541" s="39"/>
      <c r="K541" s="39"/>
      <c r="L541" s="42"/>
      <c r="M541" s="188"/>
      <c r="N541" s="189"/>
      <c r="O541" s="67"/>
      <c r="P541" s="67"/>
      <c r="Q541" s="67"/>
      <c r="R541" s="67"/>
      <c r="S541" s="67"/>
      <c r="T541" s="68"/>
      <c r="U541" s="37"/>
      <c r="V541" s="37"/>
      <c r="W541" s="37"/>
      <c r="X541" s="37"/>
      <c r="Y541" s="37"/>
      <c r="Z541" s="37"/>
      <c r="AA541" s="37"/>
      <c r="AB541" s="37"/>
      <c r="AC541" s="37"/>
      <c r="AD541" s="37"/>
      <c r="AE541" s="37"/>
      <c r="AT541" s="19" t="s">
        <v>158</v>
      </c>
      <c r="AU541" s="19" t="s">
        <v>87</v>
      </c>
    </row>
    <row r="542" spans="2:51" s="13" customFormat="1" ht="12">
      <c r="B542" s="190"/>
      <c r="C542" s="191"/>
      <c r="D542" s="185" t="s">
        <v>160</v>
      </c>
      <c r="E542" s="192" t="s">
        <v>31</v>
      </c>
      <c r="F542" s="193" t="s">
        <v>205</v>
      </c>
      <c r="G542" s="191"/>
      <c r="H542" s="192" t="s">
        <v>31</v>
      </c>
      <c r="I542" s="194"/>
      <c r="J542" s="191"/>
      <c r="K542" s="191"/>
      <c r="L542" s="195"/>
      <c r="M542" s="196"/>
      <c r="N542" s="197"/>
      <c r="O542" s="197"/>
      <c r="P542" s="197"/>
      <c r="Q542" s="197"/>
      <c r="R542" s="197"/>
      <c r="S542" s="197"/>
      <c r="T542" s="198"/>
      <c r="AT542" s="199" t="s">
        <v>160</v>
      </c>
      <c r="AU542" s="199" t="s">
        <v>87</v>
      </c>
      <c r="AV542" s="13" t="s">
        <v>85</v>
      </c>
      <c r="AW542" s="13" t="s">
        <v>38</v>
      </c>
      <c r="AX542" s="13" t="s">
        <v>77</v>
      </c>
      <c r="AY542" s="199" t="s">
        <v>149</v>
      </c>
    </row>
    <row r="543" spans="2:51" s="14" customFormat="1" ht="12">
      <c r="B543" s="200"/>
      <c r="C543" s="201"/>
      <c r="D543" s="185" t="s">
        <v>160</v>
      </c>
      <c r="E543" s="202" t="s">
        <v>31</v>
      </c>
      <c r="F543" s="203" t="s">
        <v>346</v>
      </c>
      <c r="G543" s="201"/>
      <c r="H543" s="204">
        <v>22.7</v>
      </c>
      <c r="I543" s="205"/>
      <c r="J543" s="201"/>
      <c r="K543" s="201"/>
      <c r="L543" s="206"/>
      <c r="M543" s="207"/>
      <c r="N543" s="208"/>
      <c r="O543" s="208"/>
      <c r="P543" s="208"/>
      <c r="Q543" s="208"/>
      <c r="R543" s="208"/>
      <c r="S543" s="208"/>
      <c r="T543" s="209"/>
      <c r="AT543" s="210" t="s">
        <v>160</v>
      </c>
      <c r="AU543" s="210" t="s">
        <v>87</v>
      </c>
      <c r="AV543" s="14" t="s">
        <v>87</v>
      </c>
      <c r="AW543" s="14" t="s">
        <v>38</v>
      </c>
      <c r="AX543" s="14" t="s">
        <v>77</v>
      </c>
      <c r="AY543" s="210" t="s">
        <v>149</v>
      </c>
    </row>
    <row r="544" spans="2:51" s="14" customFormat="1" ht="12">
      <c r="B544" s="200"/>
      <c r="C544" s="201"/>
      <c r="D544" s="185" t="s">
        <v>160</v>
      </c>
      <c r="E544" s="202" t="s">
        <v>31</v>
      </c>
      <c r="F544" s="203" t="s">
        <v>347</v>
      </c>
      <c r="G544" s="201"/>
      <c r="H544" s="204">
        <v>19.5</v>
      </c>
      <c r="I544" s="205"/>
      <c r="J544" s="201"/>
      <c r="K544" s="201"/>
      <c r="L544" s="206"/>
      <c r="M544" s="207"/>
      <c r="N544" s="208"/>
      <c r="O544" s="208"/>
      <c r="P544" s="208"/>
      <c r="Q544" s="208"/>
      <c r="R544" s="208"/>
      <c r="S544" s="208"/>
      <c r="T544" s="209"/>
      <c r="AT544" s="210" t="s">
        <v>160</v>
      </c>
      <c r="AU544" s="210" t="s">
        <v>87</v>
      </c>
      <c r="AV544" s="14" t="s">
        <v>87</v>
      </c>
      <c r="AW544" s="14" t="s">
        <v>38</v>
      </c>
      <c r="AX544" s="14" t="s">
        <v>77</v>
      </c>
      <c r="AY544" s="210" t="s">
        <v>149</v>
      </c>
    </row>
    <row r="545" spans="2:51" s="14" customFormat="1" ht="12">
      <c r="B545" s="200"/>
      <c r="C545" s="201"/>
      <c r="D545" s="185" t="s">
        <v>160</v>
      </c>
      <c r="E545" s="202" t="s">
        <v>31</v>
      </c>
      <c r="F545" s="203" t="s">
        <v>503</v>
      </c>
      <c r="G545" s="201"/>
      <c r="H545" s="204">
        <v>4.35</v>
      </c>
      <c r="I545" s="205"/>
      <c r="J545" s="201"/>
      <c r="K545" s="201"/>
      <c r="L545" s="206"/>
      <c r="M545" s="207"/>
      <c r="N545" s="208"/>
      <c r="O545" s="208"/>
      <c r="P545" s="208"/>
      <c r="Q545" s="208"/>
      <c r="R545" s="208"/>
      <c r="S545" s="208"/>
      <c r="T545" s="209"/>
      <c r="AT545" s="210" t="s">
        <v>160</v>
      </c>
      <c r="AU545" s="210" t="s">
        <v>87</v>
      </c>
      <c r="AV545" s="14" t="s">
        <v>87</v>
      </c>
      <c r="AW545" s="14" t="s">
        <v>38</v>
      </c>
      <c r="AX545" s="14" t="s">
        <v>77</v>
      </c>
      <c r="AY545" s="210" t="s">
        <v>149</v>
      </c>
    </row>
    <row r="546" spans="2:51" s="14" customFormat="1" ht="12">
      <c r="B546" s="200"/>
      <c r="C546" s="201"/>
      <c r="D546" s="185" t="s">
        <v>160</v>
      </c>
      <c r="E546" s="202" t="s">
        <v>31</v>
      </c>
      <c r="F546" s="203" t="s">
        <v>504</v>
      </c>
      <c r="G546" s="201"/>
      <c r="H546" s="204">
        <v>2.35</v>
      </c>
      <c r="I546" s="205"/>
      <c r="J546" s="201"/>
      <c r="K546" s="201"/>
      <c r="L546" s="206"/>
      <c r="M546" s="207"/>
      <c r="N546" s="208"/>
      <c r="O546" s="208"/>
      <c r="P546" s="208"/>
      <c r="Q546" s="208"/>
      <c r="R546" s="208"/>
      <c r="S546" s="208"/>
      <c r="T546" s="209"/>
      <c r="AT546" s="210" t="s">
        <v>160</v>
      </c>
      <c r="AU546" s="210" t="s">
        <v>87</v>
      </c>
      <c r="AV546" s="14" t="s">
        <v>87</v>
      </c>
      <c r="AW546" s="14" t="s">
        <v>38</v>
      </c>
      <c r="AX546" s="14" t="s">
        <v>77</v>
      </c>
      <c r="AY546" s="210" t="s">
        <v>149</v>
      </c>
    </row>
    <row r="547" spans="2:51" s="14" customFormat="1" ht="12">
      <c r="B547" s="200"/>
      <c r="C547" s="201"/>
      <c r="D547" s="185" t="s">
        <v>160</v>
      </c>
      <c r="E547" s="202" t="s">
        <v>31</v>
      </c>
      <c r="F547" s="203" t="s">
        <v>505</v>
      </c>
      <c r="G547" s="201"/>
      <c r="H547" s="204">
        <v>1.9</v>
      </c>
      <c r="I547" s="205"/>
      <c r="J547" s="201"/>
      <c r="K547" s="201"/>
      <c r="L547" s="206"/>
      <c r="M547" s="207"/>
      <c r="N547" s="208"/>
      <c r="O547" s="208"/>
      <c r="P547" s="208"/>
      <c r="Q547" s="208"/>
      <c r="R547" s="208"/>
      <c r="S547" s="208"/>
      <c r="T547" s="209"/>
      <c r="AT547" s="210" t="s">
        <v>160</v>
      </c>
      <c r="AU547" s="210" t="s">
        <v>87</v>
      </c>
      <c r="AV547" s="14" t="s">
        <v>87</v>
      </c>
      <c r="AW547" s="14" t="s">
        <v>38</v>
      </c>
      <c r="AX547" s="14" t="s">
        <v>77</v>
      </c>
      <c r="AY547" s="210" t="s">
        <v>149</v>
      </c>
    </row>
    <row r="548" spans="2:51" s="14" customFormat="1" ht="12">
      <c r="B548" s="200"/>
      <c r="C548" s="201"/>
      <c r="D548" s="185" t="s">
        <v>160</v>
      </c>
      <c r="E548" s="202" t="s">
        <v>31</v>
      </c>
      <c r="F548" s="203" t="s">
        <v>348</v>
      </c>
      <c r="G548" s="201"/>
      <c r="H548" s="204">
        <v>31.7</v>
      </c>
      <c r="I548" s="205"/>
      <c r="J548" s="201"/>
      <c r="K548" s="201"/>
      <c r="L548" s="206"/>
      <c r="M548" s="207"/>
      <c r="N548" s="208"/>
      <c r="O548" s="208"/>
      <c r="P548" s="208"/>
      <c r="Q548" s="208"/>
      <c r="R548" s="208"/>
      <c r="S548" s="208"/>
      <c r="T548" s="209"/>
      <c r="AT548" s="210" t="s">
        <v>160</v>
      </c>
      <c r="AU548" s="210" t="s">
        <v>87</v>
      </c>
      <c r="AV548" s="14" t="s">
        <v>87</v>
      </c>
      <c r="AW548" s="14" t="s">
        <v>38</v>
      </c>
      <c r="AX548" s="14" t="s">
        <v>77</v>
      </c>
      <c r="AY548" s="210" t="s">
        <v>149</v>
      </c>
    </row>
    <row r="549" spans="2:51" s="14" customFormat="1" ht="12">
      <c r="B549" s="200"/>
      <c r="C549" s="201"/>
      <c r="D549" s="185" t="s">
        <v>160</v>
      </c>
      <c r="E549" s="202" t="s">
        <v>31</v>
      </c>
      <c r="F549" s="203" t="s">
        <v>349</v>
      </c>
      <c r="G549" s="201"/>
      <c r="H549" s="204">
        <v>25.75</v>
      </c>
      <c r="I549" s="205"/>
      <c r="J549" s="201"/>
      <c r="K549" s="201"/>
      <c r="L549" s="206"/>
      <c r="M549" s="207"/>
      <c r="N549" s="208"/>
      <c r="O549" s="208"/>
      <c r="P549" s="208"/>
      <c r="Q549" s="208"/>
      <c r="R549" s="208"/>
      <c r="S549" s="208"/>
      <c r="T549" s="209"/>
      <c r="AT549" s="210" t="s">
        <v>160</v>
      </c>
      <c r="AU549" s="210" t="s">
        <v>87</v>
      </c>
      <c r="AV549" s="14" t="s">
        <v>87</v>
      </c>
      <c r="AW549" s="14" t="s">
        <v>38</v>
      </c>
      <c r="AX549" s="14" t="s">
        <v>77</v>
      </c>
      <c r="AY549" s="210" t="s">
        <v>149</v>
      </c>
    </row>
    <row r="550" spans="2:51" s="14" customFormat="1" ht="12">
      <c r="B550" s="200"/>
      <c r="C550" s="201"/>
      <c r="D550" s="185" t="s">
        <v>160</v>
      </c>
      <c r="E550" s="202" t="s">
        <v>31</v>
      </c>
      <c r="F550" s="203" t="s">
        <v>506</v>
      </c>
      <c r="G550" s="201"/>
      <c r="H550" s="204">
        <v>2.35</v>
      </c>
      <c r="I550" s="205"/>
      <c r="J550" s="201"/>
      <c r="K550" s="201"/>
      <c r="L550" s="206"/>
      <c r="M550" s="207"/>
      <c r="N550" s="208"/>
      <c r="O550" s="208"/>
      <c r="P550" s="208"/>
      <c r="Q550" s="208"/>
      <c r="R550" s="208"/>
      <c r="S550" s="208"/>
      <c r="T550" s="209"/>
      <c r="AT550" s="210" t="s">
        <v>160</v>
      </c>
      <c r="AU550" s="210" t="s">
        <v>87</v>
      </c>
      <c r="AV550" s="14" t="s">
        <v>87</v>
      </c>
      <c r="AW550" s="14" t="s">
        <v>38</v>
      </c>
      <c r="AX550" s="14" t="s">
        <v>77</v>
      </c>
      <c r="AY550" s="210" t="s">
        <v>149</v>
      </c>
    </row>
    <row r="551" spans="2:51" s="14" customFormat="1" ht="12">
      <c r="B551" s="200"/>
      <c r="C551" s="201"/>
      <c r="D551" s="185" t="s">
        <v>160</v>
      </c>
      <c r="E551" s="202" t="s">
        <v>31</v>
      </c>
      <c r="F551" s="203" t="s">
        <v>507</v>
      </c>
      <c r="G551" s="201"/>
      <c r="H551" s="204">
        <v>1.3</v>
      </c>
      <c r="I551" s="205"/>
      <c r="J551" s="201"/>
      <c r="K551" s="201"/>
      <c r="L551" s="206"/>
      <c r="M551" s="207"/>
      <c r="N551" s="208"/>
      <c r="O551" s="208"/>
      <c r="P551" s="208"/>
      <c r="Q551" s="208"/>
      <c r="R551" s="208"/>
      <c r="S551" s="208"/>
      <c r="T551" s="209"/>
      <c r="AT551" s="210" t="s">
        <v>160</v>
      </c>
      <c r="AU551" s="210" t="s">
        <v>87</v>
      </c>
      <c r="AV551" s="14" t="s">
        <v>87</v>
      </c>
      <c r="AW551" s="14" t="s">
        <v>38</v>
      </c>
      <c r="AX551" s="14" t="s">
        <v>77</v>
      </c>
      <c r="AY551" s="210" t="s">
        <v>149</v>
      </c>
    </row>
    <row r="552" spans="2:51" s="15" customFormat="1" ht="12">
      <c r="B552" s="211"/>
      <c r="C552" s="212"/>
      <c r="D552" s="185" t="s">
        <v>160</v>
      </c>
      <c r="E552" s="213" t="s">
        <v>31</v>
      </c>
      <c r="F552" s="214" t="s">
        <v>163</v>
      </c>
      <c r="G552" s="212"/>
      <c r="H552" s="215">
        <v>111.9</v>
      </c>
      <c r="I552" s="216"/>
      <c r="J552" s="212"/>
      <c r="K552" s="212"/>
      <c r="L552" s="217"/>
      <c r="M552" s="218"/>
      <c r="N552" s="219"/>
      <c r="O552" s="219"/>
      <c r="P552" s="219"/>
      <c r="Q552" s="219"/>
      <c r="R552" s="219"/>
      <c r="S552" s="219"/>
      <c r="T552" s="220"/>
      <c r="AT552" s="221" t="s">
        <v>160</v>
      </c>
      <c r="AU552" s="221" t="s">
        <v>87</v>
      </c>
      <c r="AV552" s="15" t="s">
        <v>156</v>
      </c>
      <c r="AW552" s="15" t="s">
        <v>38</v>
      </c>
      <c r="AX552" s="15" t="s">
        <v>85</v>
      </c>
      <c r="AY552" s="221" t="s">
        <v>149</v>
      </c>
    </row>
    <row r="553" spans="1:65" s="2" customFormat="1" ht="24.2" customHeight="1">
      <c r="A553" s="37"/>
      <c r="B553" s="38"/>
      <c r="C553" s="172" t="s">
        <v>612</v>
      </c>
      <c r="D553" s="172" t="s">
        <v>151</v>
      </c>
      <c r="E553" s="173" t="s">
        <v>613</v>
      </c>
      <c r="F553" s="174" t="s">
        <v>614</v>
      </c>
      <c r="G553" s="175" t="s">
        <v>154</v>
      </c>
      <c r="H553" s="176">
        <v>0.747</v>
      </c>
      <c r="I553" s="177"/>
      <c r="J553" s="178">
        <f>ROUND(I553*H553,2)</f>
        <v>0</v>
      </c>
      <c r="K553" s="174" t="s">
        <v>155</v>
      </c>
      <c r="L553" s="42"/>
      <c r="M553" s="179" t="s">
        <v>31</v>
      </c>
      <c r="N553" s="180" t="s">
        <v>48</v>
      </c>
      <c r="O553" s="67"/>
      <c r="P553" s="181">
        <f>O553*H553</f>
        <v>0</v>
      </c>
      <c r="Q553" s="181">
        <v>0</v>
      </c>
      <c r="R553" s="181">
        <f>Q553*H553</f>
        <v>0</v>
      </c>
      <c r="S553" s="181">
        <v>1.95</v>
      </c>
      <c r="T553" s="182">
        <f>S553*H553</f>
        <v>1.45665</v>
      </c>
      <c r="U553" s="37"/>
      <c r="V553" s="37"/>
      <c r="W553" s="37"/>
      <c r="X553" s="37"/>
      <c r="Y553" s="37"/>
      <c r="Z553" s="37"/>
      <c r="AA553" s="37"/>
      <c r="AB553" s="37"/>
      <c r="AC553" s="37"/>
      <c r="AD553" s="37"/>
      <c r="AE553" s="37"/>
      <c r="AR553" s="183" t="s">
        <v>156</v>
      </c>
      <c r="AT553" s="183" t="s">
        <v>151</v>
      </c>
      <c r="AU553" s="183" t="s">
        <v>87</v>
      </c>
      <c r="AY553" s="19" t="s">
        <v>149</v>
      </c>
      <c r="BE553" s="184">
        <f>IF(N553="základní",J553,0)</f>
        <v>0</v>
      </c>
      <c r="BF553" s="184">
        <f>IF(N553="snížená",J553,0)</f>
        <v>0</v>
      </c>
      <c r="BG553" s="184">
        <f>IF(N553="zákl. přenesená",J553,0)</f>
        <v>0</v>
      </c>
      <c r="BH553" s="184">
        <f>IF(N553="sníž. přenesená",J553,0)</f>
        <v>0</v>
      </c>
      <c r="BI553" s="184">
        <f>IF(N553="nulová",J553,0)</f>
        <v>0</v>
      </c>
      <c r="BJ553" s="19" t="s">
        <v>85</v>
      </c>
      <c r="BK553" s="184">
        <f>ROUND(I553*H553,2)</f>
        <v>0</v>
      </c>
      <c r="BL553" s="19" t="s">
        <v>156</v>
      </c>
      <c r="BM553" s="183" t="s">
        <v>615</v>
      </c>
    </row>
    <row r="554" spans="1:47" s="2" customFormat="1" ht="39">
      <c r="A554" s="37"/>
      <c r="B554" s="38"/>
      <c r="C554" s="39"/>
      <c r="D554" s="185" t="s">
        <v>158</v>
      </c>
      <c r="E554" s="39"/>
      <c r="F554" s="186" t="s">
        <v>616</v>
      </c>
      <c r="G554" s="39"/>
      <c r="H554" s="39"/>
      <c r="I554" s="187"/>
      <c r="J554" s="39"/>
      <c r="K554" s="39"/>
      <c r="L554" s="42"/>
      <c r="M554" s="188"/>
      <c r="N554" s="189"/>
      <c r="O554" s="67"/>
      <c r="P554" s="67"/>
      <c r="Q554" s="67"/>
      <c r="R554" s="67"/>
      <c r="S554" s="67"/>
      <c r="T554" s="68"/>
      <c r="U554" s="37"/>
      <c r="V554" s="37"/>
      <c r="W554" s="37"/>
      <c r="X554" s="37"/>
      <c r="Y554" s="37"/>
      <c r="Z554" s="37"/>
      <c r="AA554" s="37"/>
      <c r="AB554" s="37"/>
      <c r="AC554" s="37"/>
      <c r="AD554" s="37"/>
      <c r="AE554" s="37"/>
      <c r="AT554" s="19" t="s">
        <v>158</v>
      </c>
      <c r="AU554" s="19" t="s">
        <v>87</v>
      </c>
    </row>
    <row r="555" spans="2:51" s="13" customFormat="1" ht="12">
      <c r="B555" s="190"/>
      <c r="C555" s="191"/>
      <c r="D555" s="185" t="s">
        <v>160</v>
      </c>
      <c r="E555" s="192" t="s">
        <v>31</v>
      </c>
      <c r="F555" s="193" t="s">
        <v>161</v>
      </c>
      <c r="G555" s="191"/>
      <c r="H555" s="192" t="s">
        <v>31</v>
      </c>
      <c r="I555" s="194"/>
      <c r="J555" s="191"/>
      <c r="K555" s="191"/>
      <c r="L555" s="195"/>
      <c r="M555" s="196"/>
      <c r="N555" s="197"/>
      <c r="O555" s="197"/>
      <c r="P555" s="197"/>
      <c r="Q555" s="197"/>
      <c r="R555" s="197"/>
      <c r="S555" s="197"/>
      <c r="T555" s="198"/>
      <c r="AT555" s="199" t="s">
        <v>160</v>
      </c>
      <c r="AU555" s="199" t="s">
        <v>87</v>
      </c>
      <c r="AV555" s="13" t="s">
        <v>85</v>
      </c>
      <c r="AW555" s="13" t="s">
        <v>38</v>
      </c>
      <c r="AX555" s="13" t="s">
        <v>77</v>
      </c>
      <c r="AY555" s="199" t="s">
        <v>149</v>
      </c>
    </row>
    <row r="556" spans="2:51" s="14" customFormat="1" ht="12">
      <c r="B556" s="200"/>
      <c r="C556" s="201"/>
      <c r="D556" s="185" t="s">
        <v>160</v>
      </c>
      <c r="E556" s="202" t="s">
        <v>31</v>
      </c>
      <c r="F556" s="203" t="s">
        <v>617</v>
      </c>
      <c r="G556" s="201"/>
      <c r="H556" s="204">
        <v>0.747</v>
      </c>
      <c r="I556" s="205"/>
      <c r="J556" s="201"/>
      <c r="K556" s="201"/>
      <c r="L556" s="206"/>
      <c r="M556" s="207"/>
      <c r="N556" s="208"/>
      <c r="O556" s="208"/>
      <c r="P556" s="208"/>
      <c r="Q556" s="208"/>
      <c r="R556" s="208"/>
      <c r="S556" s="208"/>
      <c r="T556" s="209"/>
      <c r="AT556" s="210" t="s">
        <v>160</v>
      </c>
      <c r="AU556" s="210" t="s">
        <v>87</v>
      </c>
      <c r="AV556" s="14" t="s">
        <v>87</v>
      </c>
      <c r="AW556" s="14" t="s">
        <v>38</v>
      </c>
      <c r="AX556" s="14" t="s">
        <v>77</v>
      </c>
      <c r="AY556" s="210" t="s">
        <v>149</v>
      </c>
    </row>
    <row r="557" spans="2:51" s="15" customFormat="1" ht="12">
      <c r="B557" s="211"/>
      <c r="C557" s="212"/>
      <c r="D557" s="185" t="s">
        <v>160</v>
      </c>
      <c r="E557" s="213" t="s">
        <v>31</v>
      </c>
      <c r="F557" s="214" t="s">
        <v>163</v>
      </c>
      <c r="G557" s="212"/>
      <c r="H557" s="215">
        <v>0.747</v>
      </c>
      <c r="I557" s="216"/>
      <c r="J557" s="212"/>
      <c r="K557" s="212"/>
      <c r="L557" s="217"/>
      <c r="M557" s="218"/>
      <c r="N557" s="219"/>
      <c r="O557" s="219"/>
      <c r="P557" s="219"/>
      <c r="Q557" s="219"/>
      <c r="R557" s="219"/>
      <c r="S557" s="219"/>
      <c r="T557" s="220"/>
      <c r="AT557" s="221" t="s">
        <v>160</v>
      </c>
      <c r="AU557" s="221" t="s">
        <v>87</v>
      </c>
      <c r="AV557" s="15" t="s">
        <v>156</v>
      </c>
      <c r="AW557" s="15" t="s">
        <v>38</v>
      </c>
      <c r="AX557" s="15" t="s">
        <v>85</v>
      </c>
      <c r="AY557" s="221" t="s">
        <v>149</v>
      </c>
    </row>
    <row r="558" spans="1:65" s="2" customFormat="1" ht="14.45" customHeight="1">
      <c r="A558" s="37"/>
      <c r="B558" s="38"/>
      <c r="C558" s="172" t="s">
        <v>618</v>
      </c>
      <c r="D558" s="172" t="s">
        <v>151</v>
      </c>
      <c r="E558" s="173" t="s">
        <v>619</v>
      </c>
      <c r="F558" s="174" t="s">
        <v>620</v>
      </c>
      <c r="G558" s="175" t="s">
        <v>154</v>
      </c>
      <c r="H558" s="176">
        <v>0.415</v>
      </c>
      <c r="I558" s="177"/>
      <c r="J558" s="178">
        <f>ROUND(I558*H558,2)</f>
        <v>0</v>
      </c>
      <c r="K558" s="174" t="s">
        <v>155</v>
      </c>
      <c r="L558" s="42"/>
      <c r="M558" s="179" t="s">
        <v>31</v>
      </c>
      <c r="N558" s="180" t="s">
        <v>48</v>
      </c>
      <c r="O558" s="67"/>
      <c r="P558" s="181">
        <f>O558*H558</f>
        <v>0</v>
      </c>
      <c r="Q558" s="181">
        <v>0</v>
      </c>
      <c r="R558" s="181">
        <f>Q558*H558</f>
        <v>0</v>
      </c>
      <c r="S558" s="181">
        <v>1.8</v>
      </c>
      <c r="T558" s="182">
        <f>S558*H558</f>
        <v>0.747</v>
      </c>
      <c r="U558" s="37"/>
      <c r="V558" s="37"/>
      <c r="W558" s="37"/>
      <c r="X558" s="37"/>
      <c r="Y558" s="37"/>
      <c r="Z558" s="37"/>
      <c r="AA558" s="37"/>
      <c r="AB558" s="37"/>
      <c r="AC558" s="37"/>
      <c r="AD558" s="37"/>
      <c r="AE558" s="37"/>
      <c r="AR558" s="183" t="s">
        <v>156</v>
      </c>
      <c r="AT558" s="183" t="s">
        <v>151</v>
      </c>
      <c r="AU558" s="183" t="s">
        <v>87</v>
      </c>
      <c r="AY558" s="19" t="s">
        <v>149</v>
      </c>
      <c r="BE558" s="184">
        <f>IF(N558="základní",J558,0)</f>
        <v>0</v>
      </c>
      <c r="BF558" s="184">
        <f>IF(N558="snížená",J558,0)</f>
        <v>0</v>
      </c>
      <c r="BG558" s="184">
        <f>IF(N558="zákl. přenesená",J558,0)</f>
        <v>0</v>
      </c>
      <c r="BH558" s="184">
        <f>IF(N558="sníž. přenesená",J558,0)</f>
        <v>0</v>
      </c>
      <c r="BI558" s="184">
        <f>IF(N558="nulová",J558,0)</f>
        <v>0</v>
      </c>
      <c r="BJ558" s="19" t="s">
        <v>85</v>
      </c>
      <c r="BK558" s="184">
        <f>ROUND(I558*H558,2)</f>
        <v>0</v>
      </c>
      <c r="BL558" s="19" t="s">
        <v>156</v>
      </c>
      <c r="BM558" s="183" t="s">
        <v>621</v>
      </c>
    </row>
    <row r="559" spans="1:47" s="2" customFormat="1" ht="39">
      <c r="A559" s="37"/>
      <c r="B559" s="38"/>
      <c r="C559" s="39"/>
      <c r="D559" s="185" t="s">
        <v>158</v>
      </c>
      <c r="E559" s="39"/>
      <c r="F559" s="186" t="s">
        <v>616</v>
      </c>
      <c r="G559" s="39"/>
      <c r="H559" s="39"/>
      <c r="I559" s="187"/>
      <c r="J559" s="39"/>
      <c r="K559" s="39"/>
      <c r="L559" s="42"/>
      <c r="M559" s="188"/>
      <c r="N559" s="189"/>
      <c r="O559" s="67"/>
      <c r="P559" s="67"/>
      <c r="Q559" s="67"/>
      <c r="R559" s="67"/>
      <c r="S559" s="67"/>
      <c r="T559" s="68"/>
      <c r="U559" s="37"/>
      <c r="V559" s="37"/>
      <c r="W559" s="37"/>
      <c r="X559" s="37"/>
      <c r="Y559" s="37"/>
      <c r="Z559" s="37"/>
      <c r="AA559" s="37"/>
      <c r="AB559" s="37"/>
      <c r="AC559" s="37"/>
      <c r="AD559" s="37"/>
      <c r="AE559" s="37"/>
      <c r="AT559" s="19" t="s">
        <v>158</v>
      </c>
      <c r="AU559" s="19" t="s">
        <v>87</v>
      </c>
    </row>
    <row r="560" spans="2:51" s="13" customFormat="1" ht="12">
      <c r="B560" s="190"/>
      <c r="C560" s="191"/>
      <c r="D560" s="185" t="s">
        <v>160</v>
      </c>
      <c r="E560" s="192" t="s">
        <v>31</v>
      </c>
      <c r="F560" s="193" t="s">
        <v>161</v>
      </c>
      <c r="G560" s="191"/>
      <c r="H560" s="192" t="s">
        <v>31</v>
      </c>
      <c r="I560" s="194"/>
      <c r="J560" s="191"/>
      <c r="K560" s="191"/>
      <c r="L560" s="195"/>
      <c r="M560" s="196"/>
      <c r="N560" s="197"/>
      <c r="O560" s="197"/>
      <c r="P560" s="197"/>
      <c r="Q560" s="197"/>
      <c r="R560" s="197"/>
      <c r="S560" s="197"/>
      <c r="T560" s="198"/>
      <c r="AT560" s="199" t="s">
        <v>160</v>
      </c>
      <c r="AU560" s="199" t="s">
        <v>87</v>
      </c>
      <c r="AV560" s="13" t="s">
        <v>85</v>
      </c>
      <c r="AW560" s="13" t="s">
        <v>38</v>
      </c>
      <c r="AX560" s="13" t="s">
        <v>77</v>
      </c>
      <c r="AY560" s="199" t="s">
        <v>149</v>
      </c>
    </row>
    <row r="561" spans="2:51" s="14" customFormat="1" ht="12">
      <c r="B561" s="200"/>
      <c r="C561" s="201"/>
      <c r="D561" s="185" t="s">
        <v>160</v>
      </c>
      <c r="E561" s="202" t="s">
        <v>31</v>
      </c>
      <c r="F561" s="203" t="s">
        <v>622</v>
      </c>
      <c r="G561" s="201"/>
      <c r="H561" s="204">
        <v>0.415</v>
      </c>
      <c r="I561" s="205"/>
      <c r="J561" s="201"/>
      <c r="K561" s="201"/>
      <c r="L561" s="206"/>
      <c r="M561" s="207"/>
      <c r="N561" s="208"/>
      <c r="O561" s="208"/>
      <c r="P561" s="208"/>
      <c r="Q561" s="208"/>
      <c r="R561" s="208"/>
      <c r="S561" s="208"/>
      <c r="T561" s="209"/>
      <c r="AT561" s="210" t="s">
        <v>160</v>
      </c>
      <c r="AU561" s="210" t="s">
        <v>87</v>
      </c>
      <c r="AV561" s="14" t="s">
        <v>87</v>
      </c>
      <c r="AW561" s="14" t="s">
        <v>38</v>
      </c>
      <c r="AX561" s="14" t="s">
        <v>77</v>
      </c>
      <c r="AY561" s="210" t="s">
        <v>149</v>
      </c>
    </row>
    <row r="562" spans="2:51" s="15" customFormat="1" ht="12">
      <c r="B562" s="211"/>
      <c r="C562" s="212"/>
      <c r="D562" s="185" t="s">
        <v>160</v>
      </c>
      <c r="E562" s="213" t="s">
        <v>31</v>
      </c>
      <c r="F562" s="214" t="s">
        <v>163</v>
      </c>
      <c r="G562" s="212"/>
      <c r="H562" s="215">
        <v>0.415</v>
      </c>
      <c r="I562" s="216"/>
      <c r="J562" s="212"/>
      <c r="K562" s="212"/>
      <c r="L562" s="217"/>
      <c r="M562" s="218"/>
      <c r="N562" s="219"/>
      <c r="O562" s="219"/>
      <c r="P562" s="219"/>
      <c r="Q562" s="219"/>
      <c r="R562" s="219"/>
      <c r="S562" s="219"/>
      <c r="T562" s="220"/>
      <c r="AT562" s="221" t="s">
        <v>160</v>
      </c>
      <c r="AU562" s="221" t="s">
        <v>87</v>
      </c>
      <c r="AV562" s="15" t="s">
        <v>156</v>
      </c>
      <c r="AW562" s="15" t="s">
        <v>38</v>
      </c>
      <c r="AX562" s="15" t="s">
        <v>85</v>
      </c>
      <c r="AY562" s="221" t="s">
        <v>149</v>
      </c>
    </row>
    <row r="563" spans="1:65" s="2" customFormat="1" ht="14.45" customHeight="1">
      <c r="A563" s="37"/>
      <c r="B563" s="38"/>
      <c r="C563" s="172" t="s">
        <v>623</v>
      </c>
      <c r="D563" s="172" t="s">
        <v>151</v>
      </c>
      <c r="E563" s="173" t="s">
        <v>624</v>
      </c>
      <c r="F563" s="174" t="s">
        <v>625</v>
      </c>
      <c r="G563" s="175" t="s">
        <v>154</v>
      </c>
      <c r="H563" s="176">
        <v>2.294</v>
      </c>
      <c r="I563" s="177"/>
      <c r="J563" s="178">
        <f>ROUND(I563*H563,2)</f>
        <v>0</v>
      </c>
      <c r="K563" s="174" t="s">
        <v>155</v>
      </c>
      <c r="L563" s="42"/>
      <c r="M563" s="179" t="s">
        <v>31</v>
      </c>
      <c r="N563" s="180" t="s">
        <v>48</v>
      </c>
      <c r="O563" s="67"/>
      <c r="P563" s="181">
        <f>O563*H563</f>
        <v>0</v>
      </c>
      <c r="Q563" s="181">
        <v>0</v>
      </c>
      <c r="R563" s="181">
        <f>Q563*H563</f>
        <v>0</v>
      </c>
      <c r="S563" s="181">
        <v>2.4</v>
      </c>
      <c r="T563" s="182">
        <f>S563*H563</f>
        <v>5.5056</v>
      </c>
      <c r="U563" s="37"/>
      <c r="V563" s="37"/>
      <c r="W563" s="37"/>
      <c r="X563" s="37"/>
      <c r="Y563" s="37"/>
      <c r="Z563" s="37"/>
      <c r="AA563" s="37"/>
      <c r="AB563" s="37"/>
      <c r="AC563" s="37"/>
      <c r="AD563" s="37"/>
      <c r="AE563" s="37"/>
      <c r="AR563" s="183" t="s">
        <v>156</v>
      </c>
      <c r="AT563" s="183" t="s">
        <v>151</v>
      </c>
      <c r="AU563" s="183" t="s">
        <v>87</v>
      </c>
      <c r="AY563" s="19" t="s">
        <v>149</v>
      </c>
      <c r="BE563" s="184">
        <f>IF(N563="základní",J563,0)</f>
        <v>0</v>
      </c>
      <c r="BF563" s="184">
        <f>IF(N563="snížená",J563,0)</f>
        <v>0</v>
      </c>
      <c r="BG563" s="184">
        <f>IF(N563="zákl. přenesená",J563,0)</f>
        <v>0</v>
      </c>
      <c r="BH563" s="184">
        <f>IF(N563="sníž. přenesená",J563,0)</f>
        <v>0</v>
      </c>
      <c r="BI563" s="184">
        <f>IF(N563="nulová",J563,0)</f>
        <v>0</v>
      </c>
      <c r="BJ563" s="19" t="s">
        <v>85</v>
      </c>
      <c r="BK563" s="184">
        <f>ROUND(I563*H563,2)</f>
        <v>0</v>
      </c>
      <c r="BL563" s="19" t="s">
        <v>156</v>
      </c>
      <c r="BM563" s="183" t="s">
        <v>626</v>
      </c>
    </row>
    <row r="564" spans="1:47" s="2" customFormat="1" ht="29.25">
      <c r="A564" s="37"/>
      <c r="B564" s="38"/>
      <c r="C564" s="39"/>
      <c r="D564" s="185" t="s">
        <v>158</v>
      </c>
      <c r="E564" s="39"/>
      <c r="F564" s="186" t="s">
        <v>627</v>
      </c>
      <c r="G564" s="39"/>
      <c r="H564" s="39"/>
      <c r="I564" s="187"/>
      <c r="J564" s="39"/>
      <c r="K564" s="39"/>
      <c r="L564" s="42"/>
      <c r="M564" s="188"/>
      <c r="N564" s="189"/>
      <c r="O564" s="67"/>
      <c r="P564" s="67"/>
      <c r="Q564" s="67"/>
      <c r="R564" s="67"/>
      <c r="S564" s="67"/>
      <c r="T564" s="68"/>
      <c r="U564" s="37"/>
      <c r="V564" s="37"/>
      <c r="W564" s="37"/>
      <c r="X564" s="37"/>
      <c r="Y564" s="37"/>
      <c r="Z564" s="37"/>
      <c r="AA564" s="37"/>
      <c r="AB564" s="37"/>
      <c r="AC564" s="37"/>
      <c r="AD564" s="37"/>
      <c r="AE564" s="37"/>
      <c r="AT564" s="19" t="s">
        <v>158</v>
      </c>
      <c r="AU564" s="19" t="s">
        <v>87</v>
      </c>
    </row>
    <row r="565" spans="2:51" s="13" customFormat="1" ht="12">
      <c r="B565" s="190"/>
      <c r="C565" s="191"/>
      <c r="D565" s="185" t="s">
        <v>160</v>
      </c>
      <c r="E565" s="192" t="s">
        <v>31</v>
      </c>
      <c r="F565" s="193" t="s">
        <v>161</v>
      </c>
      <c r="G565" s="191"/>
      <c r="H565" s="192" t="s">
        <v>31</v>
      </c>
      <c r="I565" s="194"/>
      <c r="J565" s="191"/>
      <c r="K565" s="191"/>
      <c r="L565" s="195"/>
      <c r="M565" s="196"/>
      <c r="N565" s="197"/>
      <c r="O565" s="197"/>
      <c r="P565" s="197"/>
      <c r="Q565" s="197"/>
      <c r="R565" s="197"/>
      <c r="S565" s="197"/>
      <c r="T565" s="198"/>
      <c r="AT565" s="199" t="s">
        <v>160</v>
      </c>
      <c r="AU565" s="199" t="s">
        <v>87</v>
      </c>
      <c r="AV565" s="13" t="s">
        <v>85</v>
      </c>
      <c r="AW565" s="13" t="s">
        <v>38</v>
      </c>
      <c r="AX565" s="13" t="s">
        <v>77</v>
      </c>
      <c r="AY565" s="199" t="s">
        <v>149</v>
      </c>
    </row>
    <row r="566" spans="2:51" s="14" customFormat="1" ht="12">
      <c r="B566" s="200"/>
      <c r="C566" s="201"/>
      <c r="D566" s="185" t="s">
        <v>160</v>
      </c>
      <c r="E566" s="202" t="s">
        <v>31</v>
      </c>
      <c r="F566" s="203" t="s">
        <v>628</v>
      </c>
      <c r="G566" s="201"/>
      <c r="H566" s="204">
        <v>2.294</v>
      </c>
      <c r="I566" s="205"/>
      <c r="J566" s="201"/>
      <c r="K566" s="201"/>
      <c r="L566" s="206"/>
      <c r="M566" s="207"/>
      <c r="N566" s="208"/>
      <c r="O566" s="208"/>
      <c r="P566" s="208"/>
      <c r="Q566" s="208"/>
      <c r="R566" s="208"/>
      <c r="S566" s="208"/>
      <c r="T566" s="209"/>
      <c r="AT566" s="210" t="s">
        <v>160</v>
      </c>
      <c r="AU566" s="210" t="s">
        <v>87</v>
      </c>
      <c r="AV566" s="14" t="s">
        <v>87</v>
      </c>
      <c r="AW566" s="14" t="s">
        <v>38</v>
      </c>
      <c r="AX566" s="14" t="s">
        <v>77</v>
      </c>
      <c r="AY566" s="210" t="s">
        <v>149</v>
      </c>
    </row>
    <row r="567" spans="2:51" s="15" customFormat="1" ht="12">
      <c r="B567" s="211"/>
      <c r="C567" s="212"/>
      <c r="D567" s="185" t="s">
        <v>160</v>
      </c>
      <c r="E567" s="213" t="s">
        <v>31</v>
      </c>
      <c r="F567" s="214" t="s">
        <v>163</v>
      </c>
      <c r="G567" s="212"/>
      <c r="H567" s="215">
        <v>2.294</v>
      </c>
      <c r="I567" s="216"/>
      <c r="J567" s="212"/>
      <c r="K567" s="212"/>
      <c r="L567" s="217"/>
      <c r="M567" s="218"/>
      <c r="N567" s="219"/>
      <c r="O567" s="219"/>
      <c r="P567" s="219"/>
      <c r="Q567" s="219"/>
      <c r="R567" s="219"/>
      <c r="S567" s="219"/>
      <c r="T567" s="220"/>
      <c r="AT567" s="221" t="s">
        <v>160</v>
      </c>
      <c r="AU567" s="221" t="s">
        <v>87</v>
      </c>
      <c r="AV567" s="15" t="s">
        <v>156</v>
      </c>
      <c r="AW567" s="15" t="s">
        <v>38</v>
      </c>
      <c r="AX567" s="15" t="s">
        <v>85</v>
      </c>
      <c r="AY567" s="221" t="s">
        <v>149</v>
      </c>
    </row>
    <row r="568" spans="1:65" s="2" customFormat="1" ht="14.45" customHeight="1">
      <c r="A568" s="37"/>
      <c r="B568" s="38"/>
      <c r="C568" s="172" t="s">
        <v>629</v>
      </c>
      <c r="D568" s="172" t="s">
        <v>151</v>
      </c>
      <c r="E568" s="173" t="s">
        <v>630</v>
      </c>
      <c r="F568" s="174" t="s">
        <v>631</v>
      </c>
      <c r="G568" s="175" t="s">
        <v>297</v>
      </c>
      <c r="H568" s="176">
        <v>1.22</v>
      </c>
      <c r="I568" s="177"/>
      <c r="J568" s="178">
        <f>ROUND(I568*H568,2)</f>
        <v>0</v>
      </c>
      <c r="K568" s="174" t="s">
        <v>155</v>
      </c>
      <c r="L568" s="42"/>
      <c r="M568" s="179" t="s">
        <v>31</v>
      </c>
      <c r="N568" s="180" t="s">
        <v>48</v>
      </c>
      <c r="O568" s="67"/>
      <c r="P568" s="181">
        <f>O568*H568</f>
        <v>0</v>
      </c>
      <c r="Q568" s="181">
        <v>0</v>
      </c>
      <c r="R568" s="181">
        <f>Q568*H568</f>
        <v>0</v>
      </c>
      <c r="S568" s="181">
        <v>0.076</v>
      </c>
      <c r="T568" s="182">
        <f>S568*H568</f>
        <v>0.09272</v>
      </c>
      <c r="U568" s="37"/>
      <c r="V568" s="37"/>
      <c r="W568" s="37"/>
      <c r="X568" s="37"/>
      <c r="Y568" s="37"/>
      <c r="Z568" s="37"/>
      <c r="AA568" s="37"/>
      <c r="AB568" s="37"/>
      <c r="AC568" s="37"/>
      <c r="AD568" s="37"/>
      <c r="AE568" s="37"/>
      <c r="AR568" s="183" t="s">
        <v>156</v>
      </c>
      <c r="AT568" s="183" t="s">
        <v>151</v>
      </c>
      <c r="AU568" s="183" t="s">
        <v>87</v>
      </c>
      <c r="AY568" s="19" t="s">
        <v>149</v>
      </c>
      <c r="BE568" s="184">
        <f>IF(N568="základní",J568,0)</f>
        <v>0</v>
      </c>
      <c r="BF568" s="184">
        <f>IF(N568="snížená",J568,0)</f>
        <v>0</v>
      </c>
      <c r="BG568" s="184">
        <f>IF(N568="zákl. přenesená",J568,0)</f>
        <v>0</v>
      </c>
      <c r="BH568" s="184">
        <f>IF(N568="sníž. přenesená",J568,0)</f>
        <v>0</v>
      </c>
      <c r="BI568" s="184">
        <f>IF(N568="nulová",J568,0)</f>
        <v>0</v>
      </c>
      <c r="BJ568" s="19" t="s">
        <v>85</v>
      </c>
      <c r="BK568" s="184">
        <f>ROUND(I568*H568,2)</f>
        <v>0</v>
      </c>
      <c r="BL568" s="19" t="s">
        <v>156</v>
      </c>
      <c r="BM568" s="183" t="s">
        <v>632</v>
      </c>
    </row>
    <row r="569" spans="2:51" s="13" customFormat="1" ht="12">
      <c r="B569" s="190"/>
      <c r="C569" s="191"/>
      <c r="D569" s="185" t="s">
        <v>160</v>
      </c>
      <c r="E569" s="192" t="s">
        <v>31</v>
      </c>
      <c r="F569" s="193" t="s">
        <v>161</v>
      </c>
      <c r="G569" s="191"/>
      <c r="H569" s="192" t="s">
        <v>31</v>
      </c>
      <c r="I569" s="194"/>
      <c r="J569" s="191"/>
      <c r="K569" s="191"/>
      <c r="L569" s="195"/>
      <c r="M569" s="196"/>
      <c r="N569" s="197"/>
      <c r="O569" s="197"/>
      <c r="P569" s="197"/>
      <c r="Q569" s="197"/>
      <c r="R569" s="197"/>
      <c r="S569" s="197"/>
      <c r="T569" s="198"/>
      <c r="AT569" s="199" t="s">
        <v>160</v>
      </c>
      <c r="AU569" s="199" t="s">
        <v>87</v>
      </c>
      <c r="AV569" s="13" t="s">
        <v>85</v>
      </c>
      <c r="AW569" s="13" t="s">
        <v>38</v>
      </c>
      <c r="AX569" s="13" t="s">
        <v>77</v>
      </c>
      <c r="AY569" s="199" t="s">
        <v>149</v>
      </c>
    </row>
    <row r="570" spans="2:51" s="14" customFormat="1" ht="12">
      <c r="B570" s="200"/>
      <c r="C570" s="201"/>
      <c r="D570" s="185" t="s">
        <v>160</v>
      </c>
      <c r="E570" s="202" t="s">
        <v>31</v>
      </c>
      <c r="F570" s="203" t="s">
        <v>633</v>
      </c>
      <c r="G570" s="201"/>
      <c r="H570" s="204">
        <v>1.22</v>
      </c>
      <c r="I570" s="205"/>
      <c r="J570" s="201"/>
      <c r="K570" s="201"/>
      <c r="L570" s="206"/>
      <c r="M570" s="207"/>
      <c r="N570" s="208"/>
      <c r="O570" s="208"/>
      <c r="P570" s="208"/>
      <c r="Q570" s="208"/>
      <c r="R570" s="208"/>
      <c r="S570" s="208"/>
      <c r="T570" s="209"/>
      <c r="AT570" s="210" t="s">
        <v>160</v>
      </c>
      <c r="AU570" s="210" t="s">
        <v>87</v>
      </c>
      <c r="AV570" s="14" t="s">
        <v>87</v>
      </c>
      <c r="AW570" s="14" t="s">
        <v>38</v>
      </c>
      <c r="AX570" s="14" t="s">
        <v>77</v>
      </c>
      <c r="AY570" s="210" t="s">
        <v>149</v>
      </c>
    </row>
    <row r="571" spans="2:51" s="15" customFormat="1" ht="12">
      <c r="B571" s="211"/>
      <c r="C571" s="212"/>
      <c r="D571" s="185" t="s">
        <v>160</v>
      </c>
      <c r="E571" s="213" t="s">
        <v>31</v>
      </c>
      <c r="F571" s="214" t="s">
        <v>163</v>
      </c>
      <c r="G571" s="212"/>
      <c r="H571" s="215">
        <v>1.22</v>
      </c>
      <c r="I571" s="216"/>
      <c r="J571" s="212"/>
      <c r="K571" s="212"/>
      <c r="L571" s="217"/>
      <c r="M571" s="218"/>
      <c r="N571" s="219"/>
      <c r="O571" s="219"/>
      <c r="P571" s="219"/>
      <c r="Q571" s="219"/>
      <c r="R571" s="219"/>
      <c r="S571" s="219"/>
      <c r="T571" s="220"/>
      <c r="AT571" s="221" t="s">
        <v>160</v>
      </c>
      <c r="AU571" s="221" t="s">
        <v>87</v>
      </c>
      <c r="AV571" s="15" t="s">
        <v>156</v>
      </c>
      <c r="AW571" s="15" t="s">
        <v>38</v>
      </c>
      <c r="AX571" s="15" t="s">
        <v>85</v>
      </c>
      <c r="AY571" s="221" t="s">
        <v>149</v>
      </c>
    </row>
    <row r="572" spans="1:65" s="2" customFormat="1" ht="14.45" customHeight="1">
      <c r="A572" s="37"/>
      <c r="B572" s="38"/>
      <c r="C572" s="172" t="s">
        <v>634</v>
      </c>
      <c r="D572" s="172" t="s">
        <v>151</v>
      </c>
      <c r="E572" s="173" t="s">
        <v>635</v>
      </c>
      <c r="F572" s="174" t="s">
        <v>636</v>
      </c>
      <c r="G572" s="175" t="s">
        <v>154</v>
      </c>
      <c r="H572" s="176">
        <v>2.217</v>
      </c>
      <c r="I572" s="177"/>
      <c r="J572" s="178">
        <f>ROUND(I572*H572,2)</f>
        <v>0</v>
      </c>
      <c r="K572" s="174" t="s">
        <v>155</v>
      </c>
      <c r="L572" s="42"/>
      <c r="M572" s="179" t="s">
        <v>31</v>
      </c>
      <c r="N572" s="180" t="s">
        <v>48</v>
      </c>
      <c r="O572" s="67"/>
      <c r="P572" s="181">
        <f>O572*H572</f>
        <v>0</v>
      </c>
      <c r="Q572" s="181">
        <v>0</v>
      </c>
      <c r="R572" s="181">
        <f>Q572*H572</f>
        <v>0</v>
      </c>
      <c r="S572" s="181">
        <v>1.8</v>
      </c>
      <c r="T572" s="182">
        <f>S572*H572</f>
        <v>3.9906</v>
      </c>
      <c r="U572" s="37"/>
      <c r="V572" s="37"/>
      <c r="W572" s="37"/>
      <c r="X572" s="37"/>
      <c r="Y572" s="37"/>
      <c r="Z572" s="37"/>
      <c r="AA572" s="37"/>
      <c r="AB572" s="37"/>
      <c r="AC572" s="37"/>
      <c r="AD572" s="37"/>
      <c r="AE572" s="37"/>
      <c r="AR572" s="183" t="s">
        <v>156</v>
      </c>
      <c r="AT572" s="183" t="s">
        <v>151</v>
      </c>
      <c r="AU572" s="183" t="s">
        <v>87</v>
      </c>
      <c r="AY572" s="19" t="s">
        <v>149</v>
      </c>
      <c r="BE572" s="184">
        <f>IF(N572="základní",J572,0)</f>
        <v>0</v>
      </c>
      <c r="BF572" s="184">
        <f>IF(N572="snížená",J572,0)</f>
        <v>0</v>
      </c>
      <c r="BG572" s="184">
        <f>IF(N572="zákl. přenesená",J572,0)</f>
        <v>0</v>
      </c>
      <c r="BH572" s="184">
        <f>IF(N572="sníž. přenesená",J572,0)</f>
        <v>0</v>
      </c>
      <c r="BI572" s="184">
        <f>IF(N572="nulová",J572,0)</f>
        <v>0</v>
      </c>
      <c r="BJ572" s="19" t="s">
        <v>85</v>
      </c>
      <c r="BK572" s="184">
        <f>ROUND(I572*H572,2)</f>
        <v>0</v>
      </c>
      <c r="BL572" s="19" t="s">
        <v>156</v>
      </c>
      <c r="BM572" s="183" t="s">
        <v>637</v>
      </c>
    </row>
    <row r="573" spans="2:51" s="13" customFormat="1" ht="12">
      <c r="B573" s="190"/>
      <c r="C573" s="191"/>
      <c r="D573" s="185" t="s">
        <v>160</v>
      </c>
      <c r="E573" s="192" t="s">
        <v>31</v>
      </c>
      <c r="F573" s="193" t="s">
        <v>161</v>
      </c>
      <c r="G573" s="191"/>
      <c r="H573" s="192" t="s">
        <v>31</v>
      </c>
      <c r="I573" s="194"/>
      <c r="J573" s="191"/>
      <c r="K573" s="191"/>
      <c r="L573" s="195"/>
      <c r="M573" s="196"/>
      <c r="N573" s="197"/>
      <c r="O573" s="197"/>
      <c r="P573" s="197"/>
      <c r="Q573" s="197"/>
      <c r="R573" s="197"/>
      <c r="S573" s="197"/>
      <c r="T573" s="198"/>
      <c r="AT573" s="199" t="s">
        <v>160</v>
      </c>
      <c r="AU573" s="199" t="s">
        <v>87</v>
      </c>
      <c r="AV573" s="13" t="s">
        <v>85</v>
      </c>
      <c r="AW573" s="13" t="s">
        <v>38</v>
      </c>
      <c r="AX573" s="13" t="s">
        <v>77</v>
      </c>
      <c r="AY573" s="199" t="s">
        <v>149</v>
      </c>
    </row>
    <row r="574" spans="2:51" s="14" customFormat="1" ht="12">
      <c r="B574" s="200"/>
      <c r="C574" s="201"/>
      <c r="D574" s="185" t="s">
        <v>160</v>
      </c>
      <c r="E574" s="202" t="s">
        <v>31</v>
      </c>
      <c r="F574" s="203" t="s">
        <v>638</v>
      </c>
      <c r="G574" s="201"/>
      <c r="H574" s="204">
        <v>2.217</v>
      </c>
      <c r="I574" s="205"/>
      <c r="J574" s="201"/>
      <c r="K574" s="201"/>
      <c r="L574" s="206"/>
      <c r="M574" s="207"/>
      <c r="N574" s="208"/>
      <c r="O574" s="208"/>
      <c r="P574" s="208"/>
      <c r="Q574" s="208"/>
      <c r="R574" s="208"/>
      <c r="S574" s="208"/>
      <c r="T574" s="209"/>
      <c r="AT574" s="210" t="s">
        <v>160</v>
      </c>
      <c r="AU574" s="210" t="s">
        <v>87</v>
      </c>
      <c r="AV574" s="14" t="s">
        <v>87</v>
      </c>
      <c r="AW574" s="14" t="s">
        <v>38</v>
      </c>
      <c r="AX574" s="14" t="s">
        <v>77</v>
      </c>
      <c r="AY574" s="210" t="s">
        <v>149</v>
      </c>
    </row>
    <row r="575" spans="2:51" s="15" customFormat="1" ht="12">
      <c r="B575" s="211"/>
      <c r="C575" s="212"/>
      <c r="D575" s="185" t="s">
        <v>160</v>
      </c>
      <c r="E575" s="213" t="s">
        <v>31</v>
      </c>
      <c r="F575" s="214" t="s">
        <v>163</v>
      </c>
      <c r="G575" s="212"/>
      <c r="H575" s="215">
        <v>2.217</v>
      </c>
      <c r="I575" s="216"/>
      <c r="J575" s="212"/>
      <c r="K575" s="212"/>
      <c r="L575" s="217"/>
      <c r="M575" s="218"/>
      <c r="N575" s="219"/>
      <c r="O575" s="219"/>
      <c r="P575" s="219"/>
      <c r="Q575" s="219"/>
      <c r="R575" s="219"/>
      <c r="S575" s="219"/>
      <c r="T575" s="220"/>
      <c r="AT575" s="221" t="s">
        <v>160</v>
      </c>
      <c r="AU575" s="221" t="s">
        <v>87</v>
      </c>
      <c r="AV575" s="15" t="s">
        <v>156</v>
      </c>
      <c r="AW575" s="15" t="s">
        <v>38</v>
      </c>
      <c r="AX575" s="15" t="s">
        <v>85</v>
      </c>
      <c r="AY575" s="221" t="s">
        <v>149</v>
      </c>
    </row>
    <row r="576" spans="1:65" s="2" customFormat="1" ht="14.45" customHeight="1">
      <c r="A576" s="37"/>
      <c r="B576" s="38"/>
      <c r="C576" s="172" t="s">
        <v>639</v>
      </c>
      <c r="D576" s="172" t="s">
        <v>151</v>
      </c>
      <c r="E576" s="173" t="s">
        <v>640</v>
      </c>
      <c r="F576" s="174" t="s">
        <v>641</v>
      </c>
      <c r="G576" s="175" t="s">
        <v>179</v>
      </c>
      <c r="H576" s="176">
        <v>0.457</v>
      </c>
      <c r="I576" s="177"/>
      <c r="J576" s="178">
        <f>ROUND(I576*H576,2)</f>
        <v>0</v>
      </c>
      <c r="K576" s="174" t="s">
        <v>155</v>
      </c>
      <c r="L576" s="42"/>
      <c r="M576" s="179" t="s">
        <v>31</v>
      </c>
      <c r="N576" s="180" t="s">
        <v>48</v>
      </c>
      <c r="O576" s="67"/>
      <c r="P576" s="181">
        <f>O576*H576</f>
        <v>0</v>
      </c>
      <c r="Q576" s="181">
        <v>0</v>
      </c>
      <c r="R576" s="181">
        <f>Q576*H576</f>
        <v>0</v>
      </c>
      <c r="S576" s="181">
        <v>1.261</v>
      </c>
      <c r="T576" s="182">
        <f>S576*H576</f>
        <v>0.5762769999999999</v>
      </c>
      <c r="U576" s="37"/>
      <c r="V576" s="37"/>
      <c r="W576" s="37"/>
      <c r="X576" s="37"/>
      <c r="Y576" s="37"/>
      <c r="Z576" s="37"/>
      <c r="AA576" s="37"/>
      <c r="AB576" s="37"/>
      <c r="AC576" s="37"/>
      <c r="AD576" s="37"/>
      <c r="AE576" s="37"/>
      <c r="AR576" s="183" t="s">
        <v>156</v>
      </c>
      <c r="AT576" s="183" t="s">
        <v>151</v>
      </c>
      <c r="AU576" s="183" t="s">
        <v>87</v>
      </c>
      <c r="AY576" s="19" t="s">
        <v>149</v>
      </c>
      <c r="BE576" s="184">
        <f>IF(N576="základní",J576,0)</f>
        <v>0</v>
      </c>
      <c r="BF576" s="184">
        <f>IF(N576="snížená",J576,0)</f>
        <v>0</v>
      </c>
      <c r="BG576" s="184">
        <f>IF(N576="zákl. přenesená",J576,0)</f>
        <v>0</v>
      </c>
      <c r="BH576" s="184">
        <f>IF(N576="sníž. přenesená",J576,0)</f>
        <v>0</v>
      </c>
      <c r="BI576" s="184">
        <f>IF(N576="nulová",J576,0)</f>
        <v>0</v>
      </c>
      <c r="BJ576" s="19" t="s">
        <v>85</v>
      </c>
      <c r="BK576" s="184">
        <f>ROUND(I576*H576,2)</f>
        <v>0</v>
      </c>
      <c r="BL576" s="19" t="s">
        <v>156</v>
      </c>
      <c r="BM576" s="183" t="s">
        <v>642</v>
      </c>
    </row>
    <row r="577" spans="2:51" s="13" customFormat="1" ht="12">
      <c r="B577" s="190"/>
      <c r="C577" s="191"/>
      <c r="D577" s="185" t="s">
        <v>160</v>
      </c>
      <c r="E577" s="192" t="s">
        <v>31</v>
      </c>
      <c r="F577" s="193" t="s">
        <v>161</v>
      </c>
      <c r="G577" s="191"/>
      <c r="H577" s="192" t="s">
        <v>31</v>
      </c>
      <c r="I577" s="194"/>
      <c r="J577" s="191"/>
      <c r="K577" s="191"/>
      <c r="L577" s="195"/>
      <c r="M577" s="196"/>
      <c r="N577" s="197"/>
      <c r="O577" s="197"/>
      <c r="P577" s="197"/>
      <c r="Q577" s="197"/>
      <c r="R577" s="197"/>
      <c r="S577" s="197"/>
      <c r="T577" s="198"/>
      <c r="AT577" s="199" t="s">
        <v>160</v>
      </c>
      <c r="AU577" s="199" t="s">
        <v>87</v>
      </c>
      <c r="AV577" s="13" t="s">
        <v>85</v>
      </c>
      <c r="AW577" s="13" t="s">
        <v>38</v>
      </c>
      <c r="AX577" s="13" t="s">
        <v>77</v>
      </c>
      <c r="AY577" s="199" t="s">
        <v>149</v>
      </c>
    </row>
    <row r="578" spans="2:51" s="14" customFormat="1" ht="12">
      <c r="B578" s="200"/>
      <c r="C578" s="201"/>
      <c r="D578" s="185" t="s">
        <v>160</v>
      </c>
      <c r="E578" s="202" t="s">
        <v>31</v>
      </c>
      <c r="F578" s="203" t="s">
        <v>643</v>
      </c>
      <c r="G578" s="201"/>
      <c r="H578" s="204">
        <v>0.457</v>
      </c>
      <c r="I578" s="205"/>
      <c r="J578" s="201"/>
      <c r="K578" s="201"/>
      <c r="L578" s="206"/>
      <c r="M578" s="207"/>
      <c r="N578" s="208"/>
      <c r="O578" s="208"/>
      <c r="P578" s="208"/>
      <c r="Q578" s="208"/>
      <c r="R578" s="208"/>
      <c r="S578" s="208"/>
      <c r="T578" s="209"/>
      <c r="AT578" s="210" t="s">
        <v>160</v>
      </c>
      <c r="AU578" s="210" t="s">
        <v>87</v>
      </c>
      <c r="AV578" s="14" t="s">
        <v>87</v>
      </c>
      <c r="AW578" s="14" t="s">
        <v>38</v>
      </c>
      <c r="AX578" s="14" t="s">
        <v>77</v>
      </c>
      <c r="AY578" s="210" t="s">
        <v>149</v>
      </c>
    </row>
    <row r="579" spans="2:51" s="15" customFormat="1" ht="12">
      <c r="B579" s="211"/>
      <c r="C579" s="212"/>
      <c r="D579" s="185" t="s">
        <v>160</v>
      </c>
      <c r="E579" s="213" t="s">
        <v>31</v>
      </c>
      <c r="F579" s="214" t="s">
        <v>163</v>
      </c>
      <c r="G579" s="212"/>
      <c r="H579" s="215">
        <v>0.457</v>
      </c>
      <c r="I579" s="216"/>
      <c r="J579" s="212"/>
      <c r="K579" s="212"/>
      <c r="L579" s="217"/>
      <c r="M579" s="218"/>
      <c r="N579" s="219"/>
      <c r="O579" s="219"/>
      <c r="P579" s="219"/>
      <c r="Q579" s="219"/>
      <c r="R579" s="219"/>
      <c r="S579" s="219"/>
      <c r="T579" s="220"/>
      <c r="AT579" s="221" t="s">
        <v>160</v>
      </c>
      <c r="AU579" s="221" t="s">
        <v>87</v>
      </c>
      <c r="AV579" s="15" t="s">
        <v>156</v>
      </c>
      <c r="AW579" s="15" t="s">
        <v>38</v>
      </c>
      <c r="AX579" s="15" t="s">
        <v>85</v>
      </c>
      <c r="AY579" s="221" t="s">
        <v>149</v>
      </c>
    </row>
    <row r="580" spans="1:65" s="2" customFormat="1" ht="14.45" customHeight="1">
      <c r="A580" s="37"/>
      <c r="B580" s="38"/>
      <c r="C580" s="172" t="s">
        <v>644</v>
      </c>
      <c r="D580" s="172" t="s">
        <v>151</v>
      </c>
      <c r="E580" s="173" t="s">
        <v>645</v>
      </c>
      <c r="F580" s="174" t="s">
        <v>646</v>
      </c>
      <c r="G580" s="175" t="s">
        <v>154</v>
      </c>
      <c r="H580" s="176">
        <v>1.053</v>
      </c>
      <c r="I580" s="177"/>
      <c r="J580" s="178">
        <f>ROUND(I580*H580,2)</f>
        <v>0</v>
      </c>
      <c r="K580" s="174" t="s">
        <v>155</v>
      </c>
      <c r="L580" s="42"/>
      <c r="M580" s="179" t="s">
        <v>31</v>
      </c>
      <c r="N580" s="180" t="s">
        <v>48</v>
      </c>
      <c r="O580" s="67"/>
      <c r="P580" s="181">
        <f>O580*H580</f>
        <v>0</v>
      </c>
      <c r="Q580" s="181">
        <v>0</v>
      </c>
      <c r="R580" s="181">
        <f>Q580*H580</f>
        <v>0</v>
      </c>
      <c r="S580" s="181">
        <v>2.2</v>
      </c>
      <c r="T580" s="182">
        <f>S580*H580</f>
        <v>2.3166</v>
      </c>
      <c r="U580" s="37"/>
      <c r="V580" s="37"/>
      <c r="W580" s="37"/>
      <c r="X580" s="37"/>
      <c r="Y580" s="37"/>
      <c r="Z580" s="37"/>
      <c r="AA580" s="37"/>
      <c r="AB580" s="37"/>
      <c r="AC580" s="37"/>
      <c r="AD580" s="37"/>
      <c r="AE580" s="37"/>
      <c r="AR580" s="183" t="s">
        <v>156</v>
      </c>
      <c r="AT580" s="183" t="s">
        <v>151</v>
      </c>
      <c r="AU580" s="183" t="s">
        <v>87</v>
      </c>
      <c r="AY580" s="19" t="s">
        <v>149</v>
      </c>
      <c r="BE580" s="184">
        <f>IF(N580="základní",J580,0)</f>
        <v>0</v>
      </c>
      <c r="BF580" s="184">
        <f>IF(N580="snížená",J580,0)</f>
        <v>0</v>
      </c>
      <c r="BG580" s="184">
        <f>IF(N580="zákl. přenesená",J580,0)</f>
        <v>0</v>
      </c>
      <c r="BH580" s="184">
        <f>IF(N580="sníž. přenesená",J580,0)</f>
        <v>0</v>
      </c>
      <c r="BI580" s="184">
        <f>IF(N580="nulová",J580,0)</f>
        <v>0</v>
      </c>
      <c r="BJ580" s="19" t="s">
        <v>85</v>
      </c>
      <c r="BK580" s="184">
        <f>ROUND(I580*H580,2)</f>
        <v>0</v>
      </c>
      <c r="BL580" s="19" t="s">
        <v>156</v>
      </c>
      <c r="BM580" s="183" t="s">
        <v>647</v>
      </c>
    </row>
    <row r="581" spans="2:51" s="13" customFormat="1" ht="12">
      <c r="B581" s="190"/>
      <c r="C581" s="191"/>
      <c r="D581" s="185" t="s">
        <v>160</v>
      </c>
      <c r="E581" s="192" t="s">
        <v>31</v>
      </c>
      <c r="F581" s="193" t="s">
        <v>161</v>
      </c>
      <c r="G581" s="191"/>
      <c r="H581" s="192" t="s">
        <v>31</v>
      </c>
      <c r="I581" s="194"/>
      <c r="J581" s="191"/>
      <c r="K581" s="191"/>
      <c r="L581" s="195"/>
      <c r="M581" s="196"/>
      <c r="N581" s="197"/>
      <c r="O581" s="197"/>
      <c r="P581" s="197"/>
      <c r="Q581" s="197"/>
      <c r="R581" s="197"/>
      <c r="S581" s="197"/>
      <c r="T581" s="198"/>
      <c r="AT581" s="199" t="s">
        <v>160</v>
      </c>
      <c r="AU581" s="199" t="s">
        <v>87</v>
      </c>
      <c r="AV581" s="13" t="s">
        <v>85</v>
      </c>
      <c r="AW581" s="13" t="s">
        <v>38</v>
      </c>
      <c r="AX581" s="13" t="s">
        <v>77</v>
      </c>
      <c r="AY581" s="199" t="s">
        <v>149</v>
      </c>
    </row>
    <row r="582" spans="2:51" s="14" customFormat="1" ht="12">
      <c r="B582" s="200"/>
      <c r="C582" s="201"/>
      <c r="D582" s="185" t="s">
        <v>160</v>
      </c>
      <c r="E582" s="202" t="s">
        <v>31</v>
      </c>
      <c r="F582" s="203" t="s">
        <v>648</v>
      </c>
      <c r="G582" s="201"/>
      <c r="H582" s="204">
        <v>1.053</v>
      </c>
      <c r="I582" s="205"/>
      <c r="J582" s="201"/>
      <c r="K582" s="201"/>
      <c r="L582" s="206"/>
      <c r="M582" s="207"/>
      <c r="N582" s="208"/>
      <c r="O582" s="208"/>
      <c r="P582" s="208"/>
      <c r="Q582" s="208"/>
      <c r="R582" s="208"/>
      <c r="S582" s="208"/>
      <c r="T582" s="209"/>
      <c r="AT582" s="210" t="s">
        <v>160</v>
      </c>
      <c r="AU582" s="210" t="s">
        <v>87</v>
      </c>
      <c r="AV582" s="14" t="s">
        <v>87</v>
      </c>
      <c r="AW582" s="14" t="s">
        <v>38</v>
      </c>
      <c r="AX582" s="14" t="s">
        <v>77</v>
      </c>
      <c r="AY582" s="210" t="s">
        <v>149</v>
      </c>
    </row>
    <row r="583" spans="2:51" s="15" customFormat="1" ht="12">
      <c r="B583" s="211"/>
      <c r="C583" s="212"/>
      <c r="D583" s="185" t="s">
        <v>160</v>
      </c>
      <c r="E583" s="213" t="s">
        <v>31</v>
      </c>
      <c r="F583" s="214" t="s">
        <v>163</v>
      </c>
      <c r="G583" s="212"/>
      <c r="H583" s="215">
        <v>1.053</v>
      </c>
      <c r="I583" s="216"/>
      <c r="J583" s="212"/>
      <c r="K583" s="212"/>
      <c r="L583" s="217"/>
      <c r="M583" s="218"/>
      <c r="N583" s="219"/>
      <c r="O583" s="219"/>
      <c r="P583" s="219"/>
      <c r="Q583" s="219"/>
      <c r="R583" s="219"/>
      <c r="S583" s="219"/>
      <c r="T583" s="220"/>
      <c r="AT583" s="221" t="s">
        <v>160</v>
      </c>
      <c r="AU583" s="221" t="s">
        <v>87</v>
      </c>
      <c r="AV583" s="15" t="s">
        <v>156</v>
      </c>
      <c r="AW583" s="15" t="s">
        <v>38</v>
      </c>
      <c r="AX583" s="15" t="s">
        <v>85</v>
      </c>
      <c r="AY583" s="221" t="s">
        <v>149</v>
      </c>
    </row>
    <row r="584" spans="1:65" s="2" customFormat="1" ht="14.45" customHeight="1">
      <c r="A584" s="37"/>
      <c r="B584" s="38"/>
      <c r="C584" s="172" t="s">
        <v>649</v>
      </c>
      <c r="D584" s="172" t="s">
        <v>151</v>
      </c>
      <c r="E584" s="173" t="s">
        <v>650</v>
      </c>
      <c r="F584" s="174" t="s">
        <v>651</v>
      </c>
      <c r="G584" s="175" t="s">
        <v>229</v>
      </c>
      <c r="H584" s="176">
        <v>111.3</v>
      </c>
      <c r="I584" s="177"/>
      <c r="J584" s="178">
        <f>ROUND(I584*H584,2)</f>
        <v>0</v>
      </c>
      <c r="K584" s="174" t="s">
        <v>155</v>
      </c>
      <c r="L584" s="42"/>
      <c r="M584" s="179" t="s">
        <v>31</v>
      </c>
      <c r="N584" s="180" t="s">
        <v>48</v>
      </c>
      <c r="O584" s="67"/>
      <c r="P584" s="181">
        <f>O584*H584</f>
        <v>0</v>
      </c>
      <c r="Q584" s="181">
        <v>0</v>
      </c>
      <c r="R584" s="181">
        <f>Q584*H584</f>
        <v>0</v>
      </c>
      <c r="S584" s="181">
        <v>0</v>
      </c>
      <c r="T584" s="182">
        <f>S584*H584</f>
        <v>0</v>
      </c>
      <c r="U584" s="37"/>
      <c r="V584" s="37"/>
      <c r="W584" s="37"/>
      <c r="X584" s="37"/>
      <c r="Y584" s="37"/>
      <c r="Z584" s="37"/>
      <c r="AA584" s="37"/>
      <c r="AB584" s="37"/>
      <c r="AC584" s="37"/>
      <c r="AD584" s="37"/>
      <c r="AE584" s="37"/>
      <c r="AR584" s="183" t="s">
        <v>156</v>
      </c>
      <c r="AT584" s="183" t="s">
        <v>151</v>
      </c>
      <c r="AU584" s="183" t="s">
        <v>87</v>
      </c>
      <c r="AY584" s="19" t="s">
        <v>149</v>
      </c>
      <c r="BE584" s="184">
        <f>IF(N584="základní",J584,0)</f>
        <v>0</v>
      </c>
      <c r="BF584" s="184">
        <f>IF(N584="snížená",J584,0)</f>
        <v>0</v>
      </c>
      <c r="BG584" s="184">
        <f>IF(N584="zákl. přenesená",J584,0)</f>
        <v>0</v>
      </c>
      <c r="BH584" s="184">
        <f>IF(N584="sníž. přenesená",J584,0)</f>
        <v>0</v>
      </c>
      <c r="BI584" s="184">
        <f>IF(N584="nulová",J584,0)</f>
        <v>0</v>
      </c>
      <c r="BJ584" s="19" t="s">
        <v>85</v>
      </c>
      <c r="BK584" s="184">
        <f>ROUND(I584*H584,2)</f>
        <v>0</v>
      </c>
      <c r="BL584" s="19" t="s">
        <v>156</v>
      </c>
      <c r="BM584" s="183" t="s">
        <v>652</v>
      </c>
    </row>
    <row r="585" spans="1:47" s="2" customFormat="1" ht="39">
      <c r="A585" s="37"/>
      <c r="B585" s="38"/>
      <c r="C585" s="39"/>
      <c r="D585" s="185" t="s">
        <v>158</v>
      </c>
      <c r="E585" s="39"/>
      <c r="F585" s="186" t="s">
        <v>653</v>
      </c>
      <c r="G585" s="39"/>
      <c r="H585" s="39"/>
      <c r="I585" s="187"/>
      <c r="J585" s="39"/>
      <c r="K585" s="39"/>
      <c r="L585" s="42"/>
      <c r="M585" s="188"/>
      <c r="N585" s="189"/>
      <c r="O585" s="67"/>
      <c r="P585" s="67"/>
      <c r="Q585" s="67"/>
      <c r="R585" s="67"/>
      <c r="S585" s="67"/>
      <c r="T585" s="68"/>
      <c r="U585" s="37"/>
      <c r="V585" s="37"/>
      <c r="W585" s="37"/>
      <c r="X585" s="37"/>
      <c r="Y585" s="37"/>
      <c r="Z585" s="37"/>
      <c r="AA585" s="37"/>
      <c r="AB585" s="37"/>
      <c r="AC585" s="37"/>
      <c r="AD585" s="37"/>
      <c r="AE585" s="37"/>
      <c r="AT585" s="19" t="s">
        <v>158</v>
      </c>
      <c r="AU585" s="19" t="s">
        <v>87</v>
      </c>
    </row>
    <row r="586" spans="2:51" s="13" customFormat="1" ht="12">
      <c r="B586" s="190"/>
      <c r="C586" s="191"/>
      <c r="D586" s="185" t="s">
        <v>160</v>
      </c>
      <c r="E586" s="192" t="s">
        <v>31</v>
      </c>
      <c r="F586" s="193" t="s">
        <v>161</v>
      </c>
      <c r="G586" s="191"/>
      <c r="H586" s="192" t="s">
        <v>31</v>
      </c>
      <c r="I586" s="194"/>
      <c r="J586" s="191"/>
      <c r="K586" s="191"/>
      <c r="L586" s="195"/>
      <c r="M586" s="196"/>
      <c r="N586" s="197"/>
      <c r="O586" s="197"/>
      <c r="P586" s="197"/>
      <c r="Q586" s="197"/>
      <c r="R586" s="197"/>
      <c r="S586" s="197"/>
      <c r="T586" s="198"/>
      <c r="AT586" s="199" t="s">
        <v>160</v>
      </c>
      <c r="AU586" s="199" t="s">
        <v>87</v>
      </c>
      <c r="AV586" s="13" t="s">
        <v>85</v>
      </c>
      <c r="AW586" s="13" t="s">
        <v>38</v>
      </c>
      <c r="AX586" s="13" t="s">
        <v>77</v>
      </c>
      <c r="AY586" s="199" t="s">
        <v>149</v>
      </c>
    </row>
    <row r="587" spans="2:51" s="14" customFormat="1" ht="12">
      <c r="B587" s="200"/>
      <c r="C587" s="201"/>
      <c r="D587" s="185" t="s">
        <v>160</v>
      </c>
      <c r="E587" s="202" t="s">
        <v>31</v>
      </c>
      <c r="F587" s="203" t="s">
        <v>346</v>
      </c>
      <c r="G587" s="201"/>
      <c r="H587" s="204">
        <v>22.7</v>
      </c>
      <c r="I587" s="205"/>
      <c r="J587" s="201"/>
      <c r="K587" s="201"/>
      <c r="L587" s="206"/>
      <c r="M587" s="207"/>
      <c r="N587" s="208"/>
      <c r="O587" s="208"/>
      <c r="P587" s="208"/>
      <c r="Q587" s="208"/>
      <c r="R587" s="208"/>
      <c r="S587" s="208"/>
      <c r="T587" s="209"/>
      <c r="AT587" s="210" t="s">
        <v>160</v>
      </c>
      <c r="AU587" s="210" t="s">
        <v>87</v>
      </c>
      <c r="AV587" s="14" t="s">
        <v>87</v>
      </c>
      <c r="AW587" s="14" t="s">
        <v>38</v>
      </c>
      <c r="AX587" s="14" t="s">
        <v>77</v>
      </c>
      <c r="AY587" s="210" t="s">
        <v>149</v>
      </c>
    </row>
    <row r="588" spans="2:51" s="14" customFormat="1" ht="12">
      <c r="B588" s="200"/>
      <c r="C588" s="201"/>
      <c r="D588" s="185" t="s">
        <v>160</v>
      </c>
      <c r="E588" s="202" t="s">
        <v>31</v>
      </c>
      <c r="F588" s="203" t="s">
        <v>654</v>
      </c>
      <c r="G588" s="201"/>
      <c r="H588" s="204">
        <v>15.6</v>
      </c>
      <c r="I588" s="205"/>
      <c r="J588" s="201"/>
      <c r="K588" s="201"/>
      <c r="L588" s="206"/>
      <c r="M588" s="207"/>
      <c r="N588" s="208"/>
      <c r="O588" s="208"/>
      <c r="P588" s="208"/>
      <c r="Q588" s="208"/>
      <c r="R588" s="208"/>
      <c r="S588" s="208"/>
      <c r="T588" s="209"/>
      <c r="AT588" s="210" t="s">
        <v>160</v>
      </c>
      <c r="AU588" s="210" t="s">
        <v>87</v>
      </c>
      <c r="AV588" s="14" t="s">
        <v>87</v>
      </c>
      <c r="AW588" s="14" t="s">
        <v>38</v>
      </c>
      <c r="AX588" s="14" t="s">
        <v>77</v>
      </c>
      <c r="AY588" s="210" t="s">
        <v>149</v>
      </c>
    </row>
    <row r="589" spans="2:51" s="14" customFormat="1" ht="12">
      <c r="B589" s="200"/>
      <c r="C589" s="201"/>
      <c r="D589" s="185" t="s">
        <v>160</v>
      </c>
      <c r="E589" s="202" t="s">
        <v>31</v>
      </c>
      <c r="F589" s="203" t="s">
        <v>655</v>
      </c>
      <c r="G589" s="201"/>
      <c r="H589" s="204">
        <v>12.55</v>
      </c>
      <c r="I589" s="205"/>
      <c r="J589" s="201"/>
      <c r="K589" s="201"/>
      <c r="L589" s="206"/>
      <c r="M589" s="207"/>
      <c r="N589" s="208"/>
      <c r="O589" s="208"/>
      <c r="P589" s="208"/>
      <c r="Q589" s="208"/>
      <c r="R589" s="208"/>
      <c r="S589" s="208"/>
      <c r="T589" s="209"/>
      <c r="AT589" s="210" t="s">
        <v>160</v>
      </c>
      <c r="AU589" s="210" t="s">
        <v>87</v>
      </c>
      <c r="AV589" s="14" t="s">
        <v>87</v>
      </c>
      <c r="AW589" s="14" t="s">
        <v>38</v>
      </c>
      <c r="AX589" s="14" t="s">
        <v>77</v>
      </c>
      <c r="AY589" s="210" t="s">
        <v>149</v>
      </c>
    </row>
    <row r="590" spans="2:51" s="14" customFormat="1" ht="12">
      <c r="B590" s="200"/>
      <c r="C590" s="201"/>
      <c r="D590" s="185" t="s">
        <v>160</v>
      </c>
      <c r="E590" s="202" t="s">
        <v>31</v>
      </c>
      <c r="F590" s="203" t="s">
        <v>656</v>
      </c>
      <c r="G590" s="201"/>
      <c r="H590" s="204">
        <v>31.45</v>
      </c>
      <c r="I590" s="205"/>
      <c r="J590" s="201"/>
      <c r="K590" s="201"/>
      <c r="L590" s="206"/>
      <c r="M590" s="207"/>
      <c r="N590" s="208"/>
      <c r="O590" s="208"/>
      <c r="P590" s="208"/>
      <c r="Q590" s="208"/>
      <c r="R590" s="208"/>
      <c r="S590" s="208"/>
      <c r="T590" s="209"/>
      <c r="AT590" s="210" t="s">
        <v>160</v>
      </c>
      <c r="AU590" s="210" t="s">
        <v>87</v>
      </c>
      <c r="AV590" s="14" t="s">
        <v>87</v>
      </c>
      <c r="AW590" s="14" t="s">
        <v>38</v>
      </c>
      <c r="AX590" s="14" t="s">
        <v>77</v>
      </c>
      <c r="AY590" s="210" t="s">
        <v>149</v>
      </c>
    </row>
    <row r="591" spans="2:51" s="14" customFormat="1" ht="12">
      <c r="B591" s="200"/>
      <c r="C591" s="201"/>
      <c r="D591" s="185" t="s">
        <v>160</v>
      </c>
      <c r="E591" s="202" t="s">
        <v>31</v>
      </c>
      <c r="F591" s="203" t="s">
        <v>657</v>
      </c>
      <c r="G591" s="201"/>
      <c r="H591" s="204">
        <v>24.9</v>
      </c>
      <c r="I591" s="205"/>
      <c r="J591" s="201"/>
      <c r="K591" s="201"/>
      <c r="L591" s="206"/>
      <c r="M591" s="207"/>
      <c r="N591" s="208"/>
      <c r="O591" s="208"/>
      <c r="P591" s="208"/>
      <c r="Q591" s="208"/>
      <c r="R591" s="208"/>
      <c r="S591" s="208"/>
      <c r="T591" s="209"/>
      <c r="AT591" s="210" t="s">
        <v>160</v>
      </c>
      <c r="AU591" s="210" t="s">
        <v>87</v>
      </c>
      <c r="AV591" s="14" t="s">
        <v>87</v>
      </c>
      <c r="AW591" s="14" t="s">
        <v>38</v>
      </c>
      <c r="AX591" s="14" t="s">
        <v>77</v>
      </c>
      <c r="AY591" s="210" t="s">
        <v>149</v>
      </c>
    </row>
    <row r="592" spans="2:51" s="14" customFormat="1" ht="12">
      <c r="B592" s="200"/>
      <c r="C592" s="201"/>
      <c r="D592" s="185" t="s">
        <v>160</v>
      </c>
      <c r="E592" s="202" t="s">
        <v>31</v>
      </c>
      <c r="F592" s="203" t="s">
        <v>658</v>
      </c>
      <c r="G592" s="201"/>
      <c r="H592" s="204">
        <v>2.8</v>
      </c>
      <c r="I592" s="205"/>
      <c r="J592" s="201"/>
      <c r="K592" s="201"/>
      <c r="L592" s="206"/>
      <c r="M592" s="207"/>
      <c r="N592" s="208"/>
      <c r="O592" s="208"/>
      <c r="P592" s="208"/>
      <c r="Q592" s="208"/>
      <c r="R592" s="208"/>
      <c r="S592" s="208"/>
      <c r="T592" s="209"/>
      <c r="AT592" s="210" t="s">
        <v>160</v>
      </c>
      <c r="AU592" s="210" t="s">
        <v>87</v>
      </c>
      <c r="AV592" s="14" t="s">
        <v>87</v>
      </c>
      <c r="AW592" s="14" t="s">
        <v>38</v>
      </c>
      <c r="AX592" s="14" t="s">
        <v>77</v>
      </c>
      <c r="AY592" s="210" t="s">
        <v>149</v>
      </c>
    </row>
    <row r="593" spans="2:51" s="14" customFormat="1" ht="12">
      <c r="B593" s="200"/>
      <c r="C593" s="201"/>
      <c r="D593" s="185" t="s">
        <v>160</v>
      </c>
      <c r="E593" s="202" t="s">
        <v>31</v>
      </c>
      <c r="F593" s="203" t="s">
        <v>659</v>
      </c>
      <c r="G593" s="201"/>
      <c r="H593" s="204">
        <v>1.3</v>
      </c>
      <c r="I593" s="205"/>
      <c r="J593" s="201"/>
      <c r="K593" s="201"/>
      <c r="L593" s="206"/>
      <c r="M593" s="207"/>
      <c r="N593" s="208"/>
      <c r="O593" s="208"/>
      <c r="P593" s="208"/>
      <c r="Q593" s="208"/>
      <c r="R593" s="208"/>
      <c r="S593" s="208"/>
      <c r="T593" s="209"/>
      <c r="AT593" s="210" t="s">
        <v>160</v>
      </c>
      <c r="AU593" s="210" t="s">
        <v>87</v>
      </c>
      <c r="AV593" s="14" t="s">
        <v>87</v>
      </c>
      <c r="AW593" s="14" t="s">
        <v>38</v>
      </c>
      <c r="AX593" s="14" t="s">
        <v>77</v>
      </c>
      <c r="AY593" s="210" t="s">
        <v>149</v>
      </c>
    </row>
    <row r="594" spans="2:51" s="15" customFormat="1" ht="12">
      <c r="B594" s="211"/>
      <c r="C594" s="212"/>
      <c r="D594" s="185" t="s">
        <v>160</v>
      </c>
      <c r="E594" s="213" t="s">
        <v>31</v>
      </c>
      <c r="F594" s="214" t="s">
        <v>163</v>
      </c>
      <c r="G594" s="212"/>
      <c r="H594" s="215">
        <v>111.3</v>
      </c>
      <c r="I594" s="216"/>
      <c r="J594" s="212"/>
      <c r="K594" s="212"/>
      <c r="L594" s="217"/>
      <c r="M594" s="218"/>
      <c r="N594" s="219"/>
      <c r="O594" s="219"/>
      <c r="P594" s="219"/>
      <c r="Q594" s="219"/>
      <c r="R594" s="219"/>
      <c r="S594" s="219"/>
      <c r="T594" s="220"/>
      <c r="AT594" s="221" t="s">
        <v>160</v>
      </c>
      <c r="AU594" s="221" t="s">
        <v>87</v>
      </c>
      <c r="AV594" s="15" t="s">
        <v>156</v>
      </c>
      <c r="AW594" s="15" t="s">
        <v>38</v>
      </c>
      <c r="AX594" s="15" t="s">
        <v>85</v>
      </c>
      <c r="AY594" s="221" t="s">
        <v>149</v>
      </c>
    </row>
    <row r="595" spans="1:65" s="2" customFormat="1" ht="14.45" customHeight="1">
      <c r="A595" s="37"/>
      <c r="B595" s="38"/>
      <c r="C595" s="172" t="s">
        <v>660</v>
      </c>
      <c r="D595" s="172" t="s">
        <v>151</v>
      </c>
      <c r="E595" s="173" t="s">
        <v>661</v>
      </c>
      <c r="F595" s="174" t="s">
        <v>662</v>
      </c>
      <c r="G595" s="175" t="s">
        <v>229</v>
      </c>
      <c r="H595" s="176">
        <v>222.6</v>
      </c>
      <c r="I595" s="177"/>
      <c r="J595" s="178">
        <f>ROUND(I595*H595,2)</f>
        <v>0</v>
      </c>
      <c r="K595" s="174" t="s">
        <v>155</v>
      </c>
      <c r="L595" s="42"/>
      <c r="M595" s="179" t="s">
        <v>31</v>
      </c>
      <c r="N595" s="180" t="s">
        <v>48</v>
      </c>
      <c r="O595" s="67"/>
      <c r="P595" s="181">
        <f>O595*H595</f>
        <v>0</v>
      </c>
      <c r="Q595" s="181">
        <v>0</v>
      </c>
      <c r="R595" s="181">
        <f>Q595*H595</f>
        <v>0</v>
      </c>
      <c r="S595" s="181">
        <v>0</v>
      </c>
      <c r="T595" s="182">
        <f>S595*H595</f>
        <v>0</v>
      </c>
      <c r="U595" s="37"/>
      <c r="V595" s="37"/>
      <c r="W595" s="37"/>
      <c r="X595" s="37"/>
      <c r="Y595" s="37"/>
      <c r="Z595" s="37"/>
      <c r="AA595" s="37"/>
      <c r="AB595" s="37"/>
      <c r="AC595" s="37"/>
      <c r="AD595" s="37"/>
      <c r="AE595" s="37"/>
      <c r="AR595" s="183" t="s">
        <v>156</v>
      </c>
      <c r="AT595" s="183" t="s">
        <v>151</v>
      </c>
      <c r="AU595" s="183" t="s">
        <v>87</v>
      </c>
      <c r="AY595" s="19" t="s">
        <v>149</v>
      </c>
      <c r="BE595" s="184">
        <f>IF(N595="základní",J595,0)</f>
        <v>0</v>
      </c>
      <c r="BF595" s="184">
        <f>IF(N595="snížená",J595,0)</f>
        <v>0</v>
      </c>
      <c r="BG595" s="184">
        <f>IF(N595="zákl. přenesená",J595,0)</f>
        <v>0</v>
      </c>
      <c r="BH595" s="184">
        <f>IF(N595="sníž. přenesená",J595,0)</f>
        <v>0</v>
      </c>
      <c r="BI595" s="184">
        <f>IF(N595="nulová",J595,0)</f>
        <v>0</v>
      </c>
      <c r="BJ595" s="19" t="s">
        <v>85</v>
      </c>
      <c r="BK595" s="184">
        <f>ROUND(I595*H595,2)</f>
        <v>0</v>
      </c>
      <c r="BL595" s="19" t="s">
        <v>156</v>
      </c>
      <c r="BM595" s="183" t="s">
        <v>663</v>
      </c>
    </row>
    <row r="596" spans="1:47" s="2" customFormat="1" ht="39">
      <c r="A596" s="37"/>
      <c r="B596" s="38"/>
      <c r="C596" s="39"/>
      <c r="D596" s="185" t="s">
        <v>158</v>
      </c>
      <c r="E596" s="39"/>
      <c r="F596" s="186" t="s">
        <v>653</v>
      </c>
      <c r="G596" s="39"/>
      <c r="H596" s="39"/>
      <c r="I596" s="187"/>
      <c r="J596" s="39"/>
      <c r="K596" s="39"/>
      <c r="L596" s="42"/>
      <c r="M596" s="188"/>
      <c r="N596" s="189"/>
      <c r="O596" s="67"/>
      <c r="P596" s="67"/>
      <c r="Q596" s="67"/>
      <c r="R596" s="67"/>
      <c r="S596" s="67"/>
      <c r="T596" s="68"/>
      <c r="U596" s="37"/>
      <c r="V596" s="37"/>
      <c r="W596" s="37"/>
      <c r="X596" s="37"/>
      <c r="Y596" s="37"/>
      <c r="Z596" s="37"/>
      <c r="AA596" s="37"/>
      <c r="AB596" s="37"/>
      <c r="AC596" s="37"/>
      <c r="AD596" s="37"/>
      <c r="AE596" s="37"/>
      <c r="AT596" s="19" t="s">
        <v>158</v>
      </c>
      <c r="AU596" s="19" t="s">
        <v>87</v>
      </c>
    </row>
    <row r="597" spans="2:51" s="14" customFormat="1" ht="12">
      <c r="B597" s="200"/>
      <c r="C597" s="201"/>
      <c r="D597" s="185" t="s">
        <v>160</v>
      </c>
      <c r="E597" s="202" t="s">
        <v>31</v>
      </c>
      <c r="F597" s="203" t="s">
        <v>664</v>
      </c>
      <c r="G597" s="201"/>
      <c r="H597" s="204">
        <v>222.6</v>
      </c>
      <c r="I597" s="205"/>
      <c r="J597" s="201"/>
      <c r="K597" s="201"/>
      <c r="L597" s="206"/>
      <c r="M597" s="207"/>
      <c r="N597" s="208"/>
      <c r="O597" s="208"/>
      <c r="P597" s="208"/>
      <c r="Q597" s="208"/>
      <c r="R597" s="208"/>
      <c r="S597" s="208"/>
      <c r="T597" s="209"/>
      <c r="AT597" s="210" t="s">
        <v>160</v>
      </c>
      <c r="AU597" s="210" t="s">
        <v>87</v>
      </c>
      <c r="AV597" s="14" t="s">
        <v>87</v>
      </c>
      <c r="AW597" s="14" t="s">
        <v>38</v>
      </c>
      <c r="AX597" s="14" t="s">
        <v>85</v>
      </c>
      <c r="AY597" s="210" t="s">
        <v>149</v>
      </c>
    </row>
    <row r="598" spans="1:65" s="2" customFormat="1" ht="24.2" customHeight="1">
      <c r="A598" s="37"/>
      <c r="B598" s="38"/>
      <c r="C598" s="172" t="s">
        <v>665</v>
      </c>
      <c r="D598" s="172" t="s">
        <v>151</v>
      </c>
      <c r="E598" s="173" t="s">
        <v>666</v>
      </c>
      <c r="F598" s="174" t="s">
        <v>667</v>
      </c>
      <c r="G598" s="175" t="s">
        <v>229</v>
      </c>
      <c r="H598" s="176">
        <v>108.5</v>
      </c>
      <c r="I598" s="177"/>
      <c r="J598" s="178">
        <f>ROUND(I598*H598,2)</f>
        <v>0</v>
      </c>
      <c r="K598" s="174" t="s">
        <v>155</v>
      </c>
      <c r="L598" s="42"/>
      <c r="M598" s="179" t="s">
        <v>31</v>
      </c>
      <c r="N598" s="180" t="s">
        <v>48</v>
      </c>
      <c r="O598" s="67"/>
      <c r="P598" s="181">
        <f>O598*H598</f>
        <v>0</v>
      </c>
      <c r="Q598" s="181">
        <v>0</v>
      </c>
      <c r="R598" s="181">
        <f>Q598*H598</f>
        <v>0</v>
      </c>
      <c r="S598" s="181">
        <v>0.035</v>
      </c>
      <c r="T598" s="182">
        <f>S598*H598</f>
        <v>3.7975000000000003</v>
      </c>
      <c r="U598" s="37"/>
      <c r="V598" s="37"/>
      <c r="W598" s="37"/>
      <c r="X598" s="37"/>
      <c r="Y598" s="37"/>
      <c r="Z598" s="37"/>
      <c r="AA598" s="37"/>
      <c r="AB598" s="37"/>
      <c r="AC598" s="37"/>
      <c r="AD598" s="37"/>
      <c r="AE598" s="37"/>
      <c r="AR598" s="183" t="s">
        <v>156</v>
      </c>
      <c r="AT598" s="183" t="s">
        <v>151</v>
      </c>
      <c r="AU598" s="183" t="s">
        <v>87</v>
      </c>
      <c r="AY598" s="19" t="s">
        <v>149</v>
      </c>
      <c r="BE598" s="184">
        <f>IF(N598="základní",J598,0)</f>
        <v>0</v>
      </c>
      <c r="BF598" s="184">
        <f>IF(N598="snížená",J598,0)</f>
        <v>0</v>
      </c>
      <c r="BG598" s="184">
        <f>IF(N598="zákl. přenesená",J598,0)</f>
        <v>0</v>
      </c>
      <c r="BH598" s="184">
        <f>IF(N598="sníž. přenesená",J598,0)</f>
        <v>0</v>
      </c>
      <c r="BI598" s="184">
        <f>IF(N598="nulová",J598,0)</f>
        <v>0</v>
      </c>
      <c r="BJ598" s="19" t="s">
        <v>85</v>
      </c>
      <c r="BK598" s="184">
        <f>ROUND(I598*H598,2)</f>
        <v>0</v>
      </c>
      <c r="BL598" s="19" t="s">
        <v>156</v>
      </c>
      <c r="BM598" s="183" t="s">
        <v>668</v>
      </c>
    </row>
    <row r="599" spans="1:47" s="2" customFormat="1" ht="29.25">
      <c r="A599" s="37"/>
      <c r="B599" s="38"/>
      <c r="C599" s="39"/>
      <c r="D599" s="185" t="s">
        <v>158</v>
      </c>
      <c r="E599" s="39"/>
      <c r="F599" s="186" t="s">
        <v>669</v>
      </c>
      <c r="G599" s="39"/>
      <c r="H599" s="39"/>
      <c r="I599" s="187"/>
      <c r="J599" s="39"/>
      <c r="K599" s="39"/>
      <c r="L599" s="42"/>
      <c r="M599" s="188"/>
      <c r="N599" s="189"/>
      <c r="O599" s="67"/>
      <c r="P599" s="67"/>
      <c r="Q599" s="67"/>
      <c r="R599" s="67"/>
      <c r="S599" s="67"/>
      <c r="T599" s="68"/>
      <c r="U599" s="37"/>
      <c r="V599" s="37"/>
      <c r="W599" s="37"/>
      <c r="X599" s="37"/>
      <c r="Y599" s="37"/>
      <c r="Z599" s="37"/>
      <c r="AA599" s="37"/>
      <c r="AB599" s="37"/>
      <c r="AC599" s="37"/>
      <c r="AD599" s="37"/>
      <c r="AE599" s="37"/>
      <c r="AT599" s="19" t="s">
        <v>158</v>
      </c>
      <c r="AU599" s="19" t="s">
        <v>87</v>
      </c>
    </row>
    <row r="600" spans="2:51" s="13" customFormat="1" ht="12">
      <c r="B600" s="190"/>
      <c r="C600" s="191"/>
      <c r="D600" s="185" t="s">
        <v>160</v>
      </c>
      <c r="E600" s="192" t="s">
        <v>31</v>
      </c>
      <c r="F600" s="193" t="s">
        <v>161</v>
      </c>
      <c r="G600" s="191"/>
      <c r="H600" s="192" t="s">
        <v>31</v>
      </c>
      <c r="I600" s="194"/>
      <c r="J600" s="191"/>
      <c r="K600" s="191"/>
      <c r="L600" s="195"/>
      <c r="M600" s="196"/>
      <c r="N600" s="197"/>
      <c r="O600" s="197"/>
      <c r="P600" s="197"/>
      <c r="Q600" s="197"/>
      <c r="R600" s="197"/>
      <c r="S600" s="197"/>
      <c r="T600" s="198"/>
      <c r="AT600" s="199" t="s">
        <v>160</v>
      </c>
      <c r="AU600" s="199" t="s">
        <v>87</v>
      </c>
      <c r="AV600" s="13" t="s">
        <v>85</v>
      </c>
      <c r="AW600" s="13" t="s">
        <v>38</v>
      </c>
      <c r="AX600" s="13" t="s">
        <v>77</v>
      </c>
      <c r="AY600" s="199" t="s">
        <v>149</v>
      </c>
    </row>
    <row r="601" spans="2:51" s="14" customFormat="1" ht="12">
      <c r="B601" s="200"/>
      <c r="C601" s="201"/>
      <c r="D601" s="185" t="s">
        <v>160</v>
      </c>
      <c r="E601" s="202" t="s">
        <v>31</v>
      </c>
      <c r="F601" s="203" t="s">
        <v>346</v>
      </c>
      <c r="G601" s="201"/>
      <c r="H601" s="204">
        <v>22.7</v>
      </c>
      <c r="I601" s="205"/>
      <c r="J601" s="201"/>
      <c r="K601" s="201"/>
      <c r="L601" s="206"/>
      <c r="M601" s="207"/>
      <c r="N601" s="208"/>
      <c r="O601" s="208"/>
      <c r="P601" s="208"/>
      <c r="Q601" s="208"/>
      <c r="R601" s="208"/>
      <c r="S601" s="208"/>
      <c r="T601" s="209"/>
      <c r="AT601" s="210" t="s">
        <v>160</v>
      </c>
      <c r="AU601" s="210" t="s">
        <v>87</v>
      </c>
      <c r="AV601" s="14" t="s">
        <v>87</v>
      </c>
      <c r="AW601" s="14" t="s">
        <v>38</v>
      </c>
      <c r="AX601" s="14" t="s">
        <v>77</v>
      </c>
      <c r="AY601" s="210" t="s">
        <v>149</v>
      </c>
    </row>
    <row r="602" spans="2:51" s="14" customFormat="1" ht="12">
      <c r="B602" s="200"/>
      <c r="C602" s="201"/>
      <c r="D602" s="185" t="s">
        <v>160</v>
      </c>
      <c r="E602" s="202" t="s">
        <v>31</v>
      </c>
      <c r="F602" s="203" t="s">
        <v>654</v>
      </c>
      <c r="G602" s="201"/>
      <c r="H602" s="204">
        <v>15.6</v>
      </c>
      <c r="I602" s="205"/>
      <c r="J602" s="201"/>
      <c r="K602" s="201"/>
      <c r="L602" s="206"/>
      <c r="M602" s="207"/>
      <c r="N602" s="208"/>
      <c r="O602" s="208"/>
      <c r="P602" s="208"/>
      <c r="Q602" s="208"/>
      <c r="R602" s="208"/>
      <c r="S602" s="208"/>
      <c r="T602" s="209"/>
      <c r="AT602" s="210" t="s">
        <v>160</v>
      </c>
      <c r="AU602" s="210" t="s">
        <v>87</v>
      </c>
      <c r="AV602" s="14" t="s">
        <v>87</v>
      </c>
      <c r="AW602" s="14" t="s">
        <v>38</v>
      </c>
      <c r="AX602" s="14" t="s">
        <v>77</v>
      </c>
      <c r="AY602" s="210" t="s">
        <v>149</v>
      </c>
    </row>
    <row r="603" spans="2:51" s="14" customFormat="1" ht="12">
      <c r="B603" s="200"/>
      <c r="C603" s="201"/>
      <c r="D603" s="185" t="s">
        <v>160</v>
      </c>
      <c r="E603" s="202" t="s">
        <v>31</v>
      </c>
      <c r="F603" s="203" t="s">
        <v>655</v>
      </c>
      <c r="G603" s="201"/>
      <c r="H603" s="204">
        <v>12.55</v>
      </c>
      <c r="I603" s="205"/>
      <c r="J603" s="201"/>
      <c r="K603" s="201"/>
      <c r="L603" s="206"/>
      <c r="M603" s="207"/>
      <c r="N603" s="208"/>
      <c r="O603" s="208"/>
      <c r="P603" s="208"/>
      <c r="Q603" s="208"/>
      <c r="R603" s="208"/>
      <c r="S603" s="208"/>
      <c r="T603" s="209"/>
      <c r="AT603" s="210" t="s">
        <v>160</v>
      </c>
      <c r="AU603" s="210" t="s">
        <v>87</v>
      </c>
      <c r="AV603" s="14" t="s">
        <v>87</v>
      </c>
      <c r="AW603" s="14" t="s">
        <v>38</v>
      </c>
      <c r="AX603" s="14" t="s">
        <v>77</v>
      </c>
      <c r="AY603" s="210" t="s">
        <v>149</v>
      </c>
    </row>
    <row r="604" spans="2:51" s="14" customFormat="1" ht="12">
      <c r="B604" s="200"/>
      <c r="C604" s="201"/>
      <c r="D604" s="185" t="s">
        <v>160</v>
      </c>
      <c r="E604" s="202" t="s">
        <v>31</v>
      </c>
      <c r="F604" s="203" t="s">
        <v>656</v>
      </c>
      <c r="G604" s="201"/>
      <c r="H604" s="204">
        <v>31.45</v>
      </c>
      <c r="I604" s="205"/>
      <c r="J604" s="201"/>
      <c r="K604" s="201"/>
      <c r="L604" s="206"/>
      <c r="M604" s="207"/>
      <c r="N604" s="208"/>
      <c r="O604" s="208"/>
      <c r="P604" s="208"/>
      <c r="Q604" s="208"/>
      <c r="R604" s="208"/>
      <c r="S604" s="208"/>
      <c r="T604" s="209"/>
      <c r="AT604" s="210" t="s">
        <v>160</v>
      </c>
      <c r="AU604" s="210" t="s">
        <v>87</v>
      </c>
      <c r="AV604" s="14" t="s">
        <v>87</v>
      </c>
      <c r="AW604" s="14" t="s">
        <v>38</v>
      </c>
      <c r="AX604" s="14" t="s">
        <v>77</v>
      </c>
      <c r="AY604" s="210" t="s">
        <v>149</v>
      </c>
    </row>
    <row r="605" spans="2:51" s="14" customFormat="1" ht="12">
      <c r="B605" s="200"/>
      <c r="C605" s="201"/>
      <c r="D605" s="185" t="s">
        <v>160</v>
      </c>
      <c r="E605" s="202" t="s">
        <v>31</v>
      </c>
      <c r="F605" s="203" t="s">
        <v>657</v>
      </c>
      <c r="G605" s="201"/>
      <c r="H605" s="204">
        <v>24.9</v>
      </c>
      <c r="I605" s="205"/>
      <c r="J605" s="201"/>
      <c r="K605" s="201"/>
      <c r="L605" s="206"/>
      <c r="M605" s="207"/>
      <c r="N605" s="208"/>
      <c r="O605" s="208"/>
      <c r="P605" s="208"/>
      <c r="Q605" s="208"/>
      <c r="R605" s="208"/>
      <c r="S605" s="208"/>
      <c r="T605" s="209"/>
      <c r="AT605" s="210" t="s">
        <v>160</v>
      </c>
      <c r="AU605" s="210" t="s">
        <v>87</v>
      </c>
      <c r="AV605" s="14" t="s">
        <v>87</v>
      </c>
      <c r="AW605" s="14" t="s">
        <v>38</v>
      </c>
      <c r="AX605" s="14" t="s">
        <v>77</v>
      </c>
      <c r="AY605" s="210" t="s">
        <v>149</v>
      </c>
    </row>
    <row r="606" spans="2:51" s="14" customFormat="1" ht="12">
      <c r="B606" s="200"/>
      <c r="C606" s="201"/>
      <c r="D606" s="185" t="s">
        <v>160</v>
      </c>
      <c r="E606" s="202" t="s">
        <v>31</v>
      </c>
      <c r="F606" s="203" t="s">
        <v>659</v>
      </c>
      <c r="G606" s="201"/>
      <c r="H606" s="204">
        <v>1.3</v>
      </c>
      <c r="I606" s="205"/>
      <c r="J606" s="201"/>
      <c r="K606" s="201"/>
      <c r="L606" s="206"/>
      <c r="M606" s="207"/>
      <c r="N606" s="208"/>
      <c r="O606" s="208"/>
      <c r="P606" s="208"/>
      <c r="Q606" s="208"/>
      <c r="R606" s="208"/>
      <c r="S606" s="208"/>
      <c r="T606" s="209"/>
      <c r="AT606" s="210" t="s">
        <v>160</v>
      </c>
      <c r="AU606" s="210" t="s">
        <v>87</v>
      </c>
      <c r="AV606" s="14" t="s">
        <v>87</v>
      </c>
      <c r="AW606" s="14" t="s">
        <v>38</v>
      </c>
      <c r="AX606" s="14" t="s">
        <v>77</v>
      </c>
      <c r="AY606" s="210" t="s">
        <v>149</v>
      </c>
    </row>
    <row r="607" spans="2:51" s="15" customFormat="1" ht="12">
      <c r="B607" s="211"/>
      <c r="C607" s="212"/>
      <c r="D607" s="185" t="s">
        <v>160</v>
      </c>
      <c r="E607" s="213" t="s">
        <v>31</v>
      </c>
      <c r="F607" s="214" t="s">
        <v>163</v>
      </c>
      <c r="G607" s="212"/>
      <c r="H607" s="215">
        <v>108.5</v>
      </c>
      <c r="I607" s="216"/>
      <c r="J607" s="212"/>
      <c r="K607" s="212"/>
      <c r="L607" s="217"/>
      <c r="M607" s="218"/>
      <c r="N607" s="219"/>
      <c r="O607" s="219"/>
      <c r="P607" s="219"/>
      <c r="Q607" s="219"/>
      <c r="R607" s="219"/>
      <c r="S607" s="219"/>
      <c r="T607" s="220"/>
      <c r="AT607" s="221" t="s">
        <v>160</v>
      </c>
      <c r="AU607" s="221" t="s">
        <v>87</v>
      </c>
      <c r="AV607" s="15" t="s">
        <v>156</v>
      </c>
      <c r="AW607" s="15" t="s">
        <v>38</v>
      </c>
      <c r="AX607" s="15" t="s">
        <v>85</v>
      </c>
      <c r="AY607" s="221" t="s">
        <v>149</v>
      </c>
    </row>
    <row r="608" spans="1:65" s="2" customFormat="1" ht="14.45" customHeight="1">
      <c r="A608" s="37"/>
      <c r="B608" s="38"/>
      <c r="C608" s="172" t="s">
        <v>670</v>
      </c>
      <c r="D608" s="172" t="s">
        <v>151</v>
      </c>
      <c r="E608" s="173" t="s">
        <v>671</v>
      </c>
      <c r="F608" s="174" t="s">
        <v>672</v>
      </c>
      <c r="G608" s="175" t="s">
        <v>297</v>
      </c>
      <c r="H608" s="176">
        <v>52.325</v>
      </c>
      <c r="I608" s="177"/>
      <c r="J608" s="178">
        <f>ROUND(I608*H608,2)</f>
        <v>0</v>
      </c>
      <c r="K608" s="174" t="s">
        <v>155</v>
      </c>
      <c r="L608" s="42"/>
      <c r="M608" s="179" t="s">
        <v>31</v>
      </c>
      <c r="N608" s="180" t="s">
        <v>48</v>
      </c>
      <c r="O608" s="67"/>
      <c r="P608" s="181">
        <f>O608*H608</f>
        <v>0</v>
      </c>
      <c r="Q608" s="181">
        <v>0</v>
      </c>
      <c r="R608" s="181">
        <f>Q608*H608</f>
        <v>0</v>
      </c>
      <c r="S608" s="181">
        <v>0.009</v>
      </c>
      <c r="T608" s="182">
        <f>S608*H608</f>
        <v>0.470925</v>
      </c>
      <c r="U608" s="37"/>
      <c r="V608" s="37"/>
      <c r="W608" s="37"/>
      <c r="X608" s="37"/>
      <c r="Y608" s="37"/>
      <c r="Z608" s="37"/>
      <c r="AA608" s="37"/>
      <c r="AB608" s="37"/>
      <c r="AC608" s="37"/>
      <c r="AD608" s="37"/>
      <c r="AE608" s="37"/>
      <c r="AR608" s="183" t="s">
        <v>156</v>
      </c>
      <c r="AT608" s="183" t="s">
        <v>151</v>
      </c>
      <c r="AU608" s="183" t="s">
        <v>87</v>
      </c>
      <c r="AY608" s="19" t="s">
        <v>149</v>
      </c>
      <c r="BE608" s="184">
        <f>IF(N608="základní",J608,0)</f>
        <v>0</v>
      </c>
      <c r="BF608" s="184">
        <f>IF(N608="snížená",J608,0)</f>
        <v>0</v>
      </c>
      <c r="BG608" s="184">
        <f>IF(N608="zákl. přenesená",J608,0)</f>
        <v>0</v>
      </c>
      <c r="BH608" s="184">
        <f>IF(N608="sníž. přenesená",J608,0)</f>
        <v>0</v>
      </c>
      <c r="BI608" s="184">
        <f>IF(N608="nulová",J608,0)</f>
        <v>0</v>
      </c>
      <c r="BJ608" s="19" t="s">
        <v>85</v>
      </c>
      <c r="BK608" s="184">
        <f>ROUND(I608*H608,2)</f>
        <v>0</v>
      </c>
      <c r="BL608" s="19" t="s">
        <v>156</v>
      </c>
      <c r="BM608" s="183" t="s">
        <v>673</v>
      </c>
    </row>
    <row r="609" spans="2:51" s="13" customFormat="1" ht="12">
      <c r="B609" s="190"/>
      <c r="C609" s="191"/>
      <c r="D609" s="185" t="s">
        <v>160</v>
      </c>
      <c r="E609" s="192" t="s">
        <v>31</v>
      </c>
      <c r="F609" s="193" t="s">
        <v>161</v>
      </c>
      <c r="G609" s="191"/>
      <c r="H609" s="192" t="s">
        <v>31</v>
      </c>
      <c r="I609" s="194"/>
      <c r="J609" s="191"/>
      <c r="K609" s="191"/>
      <c r="L609" s="195"/>
      <c r="M609" s="196"/>
      <c r="N609" s="197"/>
      <c r="O609" s="197"/>
      <c r="P609" s="197"/>
      <c r="Q609" s="197"/>
      <c r="R609" s="197"/>
      <c r="S609" s="197"/>
      <c r="T609" s="198"/>
      <c r="AT609" s="199" t="s">
        <v>160</v>
      </c>
      <c r="AU609" s="199" t="s">
        <v>87</v>
      </c>
      <c r="AV609" s="13" t="s">
        <v>85</v>
      </c>
      <c r="AW609" s="13" t="s">
        <v>38</v>
      </c>
      <c r="AX609" s="13" t="s">
        <v>77</v>
      </c>
      <c r="AY609" s="199" t="s">
        <v>149</v>
      </c>
    </row>
    <row r="610" spans="2:51" s="14" customFormat="1" ht="22.5">
      <c r="B610" s="200"/>
      <c r="C610" s="201"/>
      <c r="D610" s="185" t="s">
        <v>160</v>
      </c>
      <c r="E610" s="202" t="s">
        <v>31</v>
      </c>
      <c r="F610" s="203" t="s">
        <v>674</v>
      </c>
      <c r="G610" s="201"/>
      <c r="H610" s="204">
        <v>10.52</v>
      </c>
      <c r="I610" s="205"/>
      <c r="J610" s="201"/>
      <c r="K610" s="201"/>
      <c r="L610" s="206"/>
      <c r="M610" s="207"/>
      <c r="N610" s="208"/>
      <c r="O610" s="208"/>
      <c r="P610" s="208"/>
      <c r="Q610" s="208"/>
      <c r="R610" s="208"/>
      <c r="S610" s="208"/>
      <c r="T610" s="209"/>
      <c r="AT610" s="210" t="s">
        <v>160</v>
      </c>
      <c r="AU610" s="210" t="s">
        <v>87</v>
      </c>
      <c r="AV610" s="14" t="s">
        <v>87</v>
      </c>
      <c r="AW610" s="14" t="s">
        <v>38</v>
      </c>
      <c r="AX610" s="14" t="s">
        <v>77</v>
      </c>
      <c r="AY610" s="210" t="s">
        <v>149</v>
      </c>
    </row>
    <row r="611" spans="2:51" s="14" customFormat="1" ht="22.5">
      <c r="B611" s="200"/>
      <c r="C611" s="201"/>
      <c r="D611" s="185" t="s">
        <v>160</v>
      </c>
      <c r="E611" s="202" t="s">
        <v>31</v>
      </c>
      <c r="F611" s="203" t="s">
        <v>675</v>
      </c>
      <c r="G611" s="201"/>
      <c r="H611" s="204">
        <v>20.875</v>
      </c>
      <c r="I611" s="205"/>
      <c r="J611" s="201"/>
      <c r="K611" s="201"/>
      <c r="L611" s="206"/>
      <c r="M611" s="207"/>
      <c r="N611" s="208"/>
      <c r="O611" s="208"/>
      <c r="P611" s="208"/>
      <c r="Q611" s="208"/>
      <c r="R611" s="208"/>
      <c r="S611" s="208"/>
      <c r="T611" s="209"/>
      <c r="AT611" s="210" t="s">
        <v>160</v>
      </c>
      <c r="AU611" s="210" t="s">
        <v>87</v>
      </c>
      <c r="AV611" s="14" t="s">
        <v>87</v>
      </c>
      <c r="AW611" s="14" t="s">
        <v>38</v>
      </c>
      <c r="AX611" s="14" t="s">
        <v>77</v>
      </c>
      <c r="AY611" s="210" t="s">
        <v>149</v>
      </c>
    </row>
    <row r="612" spans="2:51" s="14" customFormat="1" ht="22.5">
      <c r="B612" s="200"/>
      <c r="C612" s="201"/>
      <c r="D612" s="185" t="s">
        <v>160</v>
      </c>
      <c r="E612" s="202" t="s">
        <v>31</v>
      </c>
      <c r="F612" s="203" t="s">
        <v>676</v>
      </c>
      <c r="G612" s="201"/>
      <c r="H612" s="204">
        <v>20.93</v>
      </c>
      <c r="I612" s="205"/>
      <c r="J612" s="201"/>
      <c r="K612" s="201"/>
      <c r="L612" s="206"/>
      <c r="M612" s="207"/>
      <c r="N612" s="208"/>
      <c r="O612" s="208"/>
      <c r="P612" s="208"/>
      <c r="Q612" s="208"/>
      <c r="R612" s="208"/>
      <c r="S612" s="208"/>
      <c r="T612" s="209"/>
      <c r="AT612" s="210" t="s">
        <v>160</v>
      </c>
      <c r="AU612" s="210" t="s">
        <v>87</v>
      </c>
      <c r="AV612" s="14" t="s">
        <v>87</v>
      </c>
      <c r="AW612" s="14" t="s">
        <v>38</v>
      </c>
      <c r="AX612" s="14" t="s">
        <v>77</v>
      </c>
      <c r="AY612" s="210" t="s">
        <v>149</v>
      </c>
    </row>
    <row r="613" spans="2:51" s="15" customFormat="1" ht="12">
      <c r="B613" s="211"/>
      <c r="C613" s="212"/>
      <c r="D613" s="185" t="s">
        <v>160</v>
      </c>
      <c r="E613" s="213" t="s">
        <v>31</v>
      </c>
      <c r="F613" s="214" t="s">
        <v>163</v>
      </c>
      <c r="G613" s="212"/>
      <c r="H613" s="215">
        <v>52.325</v>
      </c>
      <c r="I613" s="216"/>
      <c r="J613" s="212"/>
      <c r="K613" s="212"/>
      <c r="L613" s="217"/>
      <c r="M613" s="218"/>
      <c r="N613" s="219"/>
      <c r="O613" s="219"/>
      <c r="P613" s="219"/>
      <c r="Q613" s="219"/>
      <c r="R613" s="219"/>
      <c r="S613" s="219"/>
      <c r="T613" s="220"/>
      <c r="AT613" s="221" t="s">
        <v>160</v>
      </c>
      <c r="AU613" s="221" t="s">
        <v>87</v>
      </c>
      <c r="AV613" s="15" t="s">
        <v>156</v>
      </c>
      <c r="AW613" s="15" t="s">
        <v>38</v>
      </c>
      <c r="AX613" s="15" t="s">
        <v>85</v>
      </c>
      <c r="AY613" s="221" t="s">
        <v>149</v>
      </c>
    </row>
    <row r="614" spans="1:65" s="2" customFormat="1" ht="14.45" customHeight="1">
      <c r="A614" s="37"/>
      <c r="B614" s="38"/>
      <c r="C614" s="172" t="s">
        <v>677</v>
      </c>
      <c r="D614" s="172" t="s">
        <v>151</v>
      </c>
      <c r="E614" s="173" t="s">
        <v>678</v>
      </c>
      <c r="F614" s="174" t="s">
        <v>679</v>
      </c>
      <c r="G614" s="175" t="s">
        <v>235</v>
      </c>
      <c r="H614" s="176">
        <v>12</v>
      </c>
      <c r="I614" s="177"/>
      <c r="J614" s="178">
        <f>ROUND(I614*H614,2)</f>
        <v>0</v>
      </c>
      <c r="K614" s="174" t="s">
        <v>155</v>
      </c>
      <c r="L614" s="42"/>
      <c r="M614" s="179" t="s">
        <v>31</v>
      </c>
      <c r="N614" s="180" t="s">
        <v>48</v>
      </c>
      <c r="O614" s="67"/>
      <c r="P614" s="181">
        <f>O614*H614</f>
        <v>0</v>
      </c>
      <c r="Q614" s="181">
        <v>0</v>
      </c>
      <c r="R614" s="181">
        <f>Q614*H614</f>
        <v>0</v>
      </c>
      <c r="S614" s="181">
        <v>0</v>
      </c>
      <c r="T614" s="182">
        <f>S614*H614</f>
        <v>0</v>
      </c>
      <c r="U614" s="37"/>
      <c r="V614" s="37"/>
      <c r="W614" s="37"/>
      <c r="X614" s="37"/>
      <c r="Y614" s="37"/>
      <c r="Z614" s="37"/>
      <c r="AA614" s="37"/>
      <c r="AB614" s="37"/>
      <c r="AC614" s="37"/>
      <c r="AD614" s="37"/>
      <c r="AE614" s="37"/>
      <c r="AR614" s="183" t="s">
        <v>156</v>
      </c>
      <c r="AT614" s="183" t="s">
        <v>151</v>
      </c>
      <c r="AU614" s="183" t="s">
        <v>87</v>
      </c>
      <c r="AY614" s="19" t="s">
        <v>149</v>
      </c>
      <c r="BE614" s="184">
        <f>IF(N614="základní",J614,0)</f>
        <v>0</v>
      </c>
      <c r="BF614" s="184">
        <f>IF(N614="snížená",J614,0)</f>
        <v>0</v>
      </c>
      <c r="BG614" s="184">
        <f>IF(N614="zákl. přenesená",J614,0)</f>
        <v>0</v>
      </c>
      <c r="BH614" s="184">
        <f>IF(N614="sníž. přenesená",J614,0)</f>
        <v>0</v>
      </c>
      <c r="BI614" s="184">
        <f>IF(N614="nulová",J614,0)</f>
        <v>0</v>
      </c>
      <c r="BJ614" s="19" t="s">
        <v>85</v>
      </c>
      <c r="BK614" s="184">
        <f>ROUND(I614*H614,2)</f>
        <v>0</v>
      </c>
      <c r="BL614" s="19" t="s">
        <v>156</v>
      </c>
      <c r="BM614" s="183" t="s">
        <v>680</v>
      </c>
    </row>
    <row r="615" spans="2:51" s="13" customFormat="1" ht="12">
      <c r="B615" s="190"/>
      <c r="C615" s="191"/>
      <c r="D615" s="185" t="s">
        <v>160</v>
      </c>
      <c r="E615" s="192" t="s">
        <v>31</v>
      </c>
      <c r="F615" s="193" t="s">
        <v>161</v>
      </c>
      <c r="G615" s="191"/>
      <c r="H615" s="192" t="s">
        <v>31</v>
      </c>
      <c r="I615" s="194"/>
      <c r="J615" s="191"/>
      <c r="K615" s="191"/>
      <c r="L615" s="195"/>
      <c r="M615" s="196"/>
      <c r="N615" s="197"/>
      <c r="O615" s="197"/>
      <c r="P615" s="197"/>
      <c r="Q615" s="197"/>
      <c r="R615" s="197"/>
      <c r="S615" s="197"/>
      <c r="T615" s="198"/>
      <c r="AT615" s="199" t="s">
        <v>160</v>
      </c>
      <c r="AU615" s="199" t="s">
        <v>87</v>
      </c>
      <c r="AV615" s="13" t="s">
        <v>85</v>
      </c>
      <c r="AW615" s="13" t="s">
        <v>38</v>
      </c>
      <c r="AX615" s="13" t="s">
        <v>77</v>
      </c>
      <c r="AY615" s="199" t="s">
        <v>149</v>
      </c>
    </row>
    <row r="616" spans="2:51" s="14" customFormat="1" ht="12">
      <c r="B616" s="200"/>
      <c r="C616" s="201"/>
      <c r="D616" s="185" t="s">
        <v>160</v>
      </c>
      <c r="E616" s="202" t="s">
        <v>31</v>
      </c>
      <c r="F616" s="203" t="s">
        <v>681</v>
      </c>
      <c r="G616" s="201"/>
      <c r="H616" s="204">
        <v>12</v>
      </c>
      <c r="I616" s="205"/>
      <c r="J616" s="201"/>
      <c r="K616" s="201"/>
      <c r="L616" s="206"/>
      <c r="M616" s="207"/>
      <c r="N616" s="208"/>
      <c r="O616" s="208"/>
      <c r="P616" s="208"/>
      <c r="Q616" s="208"/>
      <c r="R616" s="208"/>
      <c r="S616" s="208"/>
      <c r="T616" s="209"/>
      <c r="AT616" s="210" t="s">
        <v>160</v>
      </c>
      <c r="AU616" s="210" t="s">
        <v>87</v>
      </c>
      <c r="AV616" s="14" t="s">
        <v>87</v>
      </c>
      <c r="AW616" s="14" t="s">
        <v>38</v>
      </c>
      <c r="AX616" s="14" t="s">
        <v>77</v>
      </c>
      <c r="AY616" s="210" t="s">
        <v>149</v>
      </c>
    </row>
    <row r="617" spans="2:51" s="15" customFormat="1" ht="12">
      <c r="B617" s="211"/>
      <c r="C617" s="212"/>
      <c r="D617" s="185" t="s">
        <v>160</v>
      </c>
      <c r="E617" s="213" t="s">
        <v>31</v>
      </c>
      <c r="F617" s="214" t="s">
        <v>163</v>
      </c>
      <c r="G617" s="212"/>
      <c r="H617" s="215">
        <v>12</v>
      </c>
      <c r="I617" s="216"/>
      <c r="J617" s="212"/>
      <c r="K617" s="212"/>
      <c r="L617" s="217"/>
      <c r="M617" s="218"/>
      <c r="N617" s="219"/>
      <c r="O617" s="219"/>
      <c r="P617" s="219"/>
      <c r="Q617" s="219"/>
      <c r="R617" s="219"/>
      <c r="S617" s="219"/>
      <c r="T617" s="220"/>
      <c r="AT617" s="221" t="s">
        <v>160</v>
      </c>
      <c r="AU617" s="221" t="s">
        <v>87</v>
      </c>
      <c r="AV617" s="15" t="s">
        <v>156</v>
      </c>
      <c r="AW617" s="15" t="s">
        <v>38</v>
      </c>
      <c r="AX617" s="15" t="s">
        <v>85</v>
      </c>
      <c r="AY617" s="221" t="s">
        <v>149</v>
      </c>
    </row>
    <row r="618" spans="1:65" s="2" customFormat="1" ht="14.45" customHeight="1">
      <c r="A618" s="37"/>
      <c r="B618" s="38"/>
      <c r="C618" s="172" t="s">
        <v>682</v>
      </c>
      <c r="D618" s="172" t="s">
        <v>151</v>
      </c>
      <c r="E618" s="173" t="s">
        <v>683</v>
      </c>
      <c r="F618" s="174" t="s">
        <v>684</v>
      </c>
      <c r="G618" s="175" t="s">
        <v>229</v>
      </c>
      <c r="H618" s="176">
        <v>12.094</v>
      </c>
      <c r="I618" s="177"/>
      <c r="J618" s="178">
        <f>ROUND(I618*H618,2)</f>
        <v>0</v>
      </c>
      <c r="K618" s="174" t="s">
        <v>155</v>
      </c>
      <c r="L618" s="42"/>
      <c r="M618" s="179" t="s">
        <v>31</v>
      </c>
      <c r="N618" s="180" t="s">
        <v>48</v>
      </c>
      <c r="O618" s="67"/>
      <c r="P618" s="181">
        <f>O618*H618</f>
        <v>0</v>
      </c>
      <c r="Q618" s="181">
        <v>0</v>
      </c>
      <c r="R618" s="181">
        <f>Q618*H618</f>
        <v>0</v>
      </c>
      <c r="S618" s="181">
        <v>0.027</v>
      </c>
      <c r="T618" s="182">
        <f>S618*H618</f>
        <v>0.326538</v>
      </c>
      <c r="U618" s="37"/>
      <c r="V618" s="37"/>
      <c r="W618" s="37"/>
      <c r="X618" s="37"/>
      <c r="Y618" s="37"/>
      <c r="Z618" s="37"/>
      <c r="AA618" s="37"/>
      <c r="AB618" s="37"/>
      <c r="AC618" s="37"/>
      <c r="AD618" s="37"/>
      <c r="AE618" s="37"/>
      <c r="AR618" s="183" t="s">
        <v>156</v>
      </c>
      <c r="AT618" s="183" t="s">
        <v>151</v>
      </c>
      <c r="AU618" s="183" t="s">
        <v>87</v>
      </c>
      <c r="AY618" s="19" t="s">
        <v>149</v>
      </c>
      <c r="BE618" s="184">
        <f>IF(N618="základní",J618,0)</f>
        <v>0</v>
      </c>
      <c r="BF618" s="184">
        <f>IF(N618="snížená",J618,0)</f>
        <v>0</v>
      </c>
      <c r="BG618" s="184">
        <f>IF(N618="zákl. přenesená",J618,0)</f>
        <v>0</v>
      </c>
      <c r="BH618" s="184">
        <f>IF(N618="sníž. přenesená",J618,0)</f>
        <v>0</v>
      </c>
      <c r="BI618" s="184">
        <f>IF(N618="nulová",J618,0)</f>
        <v>0</v>
      </c>
      <c r="BJ618" s="19" t="s">
        <v>85</v>
      </c>
      <c r="BK618" s="184">
        <f>ROUND(I618*H618,2)</f>
        <v>0</v>
      </c>
      <c r="BL618" s="19" t="s">
        <v>156</v>
      </c>
      <c r="BM618" s="183" t="s">
        <v>685</v>
      </c>
    </row>
    <row r="619" spans="1:47" s="2" customFormat="1" ht="29.25">
      <c r="A619" s="37"/>
      <c r="B619" s="38"/>
      <c r="C619" s="39"/>
      <c r="D619" s="185" t="s">
        <v>158</v>
      </c>
      <c r="E619" s="39"/>
      <c r="F619" s="186" t="s">
        <v>686</v>
      </c>
      <c r="G619" s="39"/>
      <c r="H619" s="39"/>
      <c r="I619" s="187"/>
      <c r="J619" s="39"/>
      <c r="K619" s="39"/>
      <c r="L619" s="42"/>
      <c r="M619" s="188"/>
      <c r="N619" s="189"/>
      <c r="O619" s="67"/>
      <c r="P619" s="67"/>
      <c r="Q619" s="67"/>
      <c r="R619" s="67"/>
      <c r="S619" s="67"/>
      <c r="T619" s="68"/>
      <c r="U619" s="37"/>
      <c r="V619" s="37"/>
      <c r="W619" s="37"/>
      <c r="X619" s="37"/>
      <c r="Y619" s="37"/>
      <c r="Z619" s="37"/>
      <c r="AA619" s="37"/>
      <c r="AB619" s="37"/>
      <c r="AC619" s="37"/>
      <c r="AD619" s="37"/>
      <c r="AE619" s="37"/>
      <c r="AT619" s="19" t="s">
        <v>158</v>
      </c>
      <c r="AU619" s="19" t="s">
        <v>87</v>
      </c>
    </row>
    <row r="620" spans="2:51" s="13" customFormat="1" ht="12">
      <c r="B620" s="190"/>
      <c r="C620" s="191"/>
      <c r="D620" s="185" t="s">
        <v>160</v>
      </c>
      <c r="E620" s="192" t="s">
        <v>31</v>
      </c>
      <c r="F620" s="193" t="s">
        <v>424</v>
      </c>
      <c r="G620" s="191"/>
      <c r="H620" s="192" t="s">
        <v>31</v>
      </c>
      <c r="I620" s="194"/>
      <c r="J620" s="191"/>
      <c r="K620" s="191"/>
      <c r="L620" s="195"/>
      <c r="M620" s="196"/>
      <c r="N620" s="197"/>
      <c r="O620" s="197"/>
      <c r="P620" s="197"/>
      <c r="Q620" s="197"/>
      <c r="R620" s="197"/>
      <c r="S620" s="197"/>
      <c r="T620" s="198"/>
      <c r="AT620" s="199" t="s">
        <v>160</v>
      </c>
      <c r="AU620" s="199" t="s">
        <v>87</v>
      </c>
      <c r="AV620" s="13" t="s">
        <v>85</v>
      </c>
      <c r="AW620" s="13" t="s">
        <v>38</v>
      </c>
      <c r="AX620" s="13" t="s">
        <v>77</v>
      </c>
      <c r="AY620" s="199" t="s">
        <v>149</v>
      </c>
    </row>
    <row r="621" spans="2:51" s="14" customFormat="1" ht="12">
      <c r="B621" s="200"/>
      <c r="C621" s="201"/>
      <c r="D621" s="185" t="s">
        <v>160</v>
      </c>
      <c r="E621" s="202" t="s">
        <v>31</v>
      </c>
      <c r="F621" s="203" t="s">
        <v>687</v>
      </c>
      <c r="G621" s="201"/>
      <c r="H621" s="204">
        <v>12.094</v>
      </c>
      <c r="I621" s="205"/>
      <c r="J621" s="201"/>
      <c r="K621" s="201"/>
      <c r="L621" s="206"/>
      <c r="M621" s="207"/>
      <c r="N621" s="208"/>
      <c r="O621" s="208"/>
      <c r="P621" s="208"/>
      <c r="Q621" s="208"/>
      <c r="R621" s="208"/>
      <c r="S621" s="208"/>
      <c r="T621" s="209"/>
      <c r="AT621" s="210" t="s">
        <v>160</v>
      </c>
      <c r="AU621" s="210" t="s">
        <v>87</v>
      </c>
      <c r="AV621" s="14" t="s">
        <v>87</v>
      </c>
      <c r="AW621" s="14" t="s">
        <v>38</v>
      </c>
      <c r="AX621" s="14" t="s">
        <v>77</v>
      </c>
      <c r="AY621" s="210" t="s">
        <v>149</v>
      </c>
    </row>
    <row r="622" spans="2:51" s="15" customFormat="1" ht="12">
      <c r="B622" s="211"/>
      <c r="C622" s="212"/>
      <c r="D622" s="185" t="s">
        <v>160</v>
      </c>
      <c r="E622" s="213" t="s">
        <v>31</v>
      </c>
      <c r="F622" s="214" t="s">
        <v>163</v>
      </c>
      <c r="G622" s="212"/>
      <c r="H622" s="215">
        <v>12.094</v>
      </c>
      <c r="I622" s="216"/>
      <c r="J622" s="212"/>
      <c r="K622" s="212"/>
      <c r="L622" s="217"/>
      <c r="M622" s="218"/>
      <c r="N622" s="219"/>
      <c r="O622" s="219"/>
      <c r="P622" s="219"/>
      <c r="Q622" s="219"/>
      <c r="R622" s="219"/>
      <c r="S622" s="219"/>
      <c r="T622" s="220"/>
      <c r="AT622" s="221" t="s">
        <v>160</v>
      </c>
      <c r="AU622" s="221" t="s">
        <v>87</v>
      </c>
      <c r="AV622" s="15" t="s">
        <v>156</v>
      </c>
      <c r="AW622" s="15" t="s">
        <v>38</v>
      </c>
      <c r="AX622" s="15" t="s">
        <v>85</v>
      </c>
      <c r="AY622" s="221" t="s">
        <v>149</v>
      </c>
    </row>
    <row r="623" spans="1:65" s="2" customFormat="1" ht="14.45" customHeight="1">
      <c r="A623" s="37"/>
      <c r="B623" s="38"/>
      <c r="C623" s="172" t="s">
        <v>688</v>
      </c>
      <c r="D623" s="172" t="s">
        <v>151</v>
      </c>
      <c r="E623" s="173" t="s">
        <v>689</v>
      </c>
      <c r="F623" s="174" t="s">
        <v>690</v>
      </c>
      <c r="G623" s="175" t="s">
        <v>297</v>
      </c>
      <c r="H623" s="176">
        <v>8.15</v>
      </c>
      <c r="I623" s="177"/>
      <c r="J623" s="178">
        <f>ROUND(I623*H623,2)</f>
        <v>0</v>
      </c>
      <c r="K623" s="174" t="s">
        <v>155</v>
      </c>
      <c r="L623" s="42"/>
      <c r="M623" s="179" t="s">
        <v>31</v>
      </c>
      <c r="N623" s="180" t="s">
        <v>48</v>
      </c>
      <c r="O623" s="67"/>
      <c r="P623" s="181">
        <f>O623*H623</f>
        <v>0</v>
      </c>
      <c r="Q623" s="181">
        <v>0</v>
      </c>
      <c r="R623" s="181">
        <f>Q623*H623</f>
        <v>0</v>
      </c>
      <c r="S623" s="181">
        <v>0.007</v>
      </c>
      <c r="T623" s="182">
        <f>S623*H623</f>
        <v>0.057050000000000003</v>
      </c>
      <c r="U623" s="37"/>
      <c r="V623" s="37"/>
      <c r="W623" s="37"/>
      <c r="X623" s="37"/>
      <c r="Y623" s="37"/>
      <c r="Z623" s="37"/>
      <c r="AA623" s="37"/>
      <c r="AB623" s="37"/>
      <c r="AC623" s="37"/>
      <c r="AD623" s="37"/>
      <c r="AE623" s="37"/>
      <c r="AR623" s="183" t="s">
        <v>156</v>
      </c>
      <c r="AT623" s="183" t="s">
        <v>151</v>
      </c>
      <c r="AU623" s="183" t="s">
        <v>87</v>
      </c>
      <c r="AY623" s="19" t="s">
        <v>149</v>
      </c>
      <c r="BE623" s="184">
        <f>IF(N623="základní",J623,0)</f>
        <v>0</v>
      </c>
      <c r="BF623" s="184">
        <f>IF(N623="snížená",J623,0)</f>
        <v>0</v>
      </c>
      <c r="BG623" s="184">
        <f>IF(N623="zákl. přenesená",J623,0)</f>
        <v>0</v>
      </c>
      <c r="BH623" s="184">
        <f>IF(N623="sníž. přenesená",J623,0)</f>
        <v>0</v>
      </c>
      <c r="BI623" s="184">
        <f>IF(N623="nulová",J623,0)</f>
        <v>0</v>
      </c>
      <c r="BJ623" s="19" t="s">
        <v>85</v>
      </c>
      <c r="BK623" s="184">
        <f>ROUND(I623*H623,2)</f>
        <v>0</v>
      </c>
      <c r="BL623" s="19" t="s">
        <v>156</v>
      </c>
      <c r="BM623" s="183" t="s">
        <v>691</v>
      </c>
    </row>
    <row r="624" spans="1:47" s="2" customFormat="1" ht="29.25">
      <c r="A624" s="37"/>
      <c r="B624" s="38"/>
      <c r="C624" s="39"/>
      <c r="D624" s="185" t="s">
        <v>158</v>
      </c>
      <c r="E624" s="39"/>
      <c r="F624" s="186" t="s">
        <v>686</v>
      </c>
      <c r="G624" s="39"/>
      <c r="H624" s="39"/>
      <c r="I624" s="187"/>
      <c r="J624" s="39"/>
      <c r="K624" s="39"/>
      <c r="L624" s="42"/>
      <c r="M624" s="188"/>
      <c r="N624" s="189"/>
      <c r="O624" s="67"/>
      <c r="P624" s="67"/>
      <c r="Q624" s="67"/>
      <c r="R624" s="67"/>
      <c r="S624" s="67"/>
      <c r="T624" s="68"/>
      <c r="U624" s="37"/>
      <c r="V624" s="37"/>
      <c r="W624" s="37"/>
      <c r="X624" s="37"/>
      <c r="Y624" s="37"/>
      <c r="Z624" s="37"/>
      <c r="AA624" s="37"/>
      <c r="AB624" s="37"/>
      <c r="AC624" s="37"/>
      <c r="AD624" s="37"/>
      <c r="AE624" s="37"/>
      <c r="AT624" s="19" t="s">
        <v>158</v>
      </c>
      <c r="AU624" s="19" t="s">
        <v>87</v>
      </c>
    </row>
    <row r="625" spans="2:51" s="13" customFormat="1" ht="12">
      <c r="B625" s="190"/>
      <c r="C625" s="191"/>
      <c r="D625" s="185" t="s">
        <v>160</v>
      </c>
      <c r="E625" s="192" t="s">
        <v>31</v>
      </c>
      <c r="F625" s="193" t="s">
        <v>424</v>
      </c>
      <c r="G625" s="191"/>
      <c r="H625" s="192" t="s">
        <v>31</v>
      </c>
      <c r="I625" s="194"/>
      <c r="J625" s="191"/>
      <c r="K625" s="191"/>
      <c r="L625" s="195"/>
      <c r="M625" s="196"/>
      <c r="N625" s="197"/>
      <c r="O625" s="197"/>
      <c r="P625" s="197"/>
      <c r="Q625" s="197"/>
      <c r="R625" s="197"/>
      <c r="S625" s="197"/>
      <c r="T625" s="198"/>
      <c r="AT625" s="199" t="s">
        <v>160</v>
      </c>
      <c r="AU625" s="199" t="s">
        <v>87</v>
      </c>
      <c r="AV625" s="13" t="s">
        <v>85</v>
      </c>
      <c r="AW625" s="13" t="s">
        <v>38</v>
      </c>
      <c r="AX625" s="13" t="s">
        <v>77</v>
      </c>
      <c r="AY625" s="199" t="s">
        <v>149</v>
      </c>
    </row>
    <row r="626" spans="2:51" s="14" customFormat="1" ht="12">
      <c r="B626" s="200"/>
      <c r="C626" s="201"/>
      <c r="D626" s="185" t="s">
        <v>160</v>
      </c>
      <c r="E626" s="202" t="s">
        <v>31</v>
      </c>
      <c r="F626" s="203" t="s">
        <v>692</v>
      </c>
      <c r="G626" s="201"/>
      <c r="H626" s="204">
        <v>8.15</v>
      </c>
      <c r="I626" s="205"/>
      <c r="J626" s="201"/>
      <c r="K626" s="201"/>
      <c r="L626" s="206"/>
      <c r="M626" s="207"/>
      <c r="N626" s="208"/>
      <c r="O626" s="208"/>
      <c r="P626" s="208"/>
      <c r="Q626" s="208"/>
      <c r="R626" s="208"/>
      <c r="S626" s="208"/>
      <c r="T626" s="209"/>
      <c r="AT626" s="210" t="s">
        <v>160</v>
      </c>
      <c r="AU626" s="210" t="s">
        <v>87</v>
      </c>
      <c r="AV626" s="14" t="s">
        <v>87</v>
      </c>
      <c r="AW626" s="14" t="s">
        <v>38</v>
      </c>
      <c r="AX626" s="14" t="s">
        <v>77</v>
      </c>
      <c r="AY626" s="210" t="s">
        <v>149</v>
      </c>
    </row>
    <row r="627" spans="2:51" s="15" customFormat="1" ht="12">
      <c r="B627" s="211"/>
      <c r="C627" s="212"/>
      <c r="D627" s="185" t="s">
        <v>160</v>
      </c>
      <c r="E627" s="213" t="s">
        <v>31</v>
      </c>
      <c r="F627" s="214" t="s">
        <v>163</v>
      </c>
      <c r="G627" s="212"/>
      <c r="H627" s="215">
        <v>8.15</v>
      </c>
      <c r="I627" s="216"/>
      <c r="J627" s="212"/>
      <c r="K627" s="212"/>
      <c r="L627" s="217"/>
      <c r="M627" s="218"/>
      <c r="N627" s="219"/>
      <c r="O627" s="219"/>
      <c r="P627" s="219"/>
      <c r="Q627" s="219"/>
      <c r="R627" s="219"/>
      <c r="S627" s="219"/>
      <c r="T627" s="220"/>
      <c r="AT627" s="221" t="s">
        <v>160</v>
      </c>
      <c r="AU627" s="221" t="s">
        <v>87</v>
      </c>
      <c r="AV627" s="15" t="s">
        <v>156</v>
      </c>
      <c r="AW627" s="15" t="s">
        <v>38</v>
      </c>
      <c r="AX627" s="15" t="s">
        <v>85</v>
      </c>
      <c r="AY627" s="221" t="s">
        <v>149</v>
      </c>
    </row>
    <row r="628" spans="1:65" s="2" customFormat="1" ht="24.2" customHeight="1">
      <c r="A628" s="37"/>
      <c r="B628" s="38"/>
      <c r="C628" s="172" t="s">
        <v>693</v>
      </c>
      <c r="D628" s="172" t="s">
        <v>151</v>
      </c>
      <c r="E628" s="173" t="s">
        <v>694</v>
      </c>
      <c r="F628" s="174" t="s">
        <v>695</v>
      </c>
      <c r="G628" s="175" t="s">
        <v>229</v>
      </c>
      <c r="H628" s="176">
        <v>1.638</v>
      </c>
      <c r="I628" s="177"/>
      <c r="J628" s="178">
        <f>ROUND(I628*H628,2)</f>
        <v>0</v>
      </c>
      <c r="K628" s="174" t="s">
        <v>155</v>
      </c>
      <c r="L628" s="42"/>
      <c r="M628" s="179" t="s">
        <v>31</v>
      </c>
      <c r="N628" s="180" t="s">
        <v>48</v>
      </c>
      <c r="O628" s="67"/>
      <c r="P628" s="181">
        <f>O628*H628</f>
        <v>0</v>
      </c>
      <c r="Q628" s="181">
        <v>0</v>
      </c>
      <c r="R628" s="181">
        <f>Q628*H628</f>
        <v>0</v>
      </c>
      <c r="S628" s="181">
        <v>0.055</v>
      </c>
      <c r="T628" s="182">
        <f>S628*H628</f>
        <v>0.09008999999999999</v>
      </c>
      <c r="U628" s="37"/>
      <c r="V628" s="37"/>
      <c r="W628" s="37"/>
      <c r="X628" s="37"/>
      <c r="Y628" s="37"/>
      <c r="Z628" s="37"/>
      <c r="AA628" s="37"/>
      <c r="AB628" s="37"/>
      <c r="AC628" s="37"/>
      <c r="AD628" s="37"/>
      <c r="AE628" s="37"/>
      <c r="AR628" s="183" t="s">
        <v>156</v>
      </c>
      <c r="AT628" s="183" t="s">
        <v>151</v>
      </c>
      <c r="AU628" s="183" t="s">
        <v>87</v>
      </c>
      <c r="AY628" s="19" t="s">
        <v>149</v>
      </c>
      <c r="BE628" s="184">
        <f>IF(N628="základní",J628,0)</f>
        <v>0</v>
      </c>
      <c r="BF628" s="184">
        <f>IF(N628="snížená",J628,0)</f>
        <v>0</v>
      </c>
      <c r="BG628" s="184">
        <f>IF(N628="zákl. přenesená",J628,0)</f>
        <v>0</v>
      </c>
      <c r="BH628" s="184">
        <f>IF(N628="sníž. přenesená",J628,0)</f>
        <v>0</v>
      </c>
      <c r="BI628" s="184">
        <f>IF(N628="nulová",J628,0)</f>
        <v>0</v>
      </c>
      <c r="BJ628" s="19" t="s">
        <v>85</v>
      </c>
      <c r="BK628" s="184">
        <f>ROUND(I628*H628,2)</f>
        <v>0</v>
      </c>
      <c r="BL628" s="19" t="s">
        <v>156</v>
      </c>
      <c r="BM628" s="183" t="s">
        <v>696</v>
      </c>
    </row>
    <row r="629" spans="2:51" s="13" customFormat="1" ht="12">
      <c r="B629" s="190"/>
      <c r="C629" s="191"/>
      <c r="D629" s="185" t="s">
        <v>160</v>
      </c>
      <c r="E629" s="192" t="s">
        <v>31</v>
      </c>
      <c r="F629" s="193" t="s">
        <v>161</v>
      </c>
      <c r="G629" s="191"/>
      <c r="H629" s="192" t="s">
        <v>31</v>
      </c>
      <c r="I629" s="194"/>
      <c r="J629" s="191"/>
      <c r="K629" s="191"/>
      <c r="L629" s="195"/>
      <c r="M629" s="196"/>
      <c r="N629" s="197"/>
      <c r="O629" s="197"/>
      <c r="P629" s="197"/>
      <c r="Q629" s="197"/>
      <c r="R629" s="197"/>
      <c r="S629" s="197"/>
      <c r="T629" s="198"/>
      <c r="AT629" s="199" t="s">
        <v>160</v>
      </c>
      <c r="AU629" s="199" t="s">
        <v>87</v>
      </c>
      <c r="AV629" s="13" t="s">
        <v>85</v>
      </c>
      <c r="AW629" s="13" t="s">
        <v>38</v>
      </c>
      <c r="AX629" s="13" t="s">
        <v>77</v>
      </c>
      <c r="AY629" s="199" t="s">
        <v>149</v>
      </c>
    </row>
    <row r="630" spans="2:51" s="14" customFormat="1" ht="12">
      <c r="B630" s="200"/>
      <c r="C630" s="201"/>
      <c r="D630" s="185" t="s">
        <v>160</v>
      </c>
      <c r="E630" s="202" t="s">
        <v>31</v>
      </c>
      <c r="F630" s="203" t="s">
        <v>697</v>
      </c>
      <c r="G630" s="201"/>
      <c r="H630" s="204">
        <v>1.638</v>
      </c>
      <c r="I630" s="205"/>
      <c r="J630" s="201"/>
      <c r="K630" s="201"/>
      <c r="L630" s="206"/>
      <c r="M630" s="207"/>
      <c r="N630" s="208"/>
      <c r="O630" s="208"/>
      <c r="P630" s="208"/>
      <c r="Q630" s="208"/>
      <c r="R630" s="208"/>
      <c r="S630" s="208"/>
      <c r="T630" s="209"/>
      <c r="AT630" s="210" t="s">
        <v>160</v>
      </c>
      <c r="AU630" s="210" t="s">
        <v>87</v>
      </c>
      <c r="AV630" s="14" t="s">
        <v>87</v>
      </c>
      <c r="AW630" s="14" t="s">
        <v>38</v>
      </c>
      <c r="AX630" s="14" t="s">
        <v>77</v>
      </c>
      <c r="AY630" s="210" t="s">
        <v>149</v>
      </c>
    </row>
    <row r="631" spans="2:51" s="15" customFormat="1" ht="12">
      <c r="B631" s="211"/>
      <c r="C631" s="212"/>
      <c r="D631" s="185" t="s">
        <v>160</v>
      </c>
      <c r="E631" s="213" t="s">
        <v>31</v>
      </c>
      <c r="F631" s="214" t="s">
        <v>163</v>
      </c>
      <c r="G631" s="212"/>
      <c r="H631" s="215">
        <v>1.638</v>
      </c>
      <c r="I631" s="216"/>
      <c r="J631" s="212"/>
      <c r="K631" s="212"/>
      <c r="L631" s="217"/>
      <c r="M631" s="218"/>
      <c r="N631" s="219"/>
      <c r="O631" s="219"/>
      <c r="P631" s="219"/>
      <c r="Q631" s="219"/>
      <c r="R631" s="219"/>
      <c r="S631" s="219"/>
      <c r="T631" s="220"/>
      <c r="AT631" s="221" t="s">
        <v>160</v>
      </c>
      <c r="AU631" s="221" t="s">
        <v>87</v>
      </c>
      <c r="AV631" s="15" t="s">
        <v>156</v>
      </c>
      <c r="AW631" s="15" t="s">
        <v>38</v>
      </c>
      <c r="AX631" s="15" t="s">
        <v>85</v>
      </c>
      <c r="AY631" s="221" t="s">
        <v>149</v>
      </c>
    </row>
    <row r="632" spans="1:65" s="2" customFormat="1" ht="24.2" customHeight="1">
      <c r="A632" s="37"/>
      <c r="B632" s="38"/>
      <c r="C632" s="172" t="s">
        <v>698</v>
      </c>
      <c r="D632" s="172" t="s">
        <v>151</v>
      </c>
      <c r="E632" s="173" t="s">
        <v>699</v>
      </c>
      <c r="F632" s="174" t="s">
        <v>700</v>
      </c>
      <c r="G632" s="175" t="s">
        <v>229</v>
      </c>
      <c r="H632" s="176">
        <v>2.001</v>
      </c>
      <c r="I632" s="177"/>
      <c r="J632" s="178">
        <f>ROUND(I632*H632,2)</f>
        <v>0</v>
      </c>
      <c r="K632" s="174" t="s">
        <v>155</v>
      </c>
      <c r="L632" s="42"/>
      <c r="M632" s="179" t="s">
        <v>31</v>
      </c>
      <c r="N632" s="180" t="s">
        <v>48</v>
      </c>
      <c r="O632" s="67"/>
      <c r="P632" s="181">
        <f>O632*H632</f>
        <v>0</v>
      </c>
      <c r="Q632" s="181">
        <v>0</v>
      </c>
      <c r="R632" s="181">
        <f>Q632*H632</f>
        <v>0</v>
      </c>
      <c r="S632" s="181">
        <v>0.041</v>
      </c>
      <c r="T632" s="182">
        <f>S632*H632</f>
        <v>0.082041</v>
      </c>
      <c r="U632" s="37"/>
      <c r="V632" s="37"/>
      <c r="W632" s="37"/>
      <c r="X632" s="37"/>
      <c r="Y632" s="37"/>
      <c r="Z632" s="37"/>
      <c r="AA632" s="37"/>
      <c r="AB632" s="37"/>
      <c r="AC632" s="37"/>
      <c r="AD632" s="37"/>
      <c r="AE632" s="37"/>
      <c r="AR632" s="183" t="s">
        <v>156</v>
      </c>
      <c r="AT632" s="183" t="s">
        <v>151</v>
      </c>
      <c r="AU632" s="183" t="s">
        <v>87</v>
      </c>
      <c r="AY632" s="19" t="s">
        <v>149</v>
      </c>
      <c r="BE632" s="184">
        <f>IF(N632="základní",J632,0)</f>
        <v>0</v>
      </c>
      <c r="BF632" s="184">
        <f>IF(N632="snížená",J632,0)</f>
        <v>0</v>
      </c>
      <c r="BG632" s="184">
        <f>IF(N632="zákl. přenesená",J632,0)</f>
        <v>0</v>
      </c>
      <c r="BH632" s="184">
        <f>IF(N632="sníž. přenesená",J632,0)</f>
        <v>0</v>
      </c>
      <c r="BI632" s="184">
        <f>IF(N632="nulová",J632,0)</f>
        <v>0</v>
      </c>
      <c r="BJ632" s="19" t="s">
        <v>85</v>
      </c>
      <c r="BK632" s="184">
        <f>ROUND(I632*H632,2)</f>
        <v>0</v>
      </c>
      <c r="BL632" s="19" t="s">
        <v>156</v>
      </c>
      <c r="BM632" s="183" t="s">
        <v>701</v>
      </c>
    </row>
    <row r="633" spans="1:47" s="2" customFormat="1" ht="29.25">
      <c r="A633" s="37"/>
      <c r="B633" s="38"/>
      <c r="C633" s="39"/>
      <c r="D633" s="185" t="s">
        <v>158</v>
      </c>
      <c r="E633" s="39"/>
      <c r="F633" s="186" t="s">
        <v>702</v>
      </c>
      <c r="G633" s="39"/>
      <c r="H633" s="39"/>
      <c r="I633" s="187"/>
      <c r="J633" s="39"/>
      <c r="K633" s="39"/>
      <c r="L633" s="42"/>
      <c r="M633" s="188"/>
      <c r="N633" s="189"/>
      <c r="O633" s="67"/>
      <c r="P633" s="67"/>
      <c r="Q633" s="67"/>
      <c r="R633" s="67"/>
      <c r="S633" s="67"/>
      <c r="T633" s="68"/>
      <c r="U633" s="37"/>
      <c r="V633" s="37"/>
      <c r="W633" s="37"/>
      <c r="X633" s="37"/>
      <c r="Y633" s="37"/>
      <c r="Z633" s="37"/>
      <c r="AA633" s="37"/>
      <c r="AB633" s="37"/>
      <c r="AC633" s="37"/>
      <c r="AD633" s="37"/>
      <c r="AE633" s="37"/>
      <c r="AT633" s="19" t="s">
        <v>158</v>
      </c>
      <c r="AU633" s="19" t="s">
        <v>87</v>
      </c>
    </row>
    <row r="634" spans="2:51" s="13" customFormat="1" ht="12">
      <c r="B634" s="190"/>
      <c r="C634" s="191"/>
      <c r="D634" s="185" t="s">
        <v>160</v>
      </c>
      <c r="E634" s="192" t="s">
        <v>31</v>
      </c>
      <c r="F634" s="193" t="s">
        <v>161</v>
      </c>
      <c r="G634" s="191"/>
      <c r="H634" s="192" t="s">
        <v>31</v>
      </c>
      <c r="I634" s="194"/>
      <c r="J634" s="191"/>
      <c r="K634" s="191"/>
      <c r="L634" s="195"/>
      <c r="M634" s="196"/>
      <c r="N634" s="197"/>
      <c r="O634" s="197"/>
      <c r="P634" s="197"/>
      <c r="Q634" s="197"/>
      <c r="R634" s="197"/>
      <c r="S634" s="197"/>
      <c r="T634" s="198"/>
      <c r="AT634" s="199" t="s">
        <v>160</v>
      </c>
      <c r="AU634" s="199" t="s">
        <v>87</v>
      </c>
      <c r="AV634" s="13" t="s">
        <v>85</v>
      </c>
      <c r="AW634" s="13" t="s">
        <v>38</v>
      </c>
      <c r="AX634" s="13" t="s">
        <v>77</v>
      </c>
      <c r="AY634" s="199" t="s">
        <v>149</v>
      </c>
    </row>
    <row r="635" spans="2:51" s="14" customFormat="1" ht="12">
      <c r="B635" s="200"/>
      <c r="C635" s="201"/>
      <c r="D635" s="185" t="s">
        <v>160</v>
      </c>
      <c r="E635" s="202" t="s">
        <v>31</v>
      </c>
      <c r="F635" s="203" t="s">
        <v>703</v>
      </c>
      <c r="G635" s="201"/>
      <c r="H635" s="204">
        <v>2.001</v>
      </c>
      <c r="I635" s="205"/>
      <c r="J635" s="201"/>
      <c r="K635" s="201"/>
      <c r="L635" s="206"/>
      <c r="M635" s="207"/>
      <c r="N635" s="208"/>
      <c r="O635" s="208"/>
      <c r="P635" s="208"/>
      <c r="Q635" s="208"/>
      <c r="R635" s="208"/>
      <c r="S635" s="208"/>
      <c r="T635" s="209"/>
      <c r="AT635" s="210" t="s">
        <v>160</v>
      </c>
      <c r="AU635" s="210" t="s">
        <v>87</v>
      </c>
      <c r="AV635" s="14" t="s">
        <v>87</v>
      </c>
      <c r="AW635" s="14" t="s">
        <v>38</v>
      </c>
      <c r="AX635" s="14" t="s">
        <v>77</v>
      </c>
      <c r="AY635" s="210" t="s">
        <v>149</v>
      </c>
    </row>
    <row r="636" spans="2:51" s="15" customFormat="1" ht="12">
      <c r="B636" s="211"/>
      <c r="C636" s="212"/>
      <c r="D636" s="185" t="s">
        <v>160</v>
      </c>
      <c r="E636" s="213" t="s">
        <v>31</v>
      </c>
      <c r="F636" s="214" t="s">
        <v>163</v>
      </c>
      <c r="G636" s="212"/>
      <c r="H636" s="215">
        <v>2.001</v>
      </c>
      <c r="I636" s="216"/>
      <c r="J636" s="212"/>
      <c r="K636" s="212"/>
      <c r="L636" s="217"/>
      <c r="M636" s="218"/>
      <c r="N636" s="219"/>
      <c r="O636" s="219"/>
      <c r="P636" s="219"/>
      <c r="Q636" s="219"/>
      <c r="R636" s="219"/>
      <c r="S636" s="219"/>
      <c r="T636" s="220"/>
      <c r="AT636" s="221" t="s">
        <v>160</v>
      </c>
      <c r="AU636" s="221" t="s">
        <v>87</v>
      </c>
      <c r="AV636" s="15" t="s">
        <v>156</v>
      </c>
      <c r="AW636" s="15" t="s">
        <v>38</v>
      </c>
      <c r="AX636" s="15" t="s">
        <v>85</v>
      </c>
      <c r="AY636" s="221" t="s">
        <v>149</v>
      </c>
    </row>
    <row r="637" spans="1:65" s="2" customFormat="1" ht="24.2" customHeight="1">
      <c r="A637" s="37"/>
      <c r="B637" s="38"/>
      <c r="C637" s="172" t="s">
        <v>704</v>
      </c>
      <c r="D637" s="172" t="s">
        <v>151</v>
      </c>
      <c r="E637" s="173" t="s">
        <v>705</v>
      </c>
      <c r="F637" s="174" t="s">
        <v>706</v>
      </c>
      <c r="G637" s="175" t="s">
        <v>229</v>
      </c>
      <c r="H637" s="176">
        <v>2.024</v>
      </c>
      <c r="I637" s="177"/>
      <c r="J637" s="178">
        <f>ROUND(I637*H637,2)</f>
        <v>0</v>
      </c>
      <c r="K637" s="174" t="s">
        <v>155</v>
      </c>
      <c r="L637" s="42"/>
      <c r="M637" s="179" t="s">
        <v>31</v>
      </c>
      <c r="N637" s="180" t="s">
        <v>48</v>
      </c>
      <c r="O637" s="67"/>
      <c r="P637" s="181">
        <f>O637*H637</f>
        <v>0</v>
      </c>
      <c r="Q637" s="181">
        <v>0</v>
      </c>
      <c r="R637" s="181">
        <f>Q637*H637</f>
        <v>0</v>
      </c>
      <c r="S637" s="181">
        <v>0.031</v>
      </c>
      <c r="T637" s="182">
        <f>S637*H637</f>
        <v>0.062744</v>
      </c>
      <c r="U637" s="37"/>
      <c r="V637" s="37"/>
      <c r="W637" s="37"/>
      <c r="X637" s="37"/>
      <c r="Y637" s="37"/>
      <c r="Z637" s="37"/>
      <c r="AA637" s="37"/>
      <c r="AB637" s="37"/>
      <c r="AC637" s="37"/>
      <c r="AD637" s="37"/>
      <c r="AE637" s="37"/>
      <c r="AR637" s="183" t="s">
        <v>156</v>
      </c>
      <c r="AT637" s="183" t="s">
        <v>151</v>
      </c>
      <c r="AU637" s="183" t="s">
        <v>87</v>
      </c>
      <c r="AY637" s="19" t="s">
        <v>149</v>
      </c>
      <c r="BE637" s="184">
        <f>IF(N637="základní",J637,0)</f>
        <v>0</v>
      </c>
      <c r="BF637" s="184">
        <f>IF(N637="snížená",J637,0)</f>
        <v>0</v>
      </c>
      <c r="BG637" s="184">
        <f>IF(N637="zákl. přenesená",J637,0)</f>
        <v>0</v>
      </c>
      <c r="BH637" s="184">
        <f>IF(N637="sníž. přenesená",J637,0)</f>
        <v>0</v>
      </c>
      <c r="BI637" s="184">
        <f>IF(N637="nulová",J637,0)</f>
        <v>0</v>
      </c>
      <c r="BJ637" s="19" t="s">
        <v>85</v>
      </c>
      <c r="BK637" s="184">
        <f>ROUND(I637*H637,2)</f>
        <v>0</v>
      </c>
      <c r="BL637" s="19" t="s">
        <v>156</v>
      </c>
      <c r="BM637" s="183" t="s">
        <v>707</v>
      </c>
    </row>
    <row r="638" spans="1:47" s="2" customFormat="1" ht="29.25">
      <c r="A638" s="37"/>
      <c r="B638" s="38"/>
      <c r="C638" s="39"/>
      <c r="D638" s="185" t="s">
        <v>158</v>
      </c>
      <c r="E638" s="39"/>
      <c r="F638" s="186" t="s">
        <v>702</v>
      </c>
      <c r="G638" s="39"/>
      <c r="H638" s="39"/>
      <c r="I638" s="187"/>
      <c r="J638" s="39"/>
      <c r="K638" s="39"/>
      <c r="L638" s="42"/>
      <c r="M638" s="188"/>
      <c r="N638" s="189"/>
      <c r="O638" s="67"/>
      <c r="P638" s="67"/>
      <c r="Q638" s="67"/>
      <c r="R638" s="67"/>
      <c r="S638" s="67"/>
      <c r="T638" s="68"/>
      <c r="U638" s="37"/>
      <c r="V638" s="37"/>
      <c r="W638" s="37"/>
      <c r="X638" s="37"/>
      <c r="Y638" s="37"/>
      <c r="Z638" s="37"/>
      <c r="AA638" s="37"/>
      <c r="AB638" s="37"/>
      <c r="AC638" s="37"/>
      <c r="AD638" s="37"/>
      <c r="AE638" s="37"/>
      <c r="AT638" s="19" t="s">
        <v>158</v>
      </c>
      <c r="AU638" s="19" t="s">
        <v>87</v>
      </c>
    </row>
    <row r="639" spans="2:51" s="13" customFormat="1" ht="12">
      <c r="B639" s="190"/>
      <c r="C639" s="191"/>
      <c r="D639" s="185" t="s">
        <v>160</v>
      </c>
      <c r="E639" s="192" t="s">
        <v>31</v>
      </c>
      <c r="F639" s="193" t="s">
        <v>161</v>
      </c>
      <c r="G639" s="191"/>
      <c r="H639" s="192" t="s">
        <v>31</v>
      </c>
      <c r="I639" s="194"/>
      <c r="J639" s="191"/>
      <c r="K639" s="191"/>
      <c r="L639" s="195"/>
      <c r="M639" s="196"/>
      <c r="N639" s="197"/>
      <c r="O639" s="197"/>
      <c r="P639" s="197"/>
      <c r="Q639" s="197"/>
      <c r="R639" s="197"/>
      <c r="S639" s="197"/>
      <c r="T639" s="198"/>
      <c r="AT639" s="199" t="s">
        <v>160</v>
      </c>
      <c r="AU639" s="199" t="s">
        <v>87</v>
      </c>
      <c r="AV639" s="13" t="s">
        <v>85</v>
      </c>
      <c r="AW639" s="13" t="s">
        <v>38</v>
      </c>
      <c r="AX639" s="13" t="s">
        <v>77</v>
      </c>
      <c r="AY639" s="199" t="s">
        <v>149</v>
      </c>
    </row>
    <row r="640" spans="2:51" s="14" customFormat="1" ht="12">
      <c r="B640" s="200"/>
      <c r="C640" s="201"/>
      <c r="D640" s="185" t="s">
        <v>160</v>
      </c>
      <c r="E640" s="202" t="s">
        <v>31</v>
      </c>
      <c r="F640" s="203" t="s">
        <v>708</v>
      </c>
      <c r="G640" s="201"/>
      <c r="H640" s="204">
        <v>2.024</v>
      </c>
      <c r="I640" s="205"/>
      <c r="J640" s="201"/>
      <c r="K640" s="201"/>
      <c r="L640" s="206"/>
      <c r="M640" s="207"/>
      <c r="N640" s="208"/>
      <c r="O640" s="208"/>
      <c r="P640" s="208"/>
      <c r="Q640" s="208"/>
      <c r="R640" s="208"/>
      <c r="S640" s="208"/>
      <c r="T640" s="209"/>
      <c r="AT640" s="210" t="s">
        <v>160</v>
      </c>
      <c r="AU640" s="210" t="s">
        <v>87</v>
      </c>
      <c r="AV640" s="14" t="s">
        <v>87</v>
      </c>
      <c r="AW640" s="14" t="s">
        <v>38</v>
      </c>
      <c r="AX640" s="14" t="s">
        <v>77</v>
      </c>
      <c r="AY640" s="210" t="s">
        <v>149</v>
      </c>
    </row>
    <row r="641" spans="2:51" s="15" customFormat="1" ht="12">
      <c r="B641" s="211"/>
      <c r="C641" s="212"/>
      <c r="D641" s="185" t="s">
        <v>160</v>
      </c>
      <c r="E641" s="213" t="s">
        <v>31</v>
      </c>
      <c r="F641" s="214" t="s">
        <v>163</v>
      </c>
      <c r="G641" s="212"/>
      <c r="H641" s="215">
        <v>2.024</v>
      </c>
      <c r="I641" s="216"/>
      <c r="J641" s="212"/>
      <c r="K641" s="212"/>
      <c r="L641" s="217"/>
      <c r="M641" s="218"/>
      <c r="N641" s="219"/>
      <c r="O641" s="219"/>
      <c r="P641" s="219"/>
      <c r="Q641" s="219"/>
      <c r="R641" s="219"/>
      <c r="S641" s="219"/>
      <c r="T641" s="220"/>
      <c r="AT641" s="221" t="s">
        <v>160</v>
      </c>
      <c r="AU641" s="221" t="s">
        <v>87</v>
      </c>
      <c r="AV641" s="15" t="s">
        <v>156</v>
      </c>
      <c r="AW641" s="15" t="s">
        <v>38</v>
      </c>
      <c r="AX641" s="15" t="s">
        <v>85</v>
      </c>
      <c r="AY641" s="221" t="s">
        <v>149</v>
      </c>
    </row>
    <row r="642" spans="1:65" s="2" customFormat="1" ht="24.2" customHeight="1">
      <c r="A642" s="37"/>
      <c r="B642" s="38"/>
      <c r="C642" s="172" t="s">
        <v>709</v>
      </c>
      <c r="D642" s="172" t="s">
        <v>151</v>
      </c>
      <c r="E642" s="173" t="s">
        <v>710</v>
      </c>
      <c r="F642" s="174" t="s">
        <v>711</v>
      </c>
      <c r="G642" s="175" t="s">
        <v>229</v>
      </c>
      <c r="H642" s="176">
        <v>4.537</v>
      </c>
      <c r="I642" s="177"/>
      <c r="J642" s="178">
        <f>ROUND(I642*H642,2)</f>
        <v>0</v>
      </c>
      <c r="K642" s="174" t="s">
        <v>155</v>
      </c>
      <c r="L642" s="42"/>
      <c r="M642" s="179" t="s">
        <v>31</v>
      </c>
      <c r="N642" s="180" t="s">
        <v>48</v>
      </c>
      <c r="O642" s="67"/>
      <c r="P642" s="181">
        <f>O642*H642</f>
        <v>0</v>
      </c>
      <c r="Q642" s="181">
        <v>0</v>
      </c>
      <c r="R642" s="181">
        <f>Q642*H642</f>
        <v>0</v>
      </c>
      <c r="S642" s="181">
        <v>0.088</v>
      </c>
      <c r="T642" s="182">
        <f>S642*H642</f>
        <v>0.39925599999999994</v>
      </c>
      <c r="U642" s="37"/>
      <c r="V642" s="37"/>
      <c r="W642" s="37"/>
      <c r="X642" s="37"/>
      <c r="Y642" s="37"/>
      <c r="Z642" s="37"/>
      <c r="AA642" s="37"/>
      <c r="AB642" s="37"/>
      <c r="AC642" s="37"/>
      <c r="AD642" s="37"/>
      <c r="AE642" s="37"/>
      <c r="AR642" s="183" t="s">
        <v>156</v>
      </c>
      <c r="AT642" s="183" t="s">
        <v>151</v>
      </c>
      <c r="AU642" s="183" t="s">
        <v>87</v>
      </c>
      <c r="AY642" s="19" t="s">
        <v>149</v>
      </c>
      <c r="BE642" s="184">
        <f>IF(N642="základní",J642,0)</f>
        <v>0</v>
      </c>
      <c r="BF642" s="184">
        <f>IF(N642="snížená",J642,0)</f>
        <v>0</v>
      </c>
      <c r="BG642" s="184">
        <f>IF(N642="zákl. přenesená",J642,0)</f>
        <v>0</v>
      </c>
      <c r="BH642" s="184">
        <f>IF(N642="sníž. přenesená",J642,0)</f>
        <v>0</v>
      </c>
      <c r="BI642" s="184">
        <f>IF(N642="nulová",J642,0)</f>
        <v>0</v>
      </c>
      <c r="BJ642" s="19" t="s">
        <v>85</v>
      </c>
      <c r="BK642" s="184">
        <f>ROUND(I642*H642,2)</f>
        <v>0</v>
      </c>
      <c r="BL642" s="19" t="s">
        <v>156</v>
      </c>
      <c r="BM642" s="183" t="s">
        <v>712</v>
      </c>
    </row>
    <row r="643" spans="1:47" s="2" customFormat="1" ht="29.25">
      <c r="A643" s="37"/>
      <c r="B643" s="38"/>
      <c r="C643" s="39"/>
      <c r="D643" s="185" t="s">
        <v>158</v>
      </c>
      <c r="E643" s="39"/>
      <c r="F643" s="186" t="s">
        <v>702</v>
      </c>
      <c r="G643" s="39"/>
      <c r="H643" s="39"/>
      <c r="I643" s="187"/>
      <c r="J643" s="39"/>
      <c r="K643" s="39"/>
      <c r="L643" s="42"/>
      <c r="M643" s="188"/>
      <c r="N643" s="189"/>
      <c r="O643" s="67"/>
      <c r="P643" s="67"/>
      <c r="Q643" s="67"/>
      <c r="R643" s="67"/>
      <c r="S643" s="67"/>
      <c r="T643" s="68"/>
      <c r="U643" s="37"/>
      <c r="V643" s="37"/>
      <c r="W643" s="37"/>
      <c r="X643" s="37"/>
      <c r="Y643" s="37"/>
      <c r="Z643" s="37"/>
      <c r="AA643" s="37"/>
      <c r="AB643" s="37"/>
      <c r="AC643" s="37"/>
      <c r="AD643" s="37"/>
      <c r="AE643" s="37"/>
      <c r="AT643" s="19" t="s">
        <v>158</v>
      </c>
      <c r="AU643" s="19" t="s">
        <v>87</v>
      </c>
    </row>
    <row r="644" spans="2:51" s="13" customFormat="1" ht="12">
      <c r="B644" s="190"/>
      <c r="C644" s="191"/>
      <c r="D644" s="185" t="s">
        <v>160</v>
      </c>
      <c r="E644" s="192" t="s">
        <v>31</v>
      </c>
      <c r="F644" s="193" t="s">
        <v>161</v>
      </c>
      <c r="G644" s="191"/>
      <c r="H644" s="192" t="s">
        <v>31</v>
      </c>
      <c r="I644" s="194"/>
      <c r="J644" s="191"/>
      <c r="K644" s="191"/>
      <c r="L644" s="195"/>
      <c r="M644" s="196"/>
      <c r="N644" s="197"/>
      <c r="O644" s="197"/>
      <c r="P644" s="197"/>
      <c r="Q644" s="197"/>
      <c r="R644" s="197"/>
      <c r="S644" s="197"/>
      <c r="T644" s="198"/>
      <c r="AT644" s="199" t="s">
        <v>160</v>
      </c>
      <c r="AU644" s="199" t="s">
        <v>87</v>
      </c>
      <c r="AV644" s="13" t="s">
        <v>85</v>
      </c>
      <c r="AW644" s="13" t="s">
        <v>38</v>
      </c>
      <c r="AX644" s="13" t="s">
        <v>77</v>
      </c>
      <c r="AY644" s="199" t="s">
        <v>149</v>
      </c>
    </row>
    <row r="645" spans="2:51" s="14" customFormat="1" ht="12">
      <c r="B645" s="200"/>
      <c r="C645" s="201"/>
      <c r="D645" s="185" t="s">
        <v>160</v>
      </c>
      <c r="E645" s="202" t="s">
        <v>31</v>
      </c>
      <c r="F645" s="203" t="s">
        <v>713</v>
      </c>
      <c r="G645" s="201"/>
      <c r="H645" s="204">
        <v>1.831</v>
      </c>
      <c r="I645" s="205"/>
      <c r="J645" s="201"/>
      <c r="K645" s="201"/>
      <c r="L645" s="206"/>
      <c r="M645" s="207"/>
      <c r="N645" s="208"/>
      <c r="O645" s="208"/>
      <c r="P645" s="208"/>
      <c r="Q645" s="208"/>
      <c r="R645" s="208"/>
      <c r="S645" s="208"/>
      <c r="T645" s="209"/>
      <c r="AT645" s="210" t="s">
        <v>160</v>
      </c>
      <c r="AU645" s="210" t="s">
        <v>87</v>
      </c>
      <c r="AV645" s="14" t="s">
        <v>87</v>
      </c>
      <c r="AW645" s="14" t="s">
        <v>38</v>
      </c>
      <c r="AX645" s="14" t="s">
        <v>77</v>
      </c>
      <c r="AY645" s="210" t="s">
        <v>149</v>
      </c>
    </row>
    <row r="646" spans="2:51" s="14" customFormat="1" ht="12">
      <c r="B646" s="200"/>
      <c r="C646" s="201"/>
      <c r="D646" s="185" t="s">
        <v>160</v>
      </c>
      <c r="E646" s="202" t="s">
        <v>31</v>
      </c>
      <c r="F646" s="203" t="s">
        <v>714</v>
      </c>
      <c r="G646" s="201"/>
      <c r="H646" s="204">
        <v>1.528</v>
      </c>
      <c r="I646" s="205"/>
      <c r="J646" s="201"/>
      <c r="K646" s="201"/>
      <c r="L646" s="206"/>
      <c r="M646" s="207"/>
      <c r="N646" s="208"/>
      <c r="O646" s="208"/>
      <c r="P646" s="208"/>
      <c r="Q646" s="208"/>
      <c r="R646" s="208"/>
      <c r="S646" s="208"/>
      <c r="T646" s="209"/>
      <c r="AT646" s="210" t="s">
        <v>160</v>
      </c>
      <c r="AU646" s="210" t="s">
        <v>87</v>
      </c>
      <c r="AV646" s="14" t="s">
        <v>87</v>
      </c>
      <c r="AW646" s="14" t="s">
        <v>38</v>
      </c>
      <c r="AX646" s="14" t="s">
        <v>77</v>
      </c>
      <c r="AY646" s="210" t="s">
        <v>149</v>
      </c>
    </row>
    <row r="647" spans="2:51" s="14" customFormat="1" ht="12">
      <c r="B647" s="200"/>
      <c r="C647" s="201"/>
      <c r="D647" s="185" t="s">
        <v>160</v>
      </c>
      <c r="E647" s="202" t="s">
        <v>31</v>
      </c>
      <c r="F647" s="203" t="s">
        <v>715</v>
      </c>
      <c r="G647" s="201"/>
      <c r="H647" s="204">
        <v>1.178</v>
      </c>
      <c r="I647" s="205"/>
      <c r="J647" s="201"/>
      <c r="K647" s="201"/>
      <c r="L647" s="206"/>
      <c r="M647" s="207"/>
      <c r="N647" s="208"/>
      <c r="O647" s="208"/>
      <c r="P647" s="208"/>
      <c r="Q647" s="208"/>
      <c r="R647" s="208"/>
      <c r="S647" s="208"/>
      <c r="T647" s="209"/>
      <c r="AT647" s="210" t="s">
        <v>160</v>
      </c>
      <c r="AU647" s="210" t="s">
        <v>87</v>
      </c>
      <c r="AV647" s="14" t="s">
        <v>87</v>
      </c>
      <c r="AW647" s="14" t="s">
        <v>38</v>
      </c>
      <c r="AX647" s="14" t="s">
        <v>77</v>
      </c>
      <c r="AY647" s="210" t="s">
        <v>149</v>
      </c>
    </row>
    <row r="648" spans="2:51" s="15" customFormat="1" ht="12">
      <c r="B648" s="211"/>
      <c r="C648" s="212"/>
      <c r="D648" s="185" t="s">
        <v>160</v>
      </c>
      <c r="E648" s="213" t="s">
        <v>31</v>
      </c>
      <c r="F648" s="214" t="s">
        <v>163</v>
      </c>
      <c r="G648" s="212"/>
      <c r="H648" s="215">
        <v>4.537</v>
      </c>
      <c r="I648" s="216"/>
      <c r="J648" s="212"/>
      <c r="K648" s="212"/>
      <c r="L648" s="217"/>
      <c r="M648" s="218"/>
      <c r="N648" s="219"/>
      <c r="O648" s="219"/>
      <c r="P648" s="219"/>
      <c r="Q648" s="219"/>
      <c r="R648" s="219"/>
      <c r="S648" s="219"/>
      <c r="T648" s="220"/>
      <c r="AT648" s="221" t="s">
        <v>160</v>
      </c>
      <c r="AU648" s="221" t="s">
        <v>87</v>
      </c>
      <c r="AV648" s="15" t="s">
        <v>156</v>
      </c>
      <c r="AW648" s="15" t="s">
        <v>38</v>
      </c>
      <c r="AX648" s="15" t="s">
        <v>85</v>
      </c>
      <c r="AY648" s="221" t="s">
        <v>149</v>
      </c>
    </row>
    <row r="649" spans="1:65" s="2" customFormat="1" ht="24.2" customHeight="1">
      <c r="A649" s="37"/>
      <c r="B649" s="38"/>
      <c r="C649" s="172" t="s">
        <v>716</v>
      </c>
      <c r="D649" s="172" t="s">
        <v>151</v>
      </c>
      <c r="E649" s="173" t="s">
        <v>717</v>
      </c>
      <c r="F649" s="174" t="s">
        <v>718</v>
      </c>
      <c r="G649" s="175" t="s">
        <v>229</v>
      </c>
      <c r="H649" s="176">
        <v>2.83</v>
      </c>
      <c r="I649" s="177"/>
      <c r="J649" s="178">
        <f>ROUND(I649*H649,2)</f>
        <v>0</v>
      </c>
      <c r="K649" s="174" t="s">
        <v>155</v>
      </c>
      <c r="L649" s="42"/>
      <c r="M649" s="179" t="s">
        <v>31</v>
      </c>
      <c r="N649" s="180" t="s">
        <v>48</v>
      </c>
      <c r="O649" s="67"/>
      <c r="P649" s="181">
        <f>O649*H649</f>
        <v>0</v>
      </c>
      <c r="Q649" s="181">
        <v>0</v>
      </c>
      <c r="R649" s="181">
        <f>Q649*H649</f>
        <v>0</v>
      </c>
      <c r="S649" s="181">
        <v>0.067</v>
      </c>
      <c r="T649" s="182">
        <f>S649*H649</f>
        <v>0.18961000000000003</v>
      </c>
      <c r="U649" s="37"/>
      <c r="V649" s="37"/>
      <c r="W649" s="37"/>
      <c r="X649" s="37"/>
      <c r="Y649" s="37"/>
      <c r="Z649" s="37"/>
      <c r="AA649" s="37"/>
      <c r="AB649" s="37"/>
      <c r="AC649" s="37"/>
      <c r="AD649" s="37"/>
      <c r="AE649" s="37"/>
      <c r="AR649" s="183" t="s">
        <v>156</v>
      </c>
      <c r="AT649" s="183" t="s">
        <v>151</v>
      </c>
      <c r="AU649" s="183" t="s">
        <v>87</v>
      </c>
      <c r="AY649" s="19" t="s">
        <v>149</v>
      </c>
      <c r="BE649" s="184">
        <f>IF(N649="základní",J649,0)</f>
        <v>0</v>
      </c>
      <c r="BF649" s="184">
        <f>IF(N649="snížená",J649,0)</f>
        <v>0</v>
      </c>
      <c r="BG649" s="184">
        <f>IF(N649="zákl. přenesená",J649,0)</f>
        <v>0</v>
      </c>
      <c r="BH649" s="184">
        <f>IF(N649="sníž. přenesená",J649,0)</f>
        <v>0</v>
      </c>
      <c r="BI649" s="184">
        <f>IF(N649="nulová",J649,0)</f>
        <v>0</v>
      </c>
      <c r="BJ649" s="19" t="s">
        <v>85</v>
      </c>
      <c r="BK649" s="184">
        <f>ROUND(I649*H649,2)</f>
        <v>0</v>
      </c>
      <c r="BL649" s="19" t="s">
        <v>156</v>
      </c>
      <c r="BM649" s="183" t="s">
        <v>719</v>
      </c>
    </row>
    <row r="650" spans="1:47" s="2" customFormat="1" ht="29.25">
      <c r="A650" s="37"/>
      <c r="B650" s="38"/>
      <c r="C650" s="39"/>
      <c r="D650" s="185" t="s">
        <v>158</v>
      </c>
      <c r="E650" s="39"/>
      <c r="F650" s="186" t="s">
        <v>702</v>
      </c>
      <c r="G650" s="39"/>
      <c r="H650" s="39"/>
      <c r="I650" s="187"/>
      <c r="J650" s="39"/>
      <c r="K650" s="39"/>
      <c r="L650" s="42"/>
      <c r="M650" s="188"/>
      <c r="N650" s="189"/>
      <c r="O650" s="67"/>
      <c r="P650" s="67"/>
      <c r="Q650" s="67"/>
      <c r="R650" s="67"/>
      <c r="S650" s="67"/>
      <c r="T650" s="68"/>
      <c r="U650" s="37"/>
      <c r="V650" s="37"/>
      <c r="W650" s="37"/>
      <c r="X650" s="37"/>
      <c r="Y650" s="37"/>
      <c r="Z650" s="37"/>
      <c r="AA650" s="37"/>
      <c r="AB650" s="37"/>
      <c r="AC650" s="37"/>
      <c r="AD650" s="37"/>
      <c r="AE650" s="37"/>
      <c r="AT650" s="19" t="s">
        <v>158</v>
      </c>
      <c r="AU650" s="19" t="s">
        <v>87</v>
      </c>
    </row>
    <row r="651" spans="2:51" s="13" customFormat="1" ht="12">
      <c r="B651" s="190"/>
      <c r="C651" s="191"/>
      <c r="D651" s="185" t="s">
        <v>160</v>
      </c>
      <c r="E651" s="192" t="s">
        <v>31</v>
      </c>
      <c r="F651" s="193" t="s">
        <v>161</v>
      </c>
      <c r="G651" s="191"/>
      <c r="H651" s="192" t="s">
        <v>31</v>
      </c>
      <c r="I651" s="194"/>
      <c r="J651" s="191"/>
      <c r="K651" s="191"/>
      <c r="L651" s="195"/>
      <c r="M651" s="196"/>
      <c r="N651" s="197"/>
      <c r="O651" s="197"/>
      <c r="P651" s="197"/>
      <c r="Q651" s="197"/>
      <c r="R651" s="197"/>
      <c r="S651" s="197"/>
      <c r="T651" s="198"/>
      <c r="AT651" s="199" t="s">
        <v>160</v>
      </c>
      <c r="AU651" s="199" t="s">
        <v>87</v>
      </c>
      <c r="AV651" s="13" t="s">
        <v>85</v>
      </c>
      <c r="AW651" s="13" t="s">
        <v>38</v>
      </c>
      <c r="AX651" s="13" t="s">
        <v>77</v>
      </c>
      <c r="AY651" s="199" t="s">
        <v>149</v>
      </c>
    </row>
    <row r="652" spans="2:51" s="14" customFormat="1" ht="12">
      <c r="B652" s="200"/>
      <c r="C652" s="201"/>
      <c r="D652" s="185" t="s">
        <v>160</v>
      </c>
      <c r="E652" s="202" t="s">
        <v>31</v>
      </c>
      <c r="F652" s="203" t="s">
        <v>720</v>
      </c>
      <c r="G652" s="201"/>
      <c r="H652" s="204">
        <v>2.83</v>
      </c>
      <c r="I652" s="205"/>
      <c r="J652" s="201"/>
      <c r="K652" s="201"/>
      <c r="L652" s="206"/>
      <c r="M652" s="207"/>
      <c r="N652" s="208"/>
      <c r="O652" s="208"/>
      <c r="P652" s="208"/>
      <c r="Q652" s="208"/>
      <c r="R652" s="208"/>
      <c r="S652" s="208"/>
      <c r="T652" s="209"/>
      <c r="AT652" s="210" t="s">
        <v>160</v>
      </c>
      <c r="AU652" s="210" t="s">
        <v>87</v>
      </c>
      <c r="AV652" s="14" t="s">
        <v>87</v>
      </c>
      <c r="AW652" s="14" t="s">
        <v>38</v>
      </c>
      <c r="AX652" s="14" t="s">
        <v>77</v>
      </c>
      <c r="AY652" s="210" t="s">
        <v>149</v>
      </c>
    </row>
    <row r="653" spans="2:51" s="15" customFormat="1" ht="12">
      <c r="B653" s="211"/>
      <c r="C653" s="212"/>
      <c r="D653" s="185" t="s">
        <v>160</v>
      </c>
      <c r="E653" s="213" t="s">
        <v>31</v>
      </c>
      <c r="F653" s="214" t="s">
        <v>163</v>
      </c>
      <c r="G653" s="212"/>
      <c r="H653" s="215">
        <v>2.83</v>
      </c>
      <c r="I653" s="216"/>
      <c r="J653" s="212"/>
      <c r="K653" s="212"/>
      <c r="L653" s="217"/>
      <c r="M653" s="218"/>
      <c r="N653" s="219"/>
      <c r="O653" s="219"/>
      <c r="P653" s="219"/>
      <c r="Q653" s="219"/>
      <c r="R653" s="219"/>
      <c r="S653" s="219"/>
      <c r="T653" s="220"/>
      <c r="AT653" s="221" t="s">
        <v>160</v>
      </c>
      <c r="AU653" s="221" t="s">
        <v>87</v>
      </c>
      <c r="AV653" s="15" t="s">
        <v>156</v>
      </c>
      <c r="AW653" s="15" t="s">
        <v>38</v>
      </c>
      <c r="AX653" s="15" t="s">
        <v>85</v>
      </c>
      <c r="AY653" s="221" t="s">
        <v>149</v>
      </c>
    </row>
    <row r="654" spans="1:65" s="2" customFormat="1" ht="24.2" customHeight="1">
      <c r="A654" s="37"/>
      <c r="B654" s="38"/>
      <c r="C654" s="172" t="s">
        <v>721</v>
      </c>
      <c r="D654" s="172" t="s">
        <v>151</v>
      </c>
      <c r="E654" s="173" t="s">
        <v>722</v>
      </c>
      <c r="F654" s="174" t="s">
        <v>723</v>
      </c>
      <c r="G654" s="175" t="s">
        <v>229</v>
      </c>
      <c r="H654" s="176">
        <v>22.942</v>
      </c>
      <c r="I654" s="177"/>
      <c r="J654" s="178">
        <f>ROUND(I654*H654,2)</f>
        <v>0</v>
      </c>
      <c r="K654" s="174" t="s">
        <v>155</v>
      </c>
      <c r="L654" s="42"/>
      <c r="M654" s="179" t="s">
        <v>31</v>
      </c>
      <c r="N654" s="180" t="s">
        <v>48</v>
      </c>
      <c r="O654" s="67"/>
      <c r="P654" s="181">
        <f>O654*H654</f>
        <v>0</v>
      </c>
      <c r="Q654" s="181">
        <v>0</v>
      </c>
      <c r="R654" s="181">
        <f>Q654*H654</f>
        <v>0</v>
      </c>
      <c r="S654" s="181">
        <v>0.015</v>
      </c>
      <c r="T654" s="182">
        <f>S654*H654</f>
        <v>0.34413</v>
      </c>
      <c r="U654" s="37"/>
      <c r="V654" s="37"/>
      <c r="W654" s="37"/>
      <c r="X654" s="37"/>
      <c r="Y654" s="37"/>
      <c r="Z654" s="37"/>
      <c r="AA654" s="37"/>
      <c r="AB654" s="37"/>
      <c r="AC654" s="37"/>
      <c r="AD654" s="37"/>
      <c r="AE654" s="37"/>
      <c r="AR654" s="183" t="s">
        <v>156</v>
      </c>
      <c r="AT654" s="183" t="s">
        <v>151</v>
      </c>
      <c r="AU654" s="183" t="s">
        <v>87</v>
      </c>
      <c r="AY654" s="19" t="s">
        <v>149</v>
      </c>
      <c r="BE654" s="184">
        <f>IF(N654="základní",J654,0)</f>
        <v>0</v>
      </c>
      <c r="BF654" s="184">
        <f>IF(N654="snížená",J654,0)</f>
        <v>0</v>
      </c>
      <c r="BG654" s="184">
        <f>IF(N654="zákl. přenesená",J654,0)</f>
        <v>0</v>
      </c>
      <c r="BH654" s="184">
        <f>IF(N654="sníž. přenesená",J654,0)</f>
        <v>0</v>
      </c>
      <c r="BI654" s="184">
        <f>IF(N654="nulová",J654,0)</f>
        <v>0</v>
      </c>
      <c r="BJ654" s="19" t="s">
        <v>85</v>
      </c>
      <c r="BK654" s="184">
        <f>ROUND(I654*H654,2)</f>
        <v>0</v>
      </c>
      <c r="BL654" s="19" t="s">
        <v>156</v>
      </c>
      <c r="BM654" s="183" t="s">
        <v>724</v>
      </c>
    </row>
    <row r="655" spans="1:47" s="2" customFormat="1" ht="29.25">
      <c r="A655" s="37"/>
      <c r="B655" s="38"/>
      <c r="C655" s="39"/>
      <c r="D655" s="185" t="s">
        <v>158</v>
      </c>
      <c r="E655" s="39"/>
      <c r="F655" s="186" t="s">
        <v>702</v>
      </c>
      <c r="G655" s="39"/>
      <c r="H655" s="39"/>
      <c r="I655" s="187"/>
      <c r="J655" s="39"/>
      <c r="K655" s="39"/>
      <c r="L655" s="42"/>
      <c r="M655" s="188"/>
      <c r="N655" s="189"/>
      <c r="O655" s="67"/>
      <c r="P655" s="67"/>
      <c r="Q655" s="67"/>
      <c r="R655" s="67"/>
      <c r="S655" s="67"/>
      <c r="T655" s="68"/>
      <c r="U655" s="37"/>
      <c r="V655" s="37"/>
      <c r="W655" s="37"/>
      <c r="X655" s="37"/>
      <c r="Y655" s="37"/>
      <c r="Z655" s="37"/>
      <c r="AA655" s="37"/>
      <c r="AB655" s="37"/>
      <c r="AC655" s="37"/>
      <c r="AD655" s="37"/>
      <c r="AE655" s="37"/>
      <c r="AT655" s="19" t="s">
        <v>158</v>
      </c>
      <c r="AU655" s="19" t="s">
        <v>87</v>
      </c>
    </row>
    <row r="656" spans="2:51" s="13" customFormat="1" ht="12">
      <c r="B656" s="190"/>
      <c r="C656" s="191"/>
      <c r="D656" s="185" t="s">
        <v>160</v>
      </c>
      <c r="E656" s="192" t="s">
        <v>31</v>
      </c>
      <c r="F656" s="193" t="s">
        <v>424</v>
      </c>
      <c r="G656" s="191"/>
      <c r="H656" s="192" t="s">
        <v>31</v>
      </c>
      <c r="I656" s="194"/>
      <c r="J656" s="191"/>
      <c r="K656" s="191"/>
      <c r="L656" s="195"/>
      <c r="M656" s="196"/>
      <c r="N656" s="197"/>
      <c r="O656" s="197"/>
      <c r="P656" s="197"/>
      <c r="Q656" s="197"/>
      <c r="R656" s="197"/>
      <c r="S656" s="197"/>
      <c r="T656" s="198"/>
      <c r="AT656" s="199" t="s">
        <v>160</v>
      </c>
      <c r="AU656" s="199" t="s">
        <v>87</v>
      </c>
      <c r="AV656" s="13" t="s">
        <v>85</v>
      </c>
      <c r="AW656" s="13" t="s">
        <v>38</v>
      </c>
      <c r="AX656" s="13" t="s">
        <v>77</v>
      </c>
      <c r="AY656" s="199" t="s">
        <v>149</v>
      </c>
    </row>
    <row r="657" spans="2:51" s="14" customFormat="1" ht="12">
      <c r="B657" s="200"/>
      <c r="C657" s="201"/>
      <c r="D657" s="185" t="s">
        <v>160</v>
      </c>
      <c r="E657" s="202" t="s">
        <v>31</v>
      </c>
      <c r="F657" s="203" t="s">
        <v>725</v>
      </c>
      <c r="G657" s="201"/>
      <c r="H657" s="204">
        <v>17.751</v>
      </c>
      <c r="I657" s="205"/>
      <c r="J657" s="201"/>
      <c r="K657" s="201"/>
      <c r="L657" s="206"/>
      <c r="M657" s="207"/>
      <c r="N657" s="208"/>
      <c r="O657" s="208"/>
      <c r="P657" s="208"/>
      <c r="Q657" s="208"/>
      <c r="R657" s="208"/>
      <c r="S657" s="208"/>
      <c r="T657" s="209"/>
      <c r="AT657" s="210" t="s">
        <v>160</v>
      </c>
      <c r="AU657" s="210" t="s">
        <v>87</v>
      </c>
      <c r="AV657" s="14" t="s">
        <v>87</v>
      </c>
      <c r="AW657" s="14" t="s">
        <v>38</v>
      </c>
      <c r="AX657" s="14" t="s">
        <v>77</v>
      </c>
      <c r="AY657" s="210" t="s">
        <v>149</v>
      </c>
    </row>
    <row r="658" spans="2:51" s="14" customFormat="1" ht="12">
      <c r="B658" s="200"/>
      <c r="C658" s="201"/>
      <c r="D658" s="185" t="s">
        <v>160</v>
      </c>
      <c r="E658" s="202" t="s">
        <v>31</v>
      </c>
      <c r="F658" s="203" t="s">
        <v>726</v>
      </c>
      <c r="G658" s="201"/>
      <c r="H658" s="204">
        <v>5.191</v>
      </c>
      <c r="I658" s="205"/>
      <c r="J658" s="201"/>
      <c r="K658" s="201"/>
      <c r="L658" s="206"/>
      <c r="M658" s="207"/>
      <c r="N658" s="208"/>
      <c r="O658" s="208"/>
      <c r="P658" s="208"/>
      <c r="Q658" s="208"/>
      <c r="R658" s="208"/>
      <c r="S658" s="208"/>
      <c r="T658" s="209"/>
      <c r="AT658" s="210" t="s">
        <v>160</v>
      </c>
      <c r="AU658" s="210" t="s">
        <v>87</v>
      </c>
      <c r="AV658" s="14" t="s">
        <v>87</v>
      </c>
      <c r="AW658" s="14" t="s">
        <v>38</v>
      </c>
      <c r="AX658" s="14" t="s">
        <v>77</v>
      </c>
      <c r="AY658" s="210" t="s">
        <v>149</v>
      </c>
    </row>
    <row r="659" spans="2:51" s="15" customFormat="1" ht="12">
      <c r="B659" s="211"/>
      <c r="C659" s="212"/>
      <c r="D659" s="185" t="s">
        <v>160</v>
      </c>
      <c r="E659" s="213" t="s">
        <v>31</v>
      </c>
      <c r="F659" s="214" t="s">
        <v>163</v>
      </c>
      <c r="G659" s="212"/>
      <c r="H659" s="215">
        <v>22.942</v>
      </c>
      <c r="I659" s="216"/>
      <c r="J659" s="212"/>
      <c r="K659" s="212"/>
      <c r="L659" s="217"/>
      <c r="M659" s="218"/>
      <c r="N659" s="219"/>
      <c r="O659" s="219"/>
      <c r="P659" s="219"/>
      <c r="Q659" s="219"/>
      <c r="R659" s="219"/>
      <c r="S659" s="219"/>
      <c r="T659" s="220"/>
      <c r="AT659" s="221" t="s">
        <v>160</v>
      </c>
      <c r="AU659" s="221" t="s">
        <v>87</v>
      </c>
      <c r="AV659" s="15" t="s">
        <v>156</v>
      </c>
      <c r="AW659" s="15" t="s">
        <v>38</v>
      </c>
      <c r="AX659" s="15" t="s">
        <v>85</v>
      </c>
      <c r="AY659" s="221" t="s">
        <v>149</v>
      </c>
    </row>
    <row r="660" spans="1:65" s="2" customFormat="1" ht="24.2" customHeight="1">
      <c r="A660" s="37"/>
      <c r="B660" s="38"/>
      <c r="C660" s="172" t="s">
        <v>727</v>
      </c>
      <c r="D660" s="172" t="s">
        <v>151</v>
      </c>
      <c r="E660" s="173" t="s">
        <v>728</v>
      </c>
      <c r="F660" s="174" t="s">
        <v>729</v>
      </c>
      <c r="G660" s="175" t="s">
        <v>229</v>
      </c>
      <c r="H660" s="176">
        <v>1.773</v>
      </c>
      <c r="I660" s="177"/>
      <c r="J660" s="178">
        <f>ROUND(I660*H660,2)</f>
        <v>0</v>
      </c>
      <c r="K660" s="174" t="s">
        <v>155</v>
      </c>
      <c r="L660" s="42"/>
      <c r="M660" s="179" t="s">
        <v>31</v>
      </c>
      <c r="N660" s="180" t="s">
        <v>48</v>
      </c>
      <c r="O660" s="67"/>
      <c r="P660" s="181">
        <f>O660*H660</f>
        <v>0</v>
      </c>
      <c r="Q660" s="181">
        <v>0</v>
      </c>
      <c r="R660" s="181">
        <f>Q660*H660</f>
        <v>0</v>
      </c>
      <c r="S660" s="181">
        <v>0.076</v>
      </c>
      <c r="T660" s="182">
        <f>S660*H660</f>
        <v>0.13474799999999998</v>
      </c>
      <c r="U660" s="37"/>
      <c r="V660" s="37"/>
      <c r="W660" s="37"/>
      <c r="X660" s="37"/>
      <c r="Y660" s="37"/>
      <c r="Z660" s="37"/>
      <c r="AA660" s="37"/>
      <c r="AB660" s="37"/>
      <c r="AC660" s="37"/>
      <c r="AD660" s="37"/>
      <c r="AE660" s="37"/>
      <c r="AR660" s="183" t="s">
        <v>156</v>
      </c>
      <c r="AT660" s="183" t="s">
        <v>151</v>
      </c>
      <c r="AU660" s="183" t="s">
        <v>87</v>
      </c>
      <c r="AY660" s="19" t="s">
        <v>149</v>
      </c>
      <c r="BE660" s="184">
        <f>IF(N660="základní",J660,0)</f>
        <v>0</v>
      </c>
      <c r="BF660" s="184">
        <f>IF(N660="snížená",J660,0)</f>
        <v>0</v>
      </c>
      <c r="BG660" s="184">
        <f>IF(N660="zákl. přenesená",J660,0)</f>
        <v>0</v>
      </c>
      <c r="BH660" s="184">
        <f>IF(N660="sníž. přenesená",J660,0)</f>
        <v>0</v>
      </c>
      <c r="BI660" s="184">
        <f>IF(N660="nulová",J660,0)</f>
        <v>0</v>
      </c>
      <c r="BJ660" s="19" t="s">
        <v>85</v>
      </c>
      <c r="BK660" s="184">
        <f>ROUND(I660*H660,2)</f>
        <v>0</v>
      </c>
      <c r="BL660" s="19" t="s">
        <v>156</v>
      </c>
      <c r="BM660" s="183" t="s">
        <v>730</v>
      </c>
    </row>
    <row r="661" spans="1:47" s="2" customFormat="1" ht="39">
      <c r="A661" s="37"/>
      <c r="B661" s="38"/>
      <c r="C661" s="39"/>
      <c r="D661" s="185" t="s">
        <v>158</v>
      </c>
      <c r="E661" s="39"/>
      <c r="F661" s="186" t="s">
        <v>731</v>
      </c>
      <c r="G661" s="39"/>
      <c r="H661" s="39"/>
      <c r="I661" s="187"/>
      <c r="J661" s="39"/>
      <c r="K661" s="39"/>
      <c r="L661" s="42"/>
      <c r="M661" s="188"/>
      <c r="N661" s="189"/>
      <c r="O661" s="67"/>
      <c r="P661" s="67"/>
      <c r="Q661" s="67"/>
      <c r="R661" s="67"/>
      <c r="S661" s="67"/>
      <c r="T661" s="68"/>
      <c r="U661" s="37"/>
      <c r="V661" s="37"/>
      <c r="W661" s="37"/>
      <c r="X661" s="37"/>
      <c r="Y661" s="37"/>
      <c r="Z661" s="37"/>
      <c r="AA661" s="37"/>
      <c r="AB661" s="37"/>
      <c r="AC661" s="37"/>
      <c r="AD661" s="37"/>
      <c r="AE661" s="37"/>
      <c r="AT661" s="19" t="s">
        <v>158</v>
      </c>
      <c r="AU661" s="19" t="s">
        <v>87</v>
      </c>
    </row>
    <row r="662" spans="2:51" s="13" customFormat="1" ht="12">
      <c r="B662" s="190"/>
      <c r="C662" s="191"/>
      <c r="D662" s="185" t="s">
        <v>160</v>
      </c>
      <c r="E662" s="192" t="s">
        <v>31</v>
      </c>
      <c r="F662" s="193" t="s">
        <v>161</v>
      </c>
      <c r="G662" s="191"/>
      <c r="H662" s="192" t="s">
        <v>31</v>
      </c>
      <c r="I662" s="194"/>
      <c r="J662" s="191"/>
      <c r="K662" s="191"/>
      <c r="L662" s="195"/>
      <c r="M662" s="196"/>
      <c r="N662" s="197"/>
      <c r="O662" s="197"/>
      <c r="P662" s="197"/>
      <c r="Q662" s="197"/>
      <c r="R662" s="197"/>
      <c r="S662" s="197"/>
      <c r="T662" s="198"/>
      <c r="AT662" s="199" t="s">
        <v>160</v>
      </c>
      <c r="AU662" s="199" t="s">
        <v>87</v>
      </c>
      <c r="AV662" s="13" t="s">
        <v>85</v>
      </c>
      <c r="AW662" s="13" t="s">
        <v>38</v>
      </c>
      <c r="AX662" s="13" t="s">
        <v>77</v>
      </c>
      <c r="AY662" s="199" t="s">
        <v>149</v>
      </c>
    </row>
    <row r="663" spans="2:51" s="14" customFormat="1" ht="12">
      <c r="B663" s="200"/>
      <c r="C663" s="201"/>
      <c r="D663" s="185" t="s">
        <v>160</v>
      </c>
      <c r="E663" s="202" t="s">
        <v>31</v>
      </c>
      <c r="F663" s="203" t="s">
        <v>732</v>
      </c>
      <c r="G663" s="201"/>
      <c r="H663" s="204">
        <v>1.773</v>
      </c>
      <c r="I663" s="205"/>
      <c r="J663" s="201"/>
      <c r="K663" s="201"/>
      <c r="L663" s="206"/>
      <c r="M663" s="207"/>
      <c r="N663" s="208"/>
      <c r="O663" s="208"/>
      <c r="P663" s="208"/>
      <c r="Q663" s="208"/>
      <c r="R663" s="208"/>
      <c r="S663" s="208"/>
      <c r="T663" s="209"/>
      <c r="AT663" s="210" t="s">
        <v>160</v>
      </c>
      <c r="AU663" s="210" t="s">
        <v>87</v>
      </c>
      <c r="AV663" s="14" t="s">
        <v>87</v>
      </c>
      <c r="AW663" s="14" t="s">
        <v>38</v>
      </c>
      <c r="AX663" s="14" t="s">
        <v>77</v>
      </c>
      <c r="AY663" s="210" t="s">
        <v>149</v>
      </c>
    </row>
    <row r="664" spans="2:51" s="15" customFormat="1" ht="12">
      <c r="B664" s="211"/>
      <c r="C664" s="212"/>
      <c r="D664" s="185" t="s">
        <v>160</v>
      </c>
      <c r="E664" s="213" t="s">
        <v>31</v>
      </c>
      <c r="F664" s="214" t="s">
        <v>163</v>
      </c>
      <c r="G664" s="212"/>
      <c r="H664" s="215">
        <v>1.773</v>
      </c>
      <c r="I664" s="216"/>
      <c r="J664" s="212"/>
      <c r="K664" s="212"/>
      <c r="L664" s="217"/>
      <c r="M664" s="218"/>
      <c r="N664" s="219"/>
      <c r="O664" s="219"/>
      <c r="P664" s="219"/>
      <c r="Q664" s="219"/>
      <c r="R664" s="219"/>
      <c r="S664" s="219"/>
      <c r="T664" s="220"/>
      <c r="AT664" s="221" t="s">
        <v>160</v>
      </c>
      <c r="AU664" s="221" t="s">
        <v>87</v>
      </c>
      <c r="AV664" s="15" t="s">
        <v>156</v>
      </c>
      <c r="AW664" s="15" t="s">
        <v>38</v>
      </c>
      <c r="AX664" s="15" t="s">
        <v>85</v>
      </c>
      <c r="AY664" s="221" t="s">
        <v>149</v>
      </c>
    </row>
    <row r="665" spans="1:65" s="2" customFormat="1" ht="24.2" customHeight="1">
      <c r="A665" s="37"/>
      <c r="B665" s="38"/>
      <c r="C665" s="172" t="s">
        <v>733</v>
      </c>
      <c r="D665" s="172" t="s">
        <v>151</v>
      </c>
      <c r="E665" s="173" t="s">
        <v>734</v>
      </c>
      <c r="F665" s="174" t="s">
        <v>735</v>
      </c>
      <c r="G665" s="175" t="s">
        <v>229</v>
      </c>
      <c r="H665" s="176">
        <v>2.241</v>
      </c>
      <c r="I665" s="177"/>
      <c r="J665" s="178">
        <f>ROUND(I665*H665,2)</f>
        <v>0</v>
      </c>
      <c r="K665" s="174" t="s">
        <v>155</v>
      </c>
      <c r="L665" s="42"/>
      <c r="M665" s="179" t="s">
        <v>31</v>
      </c>
      <c r="N665" s="180" t="s">
        <v>48</v>
      </c>
      <c r="O665" s="67"/>
      <c r="P665" s="181">
        <f>O665*H665</f>
        <v>0</v>
      </c>
      <c r="Q665" s="181">
        <v>0</v>
      </c>
      <c r="R665" s="181">
        <f>Q665*H665</f>
        <v>0</v>
      </c>
      <c r="S665" s="181">
        <v>0.063</v>
      </c>
      <c r="T665" s="182">
        <f>S665*H665</f>
        <v>0.141183</v>
      </c>
      <c r="U665" s="37"/>
      <c r="V665" s="37"/>
      <c r="W665" s="37"/>
      <c r="X665" s="37"/>
      <c r="Y665" s="37"/>
      <c r="Z665" s="37"/>
      <c r="AA665" s="37"/>
      <c r="AB665" s="37"/>
      <c r="AC665" s="37"/>
      <c r="AD665" s="37"/>
      <c r="AE665" s="37"/>
      <c r="AR665" s="183" t="s">
        <v>156</v>
      </c>
      <c r="AT665" s="183" t="s">
        <v>151</v>
      </c>
      <c r="AU665" s="183" t="s">
        <v>87</v>
      </c>
      <c r="AY665" s="19" t="s">
        <v>149</v>
      </c>
      <c r="BE665" s="184">
        <f>IF(N665="základní",J665,0)</f>
        <v>0</v>
      </c>
      <c r="BF665" s="184">
        <f>IF(N665="snížená",J665,0)</f>
        <v>0</v>
      </c>
      <c r="BG665" s="184">
        <f>IF(N665="zákl. přenesená",J665,0)</f>
        <v>0</v>
      </c>
      <c r="BH665" s="184">
        <f>IF(N665="sníž. přenesená",J665,0)</f>
        <v>0</v>
      </c>
      <c r="BI665" s="184">
        <f>IF(N665="nulová",J665,0)</f>
        <v>0</v>
      </c>
      <c r="BJ665" s="19" t="s">
        <v>85</v>
      </c>
      <c r="BK665" s="184">
        <f>ROUND(I665*H665,2)</f>
        <v>0</v>
      </c>
      <c r="BL665" s="19" t="s">
        <v>156</v>
      </c>
      <c r="BM665" s="183" t="s">
        <v>736</v>
      </c>
    </row>
    <row r="666" spans="1:47" s="2" customFormat="1" ht="39">
      <c r="A666" s="37"/>
      <c r="B666" s="38"/>
      <c r="C666" s="39"/>
      <c r="D666" s="185" t="s">
        <v>158</v>
      </c>
      <c r="E666" s="39"/>
      <c r="F666" s="186" t="s">
        <v>731</v>
      </c>
      <c r="G666" s="39"/>
      <c r="H666" s="39"/>
      <c r="I666" s="187"/>
      <c r="J666" s="39"/>
      <c r="K666" s="39"/>
      <c r="L666" s="42"/>
      <c r="M666" s="188"/>
      <c r="N666" s="189"/>
      <c r="O666" s="67"/>
      <c r="P666" s="67"/>
      <c r="Q666" s="67"/>
      <c r="R666" s="67"/>
      <c r="S666" s="67"/>
      <c r="T666" s="68"/>
      <c r="U666" s="37"/>
      <c r="V666" s="37"/>
      <c r="W666" s="37"/>
      <c r="X666" s="37"/>
      <c r="Y666" s="37"/>
      <c r="Z666" s="37"/>
      <c r="AA666" s="37"/>
      <c r="AB666" s="37"/>
      <c r="AC666" s="37"/>
      <c r="AD666" s="37"/>
      <c r="AE666" s="37"/>
      <c r="AT666" s="19" t="s">
        <v>158</v>
      </c>
      <c r="AU666" s="19" t="s">
        <v>87</v>
      </c>
    </row>
    <row r="667" spans="2:51" s="13" customFormat="1" ht="12">
      <c r="B667" s="190"/>
      <c r="C667" s="191"/>
      <c r="D667" s="185" t="s">
        <v>160</v>
      </c>
      <c r="E667" s="192" t="s">
        <v>31</v>
      </c>
      <c r="F667" s="193" t="s">
        <v>161</v>
      </c>
      <c r="G667" s="191"/>
      <c r="H667" s="192" t="s">
        <v>31</v>
      </c>
      <c r="I667" s="194"/>
      <c r="J667" s="191"/>
      <c r="K667" s="191"/>
      <c r="L667" s="195"/>
      <c r="M667" s="196"/>
      <c r="N667" s="197"/>
      <c r="O667" s="197"/>
      <c r="P667" s="197"/>
      <c r="Q667" s="197"/>
      <c r="R667" s="197"/>
      <c r="S667" s="197"/>
      <c r="T667" s="198"/>
      <c r="AT667" s="199" t="s">
        <v>160</v>
      </c>
      <c r="AU667" s="199" t="s">
        <v>87</v>
      </c>
      <c r="AV667" s="13" t="s">
        <v>85</v>
      </c>
      <c r="AW667" s="13" t="s">
        <v>38</v>
      </c>
      <c r="AX667" s="13" t="s">
        <v>77</v>
      </c>
      <c r="AY667" s="199" t="s">
        <v>149</v>
      </c>
    </row>
    <row r="668" spans="2:51" s="14" customFormat="1" ht="12">
      <c r="B668" s="200"/>
      <c r="C668" s="201"/>
      <c r="D668" s="185" t="s">
        <v>160</v>
      </c>
      <c r="E668" s="202" t="s">
        <v>31</v>
      </c>
      <c r="F668" s="203" t="s">
        <v>737</v>
      </c>
      <c r="G668" s="201"/>
      <c r="H668" s="204">
        <v>2.241</v>
      </c>
      <c r="I668" s="205"/>
      <c r="J668" s="201"/>
      <c r="K668" s="201"/>
      <c r="L668" s="206"/>
      <c r="M668" s="207"/>
      <c r="N668" s="208"/>
      <c r="O668" s="208"/>
      <c r="P668" s="208"/>
      <c r="Q668" s="208"/>
      <c r="R668" s="208"/>
      <c r="S668" s="208"/>
      <c r="T668" s="209"/>
      <c r="AT668" s="210" t="s">
        <v>160</v>
      </c>
      <c r="AU668" s="210" t="s">
        <v>87</v>
      </c>
      <c r="AV668" s="14" t="s">
        <v>87</v>
      </c>
      <c r="AW668" s="14" t="s">
        <v>38</v>
      </c>
      <c r="AX668" s="14" t="s">
        <v>77</v>
      </c>
      <c r="AY668" s="210" t="s">
        <v>149</v>
      </c>
    </row>
    <row r="669" spans="2:51" s="15" customFormat="1" ht="12">
      <c r="B669" s="211"/>
      <c r="C669" s="212"/>
      <c r="D669" s="185" t="s">
        <v>160</v>
      </c>
      <c r="E669" s="213" t="s">
        <v>31</v>
      </c>
      <c r="F669" s="214" t="s">
        <v>163</v>
      </c>
      <c r="G669" s="212"/>
      <c r="H669" s="215">
        <v>2.241</v>
      </c>
      <c r="I669" s="216"/>
      <c r="J669" s="212"/>
      <c r="K669" s="212"/>
      <c r="L669" s="217"/>
      <c r="M669" s="218"/>
      <c r="N669" s="219"/>
      <c r="O669" s="219"/>
      <c r="P669" s="219"/>
      <c r="Q669" s="219"/>
      <c r="R669" s="219"/>
      <c r="S669" s="219"/>
      <c r="T669" s="220"/>
      <c r="AT669" s="221" t="s">
        <v>160</v>
      </c>
      <c r="AU669" s="221" t="s">
        <v>87</v>
      </c>
      <c r="AV669" s="15" t="s">
        <v>156</v>
      </c>
      <c r="AW669" s="15" t="s">
        <v>38</v>
      </c>
      <c r="AX669" s="15" t="s">
        <v>85</v>
      </c>
      <c r="AY669" s="221" t="s">
        <v>149</v>
      </c>
    </row>
    <row r="670" spans="1:65" s="2" customFormat="1" ht="24.2" customHeight="1">
      <c r="A670" s="37"/>
      <c r="B670" s="38"/>
      <c r="C670" s="172" t="s">
        <v>738</v>
      </c>
      <c r="D670" s="172" t="s">
        <v>151</v>
      </c>
      <c r="E670" s="173" t="s">
        <v>739</v>
      </c>
      <c r="F670" s="174" t="s">
        <v>740</v>
      </c>
      <c r="G670" s="175" t="s">
        <v>229</v>
      </c>
      <c r="H670" s="176">
        <v>7.98</v>
      </c>
      <c r="I670" s="177"/>
      <c r="J670" s="178">
        <f>ROUND(I670*H670,2)</f>
        <v>0</v>
      </c>
      <c r="K670" s="174" t="s">
        <v>155</v>
      </c>
      <c r="L670" s="42"/>
      <c r="M670" s="179" t="s">
        <v>31</v>
      </c>
      <c r="N670" s="180" t="s">
        <v>48</v>
      </c>
      <c r="O670" s="67"/>
      <c r="P670" s="181">
        <f>O670*H670</f>
        <v>0</v>
      </c>
      <c r="Q670" s="181">
        <v>0</v>
      </c>
      <c r="R670" s="181">
        <f>Q670*H670</f>
        <v>0</v>
      </c>
      <c r="S670" s="181">
        <v>0.019</v>
      </c>
      <c r="T670" s="182">
        <f>S670*H670</f>
        <v>0.15162</v>
      </c>
      <c r="U670" s="37"/>
      <c r="V670" s="37"/>
      <c r="W670" s="37"/>
      <c r="X670" s="37"/>
      <c r="Y670" s="37"/>
      <c r="Z670" s="37"/>
      <c r="AA670" s="37"/>
      <c r="AB670" s="37"/>
      <c r="AC670" s="37"/>
      <c r="AD670" s="37"/>
      <c r="AE670" s="37"/>
      <c r="AR670" s="183" t="s">
        <v>156</v>
      </c>
      <c r="AT670" s="183" t="s">
        <v>151</v>
      </c>
      <c r="AU670" s="183" t="s">
        <v>87</v>
      </c>
      <c r="AY670" s="19" t="s">
        <v>149</v>
      </c>
      <c r="BE670" s="184">
        <f>IF(N670="základní",J670,0)</f>
        <v>0</v>
      </c>
      <c r="BF670" s="184">
        <f>IF(N670="snížená",J670,0)</f>
        <v>0</v>
      </c>
      <c r="BG670" s="184">
        <f>IF(N670="zákl. přenesená",J670,0)</f>
        <v>0</v>
      </c>
      <c r="BH670" s="184">
        <f>IF(N670="sníž. přenesená",J670,0)</f>
        <v>0</v>
      </c>
      <c r="BI670" s="184">
        <f>IF(N670="nulová",J670,0)</f>
        <v>0</v>
      </c>
      <c r="BJ670" s="19" t="s">
        <v>85</v>
      </c>
      <c r="BK670" s="184">
        <f>ROUND(I670*H670,2)</f>
        <v>0</v>
      </c>
      <c r="BL670" s="19" t="s">
        <v>156</v>
      </c>
      <c r="BM670" s="183" t="s">
        <v>741</v>
      </c>
    </row>
    <row r="671" spans="1:47" s="2" customFormat="1" ht="39">
      <c r="A671" s="37"/>
      <c r="B671" s="38"/>
      <c r="C671" s="39"/>
      <c r="D671" s="185" t="s">
        <v>158</v>
      </c>
      <c r="E671" s="39"/>
      <c r="F671" s="186" t="s">
        <v>731</v>
      </c>
      <c r="G671" s="39"/>
      <c r="H671" s="39"/>
      <c r="I671" s="187"/>
      <c r="J671" s="39"/>
      <c r="K671" s="39"/>
      <c r="L671" s="42"/>
      <c r="M671" s="188"/>
      <c r="N671" s="189"/>
      <c r="O671" s="67"/>
      <c r="P671" s="67"/>
      <c r="Q671" s="67"/>
      <c r="R671" s="67"/>
      <c r="S671" s="67"/>
      <c r="T671" s="68"/>
      <c r="U671" s="37"/>
      <c r="V671" s="37"/>
      <c r="W671" s="37"/>
      <c r="X671" s="37"/>
      <c r="Y671" s="37"/>
      <c r="Z671" s="37"/>
      <c r="AA671" s="37"/>
      <c r="AB671" s="37"/>
      <c r="AC671" s="37"/>
      <c r="AD671" s="37"/>
      <c r="AE671" s="37"/>
      <c r="AT671" s="19" t="s">
        <v>158</v>
      </c>
      <c r="AU671" s="19" t="s">
        <v>87</v>
      </c>
    </row>
    <row r="672" spans="2:51" s="13" customFormat="1" ht="12">
      <c r="B672" s="190"/>
      <c r="C672" s="191"/>
      <c r="D672" s="185" t="s">
        <v>160</v>
      </c>
      <c r="E672" s="192" t="s">
        <v>31</v>
      </c>
      <c r="F672" s="193" t="s">
        <v>161</v>
      </c>
      <c r="G672" s="191"/>
      <c r="H672" s="192" t="s">
        <v>31</v>
      </c>
      <c r="I672" s="194"/>
      <c r="J672" s="191"/>
      <c r="K672" s="191"/>
      <c r="L672" s="195"/>
      <c r="M672" s="196"/>
      <c r="N672" s="197"/>
      <c r="O672" s="197"/>
      <c r="P672" s="197"/>
      <c r="Q672" s="197"/>
      <c r="R672" s="197"/>
      <c r="S672" s="197"/>
      <c r="T672" s="198"/>
      <c r="AT672" s="199" t="s">
        <v>160</v>
      </c>
      <c r="AU672" s="199" t="s">
        <v>87</v>
      </c>
      <c r="AV672" s="13" t="s">
        <v>85</v>
      </c>
      <c r="AW672" s="13" t="s">
        <v>38</v>
      </c>
      <c r="AX672" s="13" t="s">
        <v>77</v>
      </c>
      <c r="AY672" s="199" t="s">
        <v>149</v>
      </c>
    </row>
    <row r="673" spans="2:51" s="14" customFormat="1" ht="12">
      <c r="B673" s="200"/>
      <c r="C673" s="201"/>
      <c r="D673" s="185" t="s">
        <v>160</v>
      </c>
      <c r="E673" s="202" t="s">
        <v>31</v>
      </c>
      <c r="F673" s="203" t="s">
        <v>742</v>
      </c>
      <c r="G673" s="201"/>
      <c r="H673" s="204">
        <v>7.98</v>
      </c>
      <c r="I673" s="205"/>
      <c r="J673" s="201"/>
      <c r="K673" s="201"/>
      <c r="L673" s="206"/>
      <c r="M673" s="207"/>
      <c r="N673" s="208"/>
      <c r="O673" s="208"/>
      <c r="P673" s="208"/>
      <c r="Q673" s="208"/>
      <c r="R673" s="208"/>
      <c r="S673" s="208"/>
      <c r="T673" s="209"/>
      <c r="AT673" s="210" t="s">
        <v>160</v>
      </c>
      <c r="AU673" s="210" t="s">
        <v>87</v>
      </c>
      <c r="AV673" s="14" t="s">
        <v>87</v>
      </c>
      <c r="AW673" s="14" t="s">
        <v>38</v>
      </c>
      <c r="AX673" s="14" t="s">
        <v>77</v>
      </c>
      <c r="AY673" s="210" t="s">
        <v>149</v>
      </c>
    </row>
    <row r="674" spans="2:51" s="15" customFormat="1" ht="12">
      <c r="B674" s="211"/>
      <c r="C674" s="212"/>
      <c r="D674" s="185" t="s">
        <v>160</v>
      </c>
      <c r="E674" s="213" t="s">
        <v>31</v>
      </c>
      <c r="F674" s="214" t="s">
        <v>163</v>
      </c>
      <c r="G674" s="212"/>
      <c r="H674" s="215">
        <v>7.98</v>
      </c>
      <c r="I674" s="216"/>
      <c r="J674" s="212"/>
      <c r="K674" s="212"/>
      <c r="L674" s="217"/>
      <c r="M674" s="218"/>
      <c r="N674" s="219"/>
      <c r="O674" s="219"/>
      <c r="P674" s="219"/>
      <c r="Q674" s="219"/>
      <c r="R674" s="219"/>
      <c r="S674" s="219"/>
      <c r="T674" s="220"/>
      <c r="AT674" s="221" t="s">
        <v>160</v>
      </c>
      <c r="AU674" s="221" t="s">
        <v>87</v>
      </c>
      <c r="AV674" s="15" t="s">
        <v>156</v>
      </c>
      <c r="AW674" s="15" t="s">
        <v>38</v>
      </c>
      <c r="AX674" s="15" t="s">
        <v>85</v>
      </c>
      <c r="AY674" s="221" t="s">
        <v>149</v>
      </c>
    </row>
    <row r="675" spans="1:65" s="2" customFormat="1" ht="24.2" customHeight="1">
      <c r="A675" s="37"/>
      <c r="B675" s="38"/>
      <c r="C675" s="172" t="s">
        <v>743</v>
      </c>
      <c r="D675" s="172" t="s">
        <v>151</v>
      </c>
      <c r="E675" s="173" t="s">
        <v>744</v>
      </c>
      <c r="F675" s="174" t="s">
        <v>745</v>
      </c>
      <c r="G675" s="175" t="s">
        <v>154</v>
      </c>
      <c r="H675" s="176">
        <v>0.713</v>
      </c>
      <c r="I675" s="177"/>
      <c r="J675" s="178">
        <f>ROUND(I675*H675,2)</f>
        <v>0</v>
      </c>
      <c r="K675" s="174" t="s">
        <v>155</v>
      </c>
      <c r="L675" s="42"/>
      <c r="M675" s="179" t="s">
        <v>31</v>
      </c>
      <c r="N675" s="180" t="s">
        <v>48</v>
      </c>
      <c r="O675" s="67"/>
      <c r="P675" s="181">
        <f>O675*H675</f>
        <v>0</v>
      </c>
      <c r="Q675" s="181">
        <v>0</v>
      </c>
      <c r="R675" s="181">
        <f>Q675*H675</f>
        <v>0</v>
      </c>
      <c r="S675" s="181">
        <v>1.8</v>
      </c>
      <c r="T675" s="182">
        <f>S675*H675</f>
        <v>1.2833999999999999</v>
      </c>
      <c r="U675" s="37"/>
      <c r="V675" s="37"/>
      <c r="W675" s="37"/>
      <c r="X675" s="37"/>
      <c r="Y675" s="37"/>
      <c r="Z675" s="37"/>
      <c r="AA675" s="37"/>
      <c r="AB675" s="37"/>
      <c r="AC675" s="37"/>
      <c r="AD675" s="37"/>
      <c r="AE675" s="37"/>
      <c r="AR675" s="183" t="s">
        <v>156</v>
      </c>
      <c r="AT675" s="183" t="s">
        <v>151</v>
      </c>
      <c r="AU675" s="183" t="s">
        <v>87</v>
      </c>
      <c r="AY675" s="19" t="s">
        <v>149</v>
      </c>
      <c r="BE675" s="184">
        <f>IF(N675="základní",J675,0)</f>
        <v>0</v>
      </c>
      <c r="BF675" s="184">
        <f>IF(N675="snížená",J675,0)</f>
        <v>0</v>
      </c>
      <c r="BG675" s="184">
        <f>IF(N675="zákl. přenesená",J675,0)</f>
        <v>0</v>
      </c>
      <c r="BH675" s="184">
        <f>IF(N675="sníž. přenesená",J675,0)</f>
        <v>0</v>
      </c>
      <c r="BI675" s="184">
        <f>IF(N675="nulová",J675,0)</f>
        <v>0</v>
      </c>
      <c r="BJ675" s="19" t="s">
        <v>85</v>
      </c>
      <c r="BK675" s="184">
        <f>ROUND(I675*H675,2)</f>
        <v>0</v>
      </c>
      <c r="BL675" s="19" t="s">
        <v>156</v>
      </c>
      <c r="BM675" s="183" t="s">
        <v>746</v>
      </c>
    </row>
    <row r="676" spans="2:51" s="13" customFormat="1" ht="12">
      <c r="B676" s="190"/>
      <c r="C676" s="191"/>
      <c r="D676" s="185" t="s">
        <v>160</v>
      </c>
      <c r="E676" s="192" t="s">
        <v>31</v>
      </c>
      <c r="F676" s="193" t="s">
        <v>161</v>
      </c>
      <c r="G676" s="191"/>
      <c r="H676" s="192" t="s">
        <v>31</v>
      </c>
      <c r="I676" s="194"/>
      <c r="J676" s="191"/>
      <c r="K676" s="191"/>
      <c r="L676" s="195"/>
      <c r="M676" s="196"/>
      <c r="N676" s="197"/>
      <c r="O676" s="197"/>
      <c r="P676" s="197"/>
      <c r="Q676" s="197"/>
      <c r="R676" s="197"/>
      <c r="S676" s="197"/>
      <c r="T676" s="198"/>
      <c r="AT676" s="199" t="s">
        <v>160</v>
      </c>
      <c r="AU676" s="199" t="s">
        <v>87</v>
      </c>
      <c r="AV676" s="13" t="s">
        <v>85</v>
      </c>
      <c r="AW676" s="13" t="s">
        <v>38</v>
      </c>
      <c r="AX676" s="13" t="s">
        <v>77</v>
      </c>
      <c r="AY676" s="199" t="s">
        <v>149</v>
      </c>
    </row>
    <row r="677" spans="2:51" s="14" customFormat="1" ht="12">
      <c r="B677" s="200"/>
      <c r="C677" s="201"/>
      <c r="D677" s="185" t="s">
        <v>160</v>
      </c>
      <c r="E677" s="202" t="s">
        <v>31</v>
      </c>
      <c r="F677" s="203" t="s">
        <v>747</v>
      </c>
      <c r="G677" s="201"/>
      <c r="H677" s="204">
        <v>0.713</v>
      </c>
      <c r="I677" s="205"/>
      <c r="J677" s="201"/>
      <c r="K677" s="201"/>
      <c r="L677" s="206"/>
      <c r="M677" s="207"/>
      <c r="N677" s="208"/>
      <c r="O677" s="208"/>
      <c r="P677" s="208"/>
      <c r="Q677" s="208"/>
      <c r="R677" s="208"/>
      <c r="S677" s="208"/>
      <c r="T677" s="209"/>
      <c r="AT677" s="210" t="s">
        <v>160</v>
      </c>
      <c r="AU677" s="210" t="s">
        <v>87</v>
      </c>
      <c r="AV677" s="14" t="s">
        <v>87</v>
      </c>
      <c r="AW677" s="14" t="s">
        <v>38</v>
      </c>
      <c r="AX677" s="14" t="s">
        <v>77</v>
      </c>
      <c r="AY677" s="210" t="s">
        <v>149</v>
      </c>
    </row>
    <row r="678" spans="2:51" s="15" customFormat="1" ht="12">
      <c r="B678" s="211"/>
      <c r="C678" s="212"/>
      <c r="D678" s="185" t="s">
        <v>160</v>
      </c>
      <c r="E678" s="213" t="s">
        <v>31</v>
      </c>
      <c r="F678" s="214" t="s">
        <v>163</v>
      </c>
      <c r="G678" s="212"/>
      <c r="H678" s="215">
        <v>0.713</v>
      </c>
      <c r="I678" s="216"/>
      <c r="J678" s="212"/>
      <c r="K678" s="212"/>
      <c r="L678" s="217"/>
      <c r="M678" s="218"/>
      <c r="N678" s="219"/>
      <c r="O678" s="219"/>
      <c r="P678" s="219"/>
      <c r="Q678" s="219"/>
      <c r="R678" s="219"/>
      <c r="S678" s="219"/>
      <c r="T678" s="220"/>
      <c r="AT678" s="221" t="s">
        <v>160</v>
      </c>
      <c r="AU678" s="221" t="s">
        <v>87</v>
      </c>
      <c r="AV678" s="15" t="s">
        <v>156</v>
      </c>
      <c r="AW678" s="15" t="s">
        <v>38</v>
      </c>
      <c r="AX678" s="15" t="s">
        <v>85</v>
      </c>
      <c r="AY678" s="221" t="s">
        <v>149</v>
      </c>
    </row>
    <row r="679" spans="1:65" s="2" customFormat="1" ht="24.2" customHeight="1">
      <c r="A679" s="37"/>
      <c r="B679" s="38"/>
      <c r="C679" s="172" t="s">
        <v>748</v>
      </c>
      <c r="D679" s="172" t="s">
        <v>151</v>
      </c>
      <c r="E679" s="173" t="s">
        <v>749</v>
      </c>
      <c r="F679" s="174" t="s">
        <v>750</v>
      </c>
      <c r="G679" s="175" t="s">
        <v>297</v>
      </c>
      <c r="H679" s="176">
        <v>8.43</v>
      </c>
      <c r="I679" s="177"/>
      <c r="J679" s="178">
        <f>ROUND(I679*H679,2)</f>
        <v>0</v>
      </c>
      <c r="K679" s="174" t="s">
        <v>155</v>
      </c>
      <c r="L679" s="42"/>
      <c r="M679" s="179" t="s">
        <v>31</v>
      </c>
      <c r="N679" s="180" t="s">
        <v>48</v>
      </c>
      <c r="O679" s="67"/>
      <c r="P679" s="181">
        <f>O679*H679</f>
        <v>0</v>
      </c>
      <c r="Q679" s="181">
        <v>0</v>
      </c>
      <c r="R679" s="181">
        <f>Q679*H679</f>
        <v>0</v>
      </c>
      <c r="S679" s="181">
        <v>0.009</v>
      </c>
      <c r="T679" s="182">
        <f>S679*H679</f>
        <v>0.07586999999999999</v>
      </c>
      <c r="U679" s="37"/>
      <c r="V679" s="37"/>
      <c r="W679" s="37"/>
      <c r="X679" s="37"/>
      <c r="Y679" s="37"/>
      <c r="Z679" s="37"/>
      <c r="AA679" s="37"/>
      <c r="AB679" s="37"/>
      <c r="AC679" s="37"/>
      <c r="AD679" s="37"/>
      <c r="AE679" s="37"/>
      <c r="AR679" s="183" t="s">
        <v>156</v>
      </c>
      <c r="AT679" s="183" t="s">
        <v>151</v>
      </c>
      <c r="AU679" s="183" t="s">
        <v>87</v>
      </c>
      <c r="AY679" s="19" t="s">
        <v>149</v>
      </c>
      <c r="BE679" s="184">
        <f>IF(N679="základní",J679,0)</f>
        <v>0</v>
      </c>
      <c r="BF679" s="184">
        <f>IF(N679="snížená",J679,0)</f>
        <v>0</v>
      </c>
      <c r="BG679" s="184">
        <f>IF(N679="zákl. přenesená",J679,0)</f>
        <v>0</v>
      </c>
      <c r="BH679" s="184">
        <f>IF(N679="sníž. přenesená",J679,0)</f>
        <v>0</v>
      </c>
      <c r="BI679" s="184">
        <f>IF(N679="nulová",J679,0)</f>
        <v>0</v>
      </c>
      <c r="BJ679" s="19" t="s">
        <v>85</v>
      </c>
      <c r="BK679" s="184">
        <f>ROUND(I679*H679,2)</f>
        <v>0</v>
      </c>
      <c r="BL679" s="19" t="s">
        <v>156</v>
      </c>
      <c r="BM679" s="183" t="s">
        <v>751</v>
      </c>
    </row>
    <row r="680" spans="2:51" s="13" customFormat="1" ht="12">
      <c r="B680" s="190"/>
      <c r="C680" s="191"/>
      <c r="D680" s="185" t="s">
        <v>160</v>
      </c>
      <c r="E680" s="192" t="s">
        <v>31</v>
      </c>
      <c r="F680" s="193" t="s">
        <v>205</v>
      </c>
      <c r="G680" s="191"/>
      <c r="H680" s="192" t="s">
        <v>31</v>
      </c>
      <c r="I680" s="194"/>
      <c r="J680" s="191"/>
      <c r="K680" s="191"/>
      <c r="L680" s="195"/>
      <c r="M680" s="196"/>
      <c r="N680" s="197"/>
      <c r="O680" s="197"/>
      <c r="P680" s="197"/>
      <c r="Q680" s="197"/>
      <c r="R680" s="197"/>
      <c r="S680" s="197"/>
      <c r="T680" s="198"/>
      <c r="AT680" s="199" t="s">
        <v>160</v>
      </c>
      <c r="AU680" s="199" t="s">
        <v>87</v>
      </c>
      <c r="AV680" s="13" t="s">
        <v>85</v>
      </c>
      <c r="AW680" s="13" t="s">
        <v>38</v>
      </c>
      <c r="AX680" s="13" t="s">
        <v>77</v>
      </c>
      <c r="AY680" s="199" t="s">
        <v>149</v>
      </c>
    </row>
    <row r="681" spans="2:51" s="14" customFormat="1" ht="12">
      <c r="B681" s="200"/>
      <c r="C681" s="201"/>
      <c r="D681" s="185" t="s">
        <v>160</v>
      </c>
      <c r="E681" s="202" t="s">
        <v>31</v>
      </c>
      <c r="F681" s="203" t="s">
        <v>752</v>
      </c>
      <c r="G681" s="201"/>
      <c r="H681" s="204">
        <v>1.15</v>
      </c>
      <c r="I681" s="205"/>
      <c r="J681" s="201"/>
      <c r="K681" s="201"/>
      <c r="L681" s="206"/>
      <c r="M681" s="207"/>
      <c r="N681" s="208"/>
      <c r="O681" s="208"/>
      <c r="P681" s="208"/>
      <c r="Q681" s="208"/>
      <c r="R681" s="208"/>
      <c r="S681" s="208"/>
      <c r="T681" s="209"/>
      <c r="AT681" s="210" t="s">
        <v>160</v>
      </c>
      <c r="AU681" s="210" t="s">
        <v>87</v>
      </c>
      <c r="AV681" s="14" t="s">
        <v>87</v>
      </c>
      <c r="AW681" s="14" t="s">
        <v>38</v>
      </c>
      <c r="AX681" s="14" t="s">
        <v>77</v>
      </c>
      <c r="AY681" s="210" t="s">
        <v>149</v>
      </c>
    </row>
    <row r="682" spans="2:51" s="14" customFormat="1" ht="12">
      <c r="B682" s="200"/>
      <c r="C682" s="201"/>
      <c r="D682" s="185" t="s">
        <v>160</v>
      </c>
      <c r="E682" s="202" t="s">
        <v>31</v>
      </c>
      <c r="F682" s="203" t="s">
        <v>753</v>
      </c>
      <c r="G682" s="201"/>
      <c r="H682" s="204">
        <v>7.28</v>
      </c>
      <c r="I682" s="205"/>
      <c r="J682" s="201"/>
      <c r="K682" s="201"/>
      <c r="L682" s="206"/>
      <c r="M682" s="207"/>
      <c r="N682" s="208"/>
      <c r="O682" s="208"/>
      <c r="P682" s="208"/>
      <c r="Q682" s="208"/>
      <c r="R682" s="208"/>
      <c r="S682" s="208"/>
      <c r="T682" s="209"/>
      <c r="AT682" s="210" t="s">
        <v>160</v>
      </c>
      <c r="AU682" s="210" t="s">
        <v>87</v>
      </c>
      <c r="AV682" s="14" t="s">
        <v>87</v>
      </c>
      <c r="AW682" s="14" t="s">
        <v>38</v>
      </c>
      <c r="AX682" s="14" t="s">
        <v>77</v>
      </c>
      <c r="AY682" s="210" t="s">
        <v>149</v>
      </c>
    </row>
    <row r="683" spans="2:51" s="15" customFormat="1" ht="12">
      <c r="B683" s="211"/>
      <c r="C683" s="212"/>
      <c r="D683" s="185" t="s">
        <v>160</v>
      </c>
      <c r="E683" s="213" t="s">
        <v>31</v>
      </c>
      <c r="F683" s="214" t="s">
        <v>163</v>
      </c>
      <c r="G683" s="212"/>
      <c r="H683" s="215">
        <v>8.43</v>
      </c>
      <c r="I683" s="216"/>
      <c r="J683" s="212"/>
      <c r="K683" s="212"/>
      <c r="L683" s="217"/>
      <c r="M683" s="218"/>
      <c r="N683" s="219"/>
      <c r="O683" s="219"/>
      <c r="P683" s="219"/>
      <c r="Q683" s="219"/>
      <c r="R683" s="219"/>
      <c r="S683" s="219"/>
      <c r="T683" s="220"/>
      <c r="AT683" s="221" t="s">
        <v>160</v>
      </c>
      <c r="AU683" s="221" t="s">
        <v>87</v>
      </c>
      <c r="AV683" s="15" t="s">
        <v>156</v>
      </c>
      <c r="AW683" s="15" t="s">
        <v>38</v>
      </c>
      <c r="AX683" s="15" t="s">
        <v>85</v>
      </c>
      <c r="AY683" s="221" t="s">
        <v>149</v>
      </c>
    </row>
    <row r="684" spans="1:65" s="2" customFormat="1" ht="24.2" customHeight="1">
      <c r="A684" s="37"/>
      <c r="B684" s="38"/>
      <c r="C684" s="172" t="s">
        <v>754</v>
      </c>
      <c r="D684" s="172" t="s">
        <v>151</v>
      </c>
      <c r="E684" s="173" t="s">
        <v>755</v>
      </c>
      <c r="F684" s="174" t="s">
        <v>756</v>
      </c>
      <c r="G684" s="175" t="s">
        <v>297</v>
      </c>
      <c r="H684" s="176">
        <v>22.9</v>
      </c>
      <c r="I684" s="177"/>
      <c r="J684" s="178">
        <f>ROUND(I684*H684,2)</f>
        <v>0</v>
      </c>
      <c r="K684" s="174" t="s">
        <v>155</v>
      </c>
      <c r="L684" s="42"/>
      <c r="M684" s="179" t="s">
        <v>31</v>
      </c>
      <c r="N684" s="180" t="s">
        <v>48</v>
      </c>
      <c r="O684" s="67"/>
      <c r="P684" s="181">
        <f>O684*H684</f>
        <v>0</v>
      </c>
      <c r="Q684" s="181">
        <v>0</v>
      </c>
      <c r="R684" s="181">
        <f>Q684*H684</f>
        <v>0</v>
      </c>
      <c r="S684" s="181">
        <v>0.065</v>
      </c>
      <c r="T684" s="182">
        <f>S684*H684</f>
        <v>1.4885</v>
      </c>
      <c r="U684" s="37"/>
      <c r="V684" s="37"/>
      <c r="W684" s="37"/>
      <c r="X684" s="37"/>
      <c r="Y684" s="37"/>
      <c r="Z684" s="37"/>
      <c r="AA684" s="37"/>
      <c r="AB684" s="37"/>
      <c r="AC684" s="37"/>
      <c r="AD684" s="37"/>
      <c r="AE684" s="37"/>
      <c r="AR684" s="183" t="s">
        <v>156</v>
      </c>
      <c r="AT684" s="183" t="s">
        <v>151</v>
      </c>
      <c r="AU684" s="183" t="s">
        <v>87</v>
      </c>
      <c r="AY684" s="19" t="s">
        <v>149</v>
      </c>
      <c r="BE684" s="184">
        <f>IF(N684="základní",J684,0)</f>
        <v>0</v>
      </c>
      <c r="BF684" s="184">
        <f>IF(N684="snížená",J684,0)</f>
        <v>0</v>
      </c>
      <c r="BG684" s="184">
        <f>IF(N684="zákl. přenesená",J684,0)</f>
        <v>0</v>
      </c>
      <c r="BH684" s="184">
        <f>IF(N684="sníž. přenesená",J684,0)</f>
        <v>0</v>
      </c>
      <c r="BI684" s="184">
        <f>IF(N684="nulová",J684,0)</f>
        <v>0</v>
      </c>
      <c r="BJ684" s="19" t="s">
        <v>85</v>
      </c>
      <c r="BK684" s="184">
        <f>ROUND(I684*H684,2)</f>
        <v>0</v>
      </c>
      <c r="BL684" s="19" t="s">
        <v>156</v>
      </c>
      <c r="BM684" s="183" t="s">
        <v>757</v>
      </c>
    </row>
    <row r="685" spans="2:51" s="13" customFormat="1" ht="12">
      <c r="B685" s="190"/>
      <c r="C685" s="191"/>
      <c r="D685" s="185" t="s">
        <v>160</v>
      </c>
      <c r="E685" s="192" t="s">
        <v>31</v>
      </c>
      <c r="F685" s="193" t="s">
        <v>205</v>
      </c>
      <c r="G685" s="191"/>
      <c r="H685" s="192" t="s">
        <v>31</v>
      </c>
      <c r="I685" s="194"/>
      <c r="J685" s="191"/>
      <c r="K685" s="191"/>
      <c r="L685" s="195"/>
      <c r="M685" s="196"/>
      <c r="N685" s="197"/>
      <c r="O685" s="197"/>
      <c r="P685" s="197"/>
      <c r="Q685" s="197"/>
      <c r="R685" s="197"/>
      <c r="S685" s="197"/>
      <c r="T685" s="198"/>
      <c r="AT685" s="199" t="s">
        <v>160</v>
      </c>
      <c r="AU685" s="199" t="s">
        <v>87</v>
      </c>
      <c r="AV685" s="13" t="s">
        <v>85</v>
      </c>
      <c r="AW685" s="13" t="s">
        <v>38</v>
      </c>
      <c r="AX685" s="13" t="s">
        <v>77</v>
      </c>
      <c r="AY685" s="199" t="s">
        <v>149</v>
      </c>
    </row>
    <row r="686" spans="2:51" s="14" customFormat="1" ht="12">
      <c r="B686" s="200"/>
      <c r="C686" s="201"/>
      <c r="D686" s="185" t="s">
        <v>160</v>
      </c>
      <c r="E686" s="202" t="s">
        <v>31</v>
      </c>
      <c r="F686" s="203" t="s">
        <v>758</v>
      </c>
      <c r="G686" s="201"/>
      <c r="H686" s="204">
        <v>0.9</v>
      </c>
      <c r="I686" s="205"/>
      <c r="J686" s="201"/>
      <c r="K686" s="201"/>
      <c r="L686" s="206"/>
      <c r="M686" s="207"/>
      <c r="N686" s="208"/>
      <c r="O686" s="208"/>
      <c r="P686" s="208"/>
      <c r="Q686" s="208"/>
      <c r="R686" s="208"/>
      <c r="S686" s="208"/>
      <c r="T686" s="209"/>
      <c r="AT686" s="210" t="s">
        <v>160</v>
      </c>
      <c r="AU686" s="210" t="s">
        <v>87</v>
      </c>
      <c r="AV686" s="14" t="s">
        <v>87</v>
      </c>
      <c r="AW686" s="14" t="s">
        <v>38</v>
      </c>
      <c r="AX686" s="14" t="s">
        <v>77</v>
      </c>
      <c r="AY686" s="210" t="s">
        <v>149</v>
      </c>
    </row>
    <row r="687" spans="2:51" s="14" customFormat="1" ht="12">
      <c r="B687" s="200"/>
      <c r="C687" s="201"/>
      <c r="D687" s="185" t="s">
        <v>160</v>
      </c>
      <c r="E687" s="202" t="s">
        <v>31</v>
      </c>
      <c r="F687" s="203" t="s">
        <v>759</v>
      </c>
      <c r="G687" s="201"/>
      <c r="H687" s="204">
        <v>21.6</v>
      </c>
      <c r="I687" s="205"/>
      <c r="J687" s="201"/>
      <c r="K687" s="201"/>
      <c r="L687" s="206"/>
      <c r="M687" s="207"/>
      <c r="N687" s="208"/>
      <c r="O687" s="208"/>
      <c r="P687" s="208"/>
      <c r="Q687" s="208"/>
      <c r="R687" s="208"/>
      <c r="S687" s="208"/>
      <c r="T687" s="209"/>
      <c r="AT687" s="210" t="s">
        <v>160</v>
      </c>
      <c r="AU687" s="210" t="s">
        <v>87</v>
      </c>
      <c r="AV687" s="14" t="s">
        <v>87</v>
      </c>
      <c r="AW687" s="14" t="s">
        <v>38</v>
      </c>
      <c r="AX687" s="14" t="s">
        <v>77</v>
      </c>
      <c r="AY687" s="210" t="s">
        <v>149</v>
      </c>
    </row>
    <row r="688" spans="2:51" s="14" customFormat="1" ht="12">
      <c r="B688" s="200"/>
      <c r="C688" s="201"/>
      <c r="D688" s="185" t="s">
        <v>160</v>
      </c>
      <c r="E688" s="202" t="s">
        <v>31</v>
      </c>
      <c r="F688" s="203" t="s">
        <v>760</v>
      </c>
      <c r="G688" s="201"/>
      <c r="H688" s="204">
        <v>0.4</v>
      </c>
      <c r="I688" s="205"/>
      <c r="J688" s="201"/>
      <c r="K688" s="201"/>
      <c r="L688" s="206"/>
      <c r="M688" s="207"/>
      <c r="N688" s="208"/>
      <c r="O688" s="208"/>
      <c r="P688" s="208"/>
      <c r="Q688" s="208"/>
      <c r="R688" s="208"/>
      <c r="S688" s="208"/>
      <c r="T688" s="209"/>
      <c r="AT688" s="210" t="s">
        <v>160</v>
      </c>
      <c r="AU688" s="210" t="s">
        <v>87</v>
      </c>
      <c r="AV688" s="14" t="s">
        <v>87</v>
      </c>
      <c r="AW688" s="14" t="s">
        <v>38</v>
      </c>
      <c r="AX688" s="14" t="s">
        <v>77</v>
      </c>
      <c r="AY688" s="210" t="s">
        <v>149</v>
      </c>
    </row>
    <row r="689" spans="2:51" s="15" customFormat="1" ht="12">
      <c r="B689" s="211"/>
      <c r="C689" s="212"/>
      <c r="D689" s="185" t="s">
        <v>160</v>
      </c>
      <c r="E689" s="213" t="s">
        <v>31</v>
      </c>
      <c r="F689" s="214" t="s">
        <v>163</v>
      </c>
      <c r="G689" s="212"/>
      <c r="H689" s="215">
        <v>22.9</v>
      </c>
      <c r="I689" s="216"/>
      <c r="J689" s="212"/>
      <c r="K689" s="212"/>
      <c r="L689" s="217"/>
      <c r="M689" s="218"/>
      <c r="N689" s="219"/>
      <c r="O689" s="219"/>
      <c r="P689" s="219"/>
      <c r="Q689" s="219"/>
      <c r="R689" s="219"/>
      <c r="S689" s="219"/>
      <c r="T689" s="220"/>
      <c r="AT689" s="221" t="s">
        <v>160</v>
      </c>
      <c r="AU689" s="221" t="s">
        <v>87</v>
      </c>
      <c r="AV689" s="15" t="s">
        <v>156</v>
      </c>
      <c r="AW689" s="15" t="s">
        <v>38</v>
      </c>
      <c r="AX689" s="15" t="s">
        <v>85</v>
      </c>
      <c r="AY689" s="221" t="s">
        <v>149</v>
      </c>
    </row>
    <row r="690" spans="1:65" s="2" customFormat="1" ht="24.2" customHeight="1">
      <c r="A690" s="37"/>
      <c r="B690" s="38"/>
      <c r="C690" s="172" t="s">
        <v>761</v>
      </c>
      <c r="D690" s="172" t="s">
        <v>151</v>
      </c>
      <c r="E690" s="173" t="s">
        <v>762</v>
      </c>
      <c r="F690" s="174" t="s">
        <v>763</v>
      </c>
      <c r="G690" s="175" t="s">
        <v>297</v>
      </c>
      <c r="H690" s="176">
        <v>2.32</v>
      </c>
      <c r="I690" s="177"/>
      <c r="J690" s="178">
        <f>ROUND(I690*H690,2)</f>
        <v>0</v>
      </c>
      <c r="K690" s="174" t="s">
        <v>155</v>
      </c>
      <c r="L690" s="42"/>
      <c r="M690" s="179" t="s">
        <v>31</v>
      </c>
      <c r="N690" s="180" t="s">
        <v>48</v>
      </c>
      <c r="O690" s="67"/>
      <c r="P690" s="181">
        <f>O690*H690</f>
        <v>0</v>
      </c>
      <c r="Q690" s="181">
        <v>0</v>
      </c>
      <c r="R690" s="181">
        <f>Q690*H690</f>
        <v>0</v>
      </c>
      <c r="S690" s="181">
        <v>0.132</v>
      </c>
      <c r="T690" s="182">
        <f>S690*H690</f>
        <v>0.30624</v>
      </c>
      <c r="U690" s="37"/>
      <c r="V690" s="37"/>
      <c r="W690" s="37"/>
      <c r="X690" s="37"/>
      <c r="Y690" s="37"/>
      <c r="Z690" s="37"/>
      <c r="AA690" s="37"/>
      <c r="AB690" s="37"/>
      <c r="AC690" s="37"/>
      <c r="AD690" s="37"/>
      <c r="AE690" s="37"/>
      <c r="AR690" s="183" t="s">
        <v>156</v>
      </c>
      <c r="AT690" s="183" t="s">
        <v>151</v>
      </c>
      <c r="AU690" s="183" t="s">
        <v>87</v>
      </c>
      <c r="AY690" s="19" t="s">
        <v>149</v>
      </c>
      <c r="BE690" s="184">
        <f>IF(N690="základní",J690,0)</f>
        <v>0</v>
      </c>
      <c r="BF690" s="184">
        <f>IF(N690="snížená",J690,0)</f>
        <v>0</v>
      </c>
      <c r="BG690" s="184">
        <f>IF(N690="zákl. přenesená",J690,0)</f>
        <v>0</v>
      </c>
      <c r="BH690" s="184">
        <f>IF(N690="sníž. přenesená",J690,0)</f>
        <v>0</v>
      </c>
      <c r="BI690" s="184">
        <f>IF(N690="nulová",J690,0)</f>
        <v>0</v>
      </c>
      <c r="BJ690" s="19" t="s">
        <v>85</v>
      </c>
      <c r="BK690" s="184">
        <f>ROUND(I690*H690,2)</f>
        <v>0</v>
      </c>
      <c r="BL690" s="19" t="s">
        <v>156</v>
      </c>
      <c r="BM690" s="183" t="s">
        <v>764</v>
      </c>
    </row>
    <row r="691" spans="2:51" s="13" customFormat="1" ht="12">
      <c r="B691" s="190"/>
      <c r="C691" s="191"/>
      <c r="D691" s="185" t="s">
        <v>160</v>
      </c>
      <c r="E691" s="192" t="s">
        <v>31</v>
      </c>
      <c r="F691" s="193" t="s">
        <v>161</v>
      </c>
      <c r="G691" s="191"/>
      <c r="H691" s="192" t="s">
        <v>31</v>
      </c>
      <c r="I691" s="194"/>
      <c r="J691" s="191"/>
      <c r="K691" s="191"/>
      <c r="L691" s="195"/>
      <c r="M691" s="196"/>
      <c r="N691" s="197"/>
      <c r="O691" s="197"/>
      <c r="P691" s="197"/>
      <c r="Q691" s="197"/>
      <c r="R691" s="197"/>
      <c r="S691" s="197"/>
      <c r="T691" s="198"/>
      <c r="AT691" s="199" t="s">
        <v>160</v>
      </c>
      <c r="AU691" s="199" t="s">
        <v>87</v>
      </c>
      <c r="AV691" s="13" t="s">
        <v>85</v>
      </c>
      <c r="AW691" s="13" t="s">
        <v>38</v>
      </c>
      <c r="AX691" s="13" t="s">
        <v>77</v>
      </c>
      <c r="AY691" s="199" t="s">
        <v>149</v>
      </c>
    </row>
    <row r="692" spans="2:51" s="14" customFormat="1" ht="12">
      <c r="B692" s="200"/>
      <c r="C692" s="201"/>
      <c r="D692" s="185" t="s">
        <v>160</v>
      </c>
      <c r="E692" s="202" t="s">
        <v>31</v>
      </c>
      <c r="F692" s="203" t="s">
        <v>765</v>
      </c>
      <c r="G692" s="201"/>
      <c r="H692" s="204">
        <v>2.32</v>
      </c>
      <c r="I692" s="205"/>
      <c r="J692" s="201"/>
      <c r="K692" s="201"/>
      <c r="L692" s="206"/>
      <c r="M692" s="207"/>
      <c r="N692" s="208"/>
      <c r="O692" s="208"/>
      <c r="P692" s="208"/>
      <c r="Q692" s="208"/>
      <c r="R692" s="208"/>
      <c r="S692" s="208"/>
      <c r="T692" s="209"/>
      <c r="AT692" s="210" t="s">
        <v>160</v>
      </c>
      <c r="AU692" s="210" t="s">
        <v>87</v>
      </c>
      <c r="AV692" s="14" t="s">
        <v>87</v>
      </c>
      <c r="AW692" s="14" t="s">
        <v>38</v>
      </c>
      <c r="AX692" s="14" t="s">
        <v>77</v>
      </c>
      <c r="AY692" s="210" t="s">
        <v>149</v>
      </c>
    </row>
    <row r="693" spans="2:51" s="15" customFormat="1" ht="12">
      <c r="B693" s="211"/>
      <c r="C693" s="212"/>
      <c r="D693" s="185" t="s">
        <v>160</v>
      </c>
      <c r="E693" s="213" t="s">
        <v>31</v>
      </c>
      <c r="F693" s="214" t="s">
        <v>163</v>
      </c>
      <c r="G693" s="212"/>
      <c r="H693" s="215">
        <v>2.32</v>
      </c>
      <c r="I693" s="216"/>
      <c r="J693" s="212"/>
      <c r="K693" s="212"/>
      <c r="L693" s="217"/>
      <c r="M693" s="218"/>
      <c r="N693" s="219"/>
      <c r="O693" s="219"/>
      <c r="P693" s="219"/>
      <c r="Q693" s="219"/>
      <c r="R693" s="219"/>
      <c r="S693" s="219"/>
      <c r="T693" s="220"/>
      <c r="AT693" s="221" t="s">
        <v>160</v>
      </c>
      <c r="AU693" s="221" t="s">
        <v>87</v>
      </c>
      <c r="AV693" s="15" t="s">
        <v>156</v>
      </c>
      <c r="AW693" s="15" t="s">
        <v>38</v>
      </c>
      <c r="AX693" s="15" t="s">
        <v>85</v>
      </c>
      <c r="AY693" s="221" t="s">
        <v>149</v>
      </c>
    </row>
    <row r="694" spans="1:65" s="2" customFormat="1" ht="24.2" customHeight="1">
      <c r="A694" s="37"/>
      <c r="B694" s="38"/>
      <c r="C694" s="172" t="s">
        <v>766</v>
      </c>
      <c r="D694" s="172" t="s">
        <v>151</v>
      </c>
      <c r="E694" s="173" t="s">
        <v>767</v>
      </c>
      <c r="F694" s="174" t="s">
        <v>768</v>
      </c>
      <c r="G694" s="175" t="s">
        <v>297</v>
      </c>
      <c r="H694" s="176">
        <v>17.82</v>
      </c>
      <c r="I694" s="177"/>
      <c r="J694" s="178">
        <f>ROUND(I694*H694,2)</f>
        <v>0</v>
      </c>
      <c r="K694" s="174" t="s">
        <v>155</v>
      </c>
      <c r="L694" s="42"/>
      <c r="M694" s="179" t="s">
        <v>31</v>
      </c>
      <c r="N694" s="180" t="s">
        <v>48</v>
      </c>
      <c r="O694" s="67"/>
      <c r="P694" s="181">
        <f>O694*H694</f>
        <v>0</v>
      </c>
      <c r="Q694" s="181">
        <v>0.02362</v>
      </c>
      <c r="R694" s="181">
        <f>Q694*H694</f>
        <v>0.42090839999999996</v>
      </c>
      <c r="S694" s="181">
        <v>0</v>
      </c>
      <c r="T694" s="182">
        <f>S694*H694</f>
        <v>0</v>
      </c>
      <c r="U694" s="37"/>
      <c r="V694" s="37"/>
      <c r="W694" s="37"/>
      <c r="X694" s="37"/>
      <c r="Y694" s="37"/>
      <c r="Z694" s="37"/>
      <c r="AA694" s="37"/>
      <c r="AB694" s="37"/>
      <c r="AC694" s="37"/>
      <c r="AD694" s="37"/>
      <c r="AE694" s="37"/>
      <c r="AR694" s="183" t="s">
        <v>156</v>
      </c>
      <c r="AT694" s="183" t="s">
        <v>151</v>
      </c>
      <c r="AU694" s="183" t="s">
        <v>87</v>
      </c>
      <c r="AY694" s="19" t="s">
        <v>149</v>
      </c>
      <c r="BE694" s="184">
        <f>IF(N694="základní",J694,0)</f>
        <v>0</v>
      </c>
      <c r="BF694" s="184">
        <f>IF(N694="snížená",J694,0)</f>
        <v>0</v>
      </c>
      <c r="BG694" s="184">
        <f>IF(N694="zákl. přenesená",J694,0)</f>
        <v>0</v>
      </c>
      <c r="BH694" s="184">
        <f>IF(N694="sníž. přenesená",J694,0)</f>
        <v>0</v>
      </c>
      <c r="BI694" s="184">
        <f>IF(N694="nulová",J694,0)</f>
        <v>0</v>
      </c>
      <c r="BJ694" s="19" t="s">
        <v>85</v>
      </c>
      <c r="BK694" s="184">
        <f>ROUND(I694*H694,2)</f>
        <v>0</v>
      </c>
      <c r="BL694" s="19" t="s">
        <v>156</v>
      </c>
      <c r="BM694" s="183" t="s">
        <v>769</v>
      </c>
    </row>
    <row r="695" spans="2:51" s="13" customFormat="1" ht="12">
      <c r="B695" s="190"/>
      <c r="C695" s="191"/>
      <c r="D695" s="185" t="s">
        <v>160</v>
      </c>
      <c r="E695" s="192" t="s">
        <v>31</v>
      </c>
      <c r="F695" s="193" t="s">
        <v>161</v>
      </c>
      <c r="G695" s="191"/>
      <c r="H695" s="192" t="s">
        <v>31</v>
      </c>
      <c r="I695" s="194"/>
      <c r="J695" s="191"/>
      <c r="K695" s="191"/>
      <c r="L695" s="195"/>
      <c r="M695" s="196"/>
      <c r="N695" s="197"/>
      <c r="O695" s="197"/>
      <c r="P695" s="197"/>
      <c r="Q695" s="197"/>
      <c r="R695" s="197"/>
      <c r="S695" s="197"/>
      <c r="T695" s="198"/>
      <c r="AT695" s="199" t="s">
        <v>160</v>
      </c>
      <c r="AU695" s="199" t="s">
        <v>87</v>
      </c>
      <c r="AV695" s="13" t="s">
        <v>85</v>
      </c>
      <c r="AW695" s="13" t="s">
        <v>38</v>
      </c>
      <c r="AX695" s="13" t="s">
        <v>77</v>
      </c>
      <c r="AY695" s="199" t="s">
        <v>149</v>
      </c>
    </row>
    <row r="696" spans="2:51" s="14" customFormat="1" ht="12">
      <c r="B696" s="200"/>
      <c r="C696" s="201"/>
      <c r="D696" s="185" t="s">
        <v>160</v>
      </c>
      <c r="E696" s="202" t="s">
        <v>31</v>
      </c>
      <c r="F696" s="203" t="s">
        <v>770</v>
      </c>
      <c r="G696" s="201"/>
      <c r="H696" s="204">
        <v>17.82</v>
      </c>
      <c r="I696" s="205"/>
      <c r="J696" s="201"/>
      <c r="K696" s="201"/>
      <c r="L696" s="206"/>
      <c r="M696" s="207"/>
      <c r="N696" s="208"/>
      <c r="O696" s="208"/>
      <c r="P696" s="208"/>
      <c r="Q696" s="208"/>
      <c r="R696" s="208"/>
      <c r="S696" s="208"/>
      <c r="T696" s="209"/>
      <c r="AT696" s="210" t="s">
        <v>160</v>
      </c>
      <c r="AU696" s="210" t="s">
        <v>87</v>
      </c>
      <c r="AV696" s="14" t="s">
        <v>87</v>
      </c>
      <c r="AW696" s="14" t="s">
        <v>38</v>
      </c>
      <c r="AX696" s="14" t="s">
        <v>77</v>
      </c>
      <c r="AY696" s="210" t="s">
        <v>149</v>
      </c>
    </row>
    <row r="697" spans="2:51" s="15" customFormat="1" ht="12">
      <c r="B697" s="211"/>
      <c r="C697" s="212"/>
      <c r="D697" s="185" t="s">
        <v>160</v>
      </c>
      <c r="E697" s="213" t="s">
        <v>31</v>
      </c>
      <c r="F697" s="214" t="s">
        <v>163</v>
      </c>
      <c r="G697" s="212"/>
      <c r="H697" s="215">
        <v>17.82</v>
      </c>
      <c r="I697" s="216"/>
      <c r="J697" s="212"/>
      <c r="K697" s="212"/>
      <c r="L697" s="217"/>
      <c r="M697" s="218"/>
      <c r="N697" s="219"/>
      <c r="O697" s="219"/>
      <c r="P697" s="219"/>
      <c r="Q697" s="219"/>
      <c r="R697" s="219"/>
      <c r="S697" s="219"/>
      <c r="T697" s="220"/>
      <c r="AT697" s="221" t="s">
        <v>160</v>
      </c>
      <c r="AU697" s="221" t="s">
        <v>87</v>
      </c>
      <c r="AV697" s="15" t="s">
        <v>156</v>
      </c>
      <c r="AW697" s="15" t="s">
        <v>38</v>
      </c>
      <c r="AX697" s="15" t="s">
        <v>85</v>
      </c>
      <c r="AY697" s="221" t="s">
        <v>149</v>
      </c>
    </row>
    <row r="698" spans="1:65" s="2" customFormat="1" ht="24.2" customHeight="1">
      <c r="A698" s="37"/>
      <c r="B698" s="38"/>
      <c r="C698" s="172" t="s">
        <v>771</v>
      </c>
      <c r="D698" s="172" t="s">
        <v>151</v>
      </c>
      <c r="E698" s="173" t="s">
        <v>772</v>
      </c>
      <c r="F698" s="174" t="s">
        <v>773</v>
      </c>
      <c r="G698" s="175" t="s">
        <v>297</v>
      </c>
      <c r="H698" s="176">
        <v>8.52</v>
      </c>
      <c r="I698" s="177"/>
      <c r="J698" s="178">
        <f>ROUND(I698*H698,2)</f>
        <v>0</v>
      </c>
      <c r="K698" s="174" t="s">
        <v>155</v>
      </c>
      <c r="L698" s="42"/>
      <c r="M698" s="179" t="s">
        <v>31</v>
      </c>
      <c r="N698" s="180" t="s">
        <v>48</v>
      </c>
      <c r="O698" s="67"/>
      <c r="P698" s="181">
        <f>O698*H698</f>
        <v>0</v>
      </c>
      <c r="Q698" s="181">
        <v>0.0044</v>
      </c>
      <c r="R698" s="181">
        <f>Q698*H698</f>
        <v>0.037488</v>
      </c>
      <c r="S698" s="181">
        <v>0</v>
      </c>
      <c r="T698" s="182">
        <f>S698*H698</f>
        <v>0</v>
      </c>
      <c r="U698" s="37"/>
      <c r="V698" s="37"/>
      <c r="W698" s="37"/>
      <c r="X698" s="37"/>
      <c r="Y698" s="37"/>
      <c r="Z698" s="37"/>
      <c r="AA698" s="37"/>
      <c r="AB698" s="37"/>
      <c r="AC698" s="37"/>
      <c r="AD698" s="37"/>
      <c r="AE698" s="37"/>
      <c r="AR698" s="183" t="s">
        <v>156</v>
      </c>
      <c r="AT698" s="183" t="s">
        <v>151</v>
      </c>
      <c r="AU698" s="183" t="s">
        <v>87</v>
      </c>
      <c r="AY698" s="19" t="s">
        <v>149</v>
      </c>
      <c r="BE698" s="184">
        <f>IF(N698="základní",J698,0)</f>
        <v>0</v>
      </c>
      <c r="BF698" s="184">
        <f>IF(N698="snížená",J698,0)</f>
        <v>0</v>
      </c>
      <c r="BG698" s="184">
        <f>IF(N698="zákl. přenesená",J698,0)</f>
        <v>0</v>
      </c>
      <c r="BH698" s="184">
        <f>IF(N698="sníž. přenesená",J698,0)</f>
        <v>0</v>
      </c>
      <c r="BI698" s="184">
        <f>IF(N698="nulová",J698,0)</f>
        <v>0</v>
      </c>
      <c r="BJ698" s="19" t="s">
        <v>85</v>
      </c>
      <c r="BK698" s="184">
        <f>ROUND(I698*H698,2)</f>
        <v>0</v>
      </c>
      <c r="BL698" s="19" t="s">
        <v>156</v>
      </c>
      <c r="BM698" s="183" t="s">
        <v>774</v>
      </c>
    </row>
    <row r="699" spans="2:51" s="13" customFormat="1" ht="12">
      <c r="B699" s="190"/>
      <c r="C699" s="191"/>
      <c r="D699" s="185" t="s">
        <v>160</v>
      </c>
      <c r="E699" s="192" t="s">
        <v>31</v>
      </c>
      <c r="F699" s="193" t="s">
        <v>161</v>
      </c>
      <c r="G699" s="191"/>
      <c r="H699" s="192" t="s">
        <v>31</v>
      </c>
      <c r="I699" s="194"/>
      <c r="J699" s="191"/>
      <c r="K699" s="191"/>
      <c r="L699" s="195"/>
      <c r="M699" s="196"/>
      <c r="N699" s="197"/>
      <c r="O699" s="197"/>
      <c r="P699" s="197"/>
      <c r="Q699" s="197"/>
      <c r="R699" s="197"/>
      <c r="S699" s="197"/>
      <c r="T699" s="198"/>
      <c r="AT699" s="199" t="s">
        <v>160</v>
      </c>
      <c r="AU699" s="199" t="s">
        <v>87</v>
      </c>
      <c r="AV699" s="13" t="s">
        <v>85</v>
      </c>
      <c r="AW699" s="13" t="s">
        <v>38</v>
      </c>
      <c r="AX699" s="13" t="s">
        <v>77</v>
      </c>
      <c r="AY699" s="199" t="s">
        <v>149</v>
      </c>
    </row>
    <row r="700" spans="2:51" s="14" customFormat="1" ht="12">
      <c r="B700" s="200"/>
      <c r="C700" s="201"/>
      <c r="D700" s="185" t="s">
        <v>160</v>
      </c>
      <c r="E700" s="202" t="s">
        <v>31</v>
      </c>
      <c r="F700" s="203" t="s">
        <v>775</v>
      </c>
      <c r="G700" s="201"/>
      <c r="H700" s="204">
        <v>8.52</v>
      </c>
      <c r="I700" s="205"/>
      <c r="J700" s="201"/>
      <c r="K700" s="201"/>
      <c r="L700" s="206"/>
      <c r="M700" s="207"/>
      <c r="N700" s="208"/>
      <c r="O700" s="208"/>
      <c r="P700" s="208"/>
      <c r="Q700" s="208"/>
      <c r="R700" s="208"/>
      <c r="S700" s="208"/>
      <c r="T700" s="209"/>
      <c r="AT700" s="210" t="s">
        <v>160</v>
      </c>
      <c r="AU700" s="210" t="s">
        <v>87</v>
      </c>
      <c r="AV700" s="14" t="s">
        <v>87</v>
      </c>
      <c r="AW700" s="14" t="s">
        <v>38</v>
      </c>
      <c r="AX700" s="14" t="s">
        <v>77</v>
      </c>
      <c r="AY700" s="210" t="s">
        <v>149</v>
      </c>
    </row>
    <row r="701" spans="2:51" s="15" customFormat="1" ht="12">
      <c r="B701" s="211"/>
      <c r="C701" s="212"/>
      <c r="D701" s="185" t="s">
        <v>160</v>
      </c>
      <c r="E701" s="213" t="s">
        <v>31</v>
      </c>
      <c r="F701" s="214" t="s">
        <v>163</v>
      </c>
      <c r="G701" s="212"/>
      <c r="H701" s="215">
        <v>8.52</v>
      </c>
      <c r="I701" s="216"/>
      <c r="J701" s="212"/>
      <c r="K701" s="212"/>
      <c r="L701" s="217"/>
      <c r="M701" s="218"/>
      <c r="N701" s="219"/>
      <c r="O701" s="219"/>
      <c r="P701" s="219"/>
      <c r="Q701" s="219"/>
      <c r="R701" s="219"/>
      <c r="S701" s="219"/>
      <c r="T701" s="220"/>
      <c r="AT701" s="221" t="s">
        <v>160</v>
      </c>
      <c r="AU701" s="221" t="s">
        <v>87</v>
      </c>
      <c r="AV701" s="15" t="s">
        <v>156</v>
      </c>
      <c r="AW701" s="15" t="s">
        <v>38</v>
      </c>
      <c r="AX701" s="15" t="s">
        <v>85</v>
      </c>
      <c r="AY701" s="221" t="s">
        <v>149</v>
      </c>
    </row>
    <row r="702" spans="1:65" s="2" customFormat="1" ht="24.2" customHeight="1">
      <c r="A702" s="37"/>
      <c r="B702" s="38"/>
      <c r="C702" s="172" t="s">
        <v>776</v>
      </c>
      <c r="D702" s="172" t="s">
        <v>151</v>
      </c>
      <c r="E702" s="173" t="s">
        <v>777</v>
      </c>
      <c r="F702" s="174" t="s">
        <v>778</v>
      </c>
      <c r="G702" s="175" t="s">
        <v>235</v>
      </c>
      <c r="H702" s="176">
        <v>1</v>
      </c>
      <c r="I702" s="177"/>
      <c r="J702" s="178">
        <f>ROUND(I702*H702,2)</f>
        <v>0</v>
      </c>
      <c r="K702" s="174" t="s">
        <v>155</v>
      </c>
      <c r="L702" s="42"/>
      <c r="M702" s="179" t="s">
        <v>31</v>
      </c>
      <c r="N702" s="180" t="s">
        <v>48</v>
      </c>
      <c r="O702" s="67"/>
      <c r="P702" s="181">
        <f>O702*H702</f>
        <v>0</v>
      </c>
      <c r="Q702" s="181">
        <v>0</v>
      </c>
      <c r="R702" s="181">
        <f>Q702*H702</f>
        <v>0</v>
      </c>
      <c r="S702" s="181">
        <v>0.007</v>
      </c>
      <c r="T702" s="182">
        <f>S702*H702</f>
        <v>0.007</v>
      </c>
      <c r="U702" s="37"/>
      <c r="V702" s="37"/>
      <c r="W702" s="37"/>
      <c r="X702" s="37"/>
      <c r="Y702" s="37"/>
      <c r="Z702" s="37"/>
      <c r="AA702" s="37"/>
      <c r="AB702" s="37"/>
      <c r="AC702" s="37"/>
      <c r="AD702" s="37"/>
      <c r="AE702" s="37"/>
      <c r="AR702" s="183" t="s">
        <v>156</v>
      </c>
      <c r="AT702" s="183" t="s">
        <v>151</v>
      </c>
      <c r="AU702" s="183" t="s">
        <v>87</v>
      </c>
      <c r="AY702" s="19" t="s">
        <v>149</v>
      </c>
      <c r="BE702" s="184">
        <f>IF(N702="základní",J702,0)</f>
        <v>0</v>
      </c>
      <c r="BF702" s="184">
        <f>IF(N702="snížená",J702,0)</f>
        <v>0</v>
      </c>
      <c r="BG702" s="184">
        <f>IF(N702="zákl. přenesená",J702,0)</f>
        <v>0</v>
      </c>
      <c r="BH702" s="184">
        <f>IF(N702="sníž. přenesená",J702,0)</f>
        <v>0</v>
      </c>
      <c r="BI702" s="184">
        <f>IF(N702="nulová",J702,0)</f>
        <v>0</v>
      </c>
      <c r="BJ702" s="19" t="s">
        <v>85</v>
      </c>
      <c r="BK702" s="184">
        <f>ROUND(I702*H702,2)</f>
        <v>0</v>
      </c>
      <c r="BL702" s="19" t="s">
        <v>156</v>
      </c>
      <c r="BM702" s="183" t="s">
        <v>779</v>
      </c>
    </row>
    <row r="703" spans="2:51" s="13" customFormat="1" ht="12">
      <c r="B703" s="190"/>
      <c r="C703" s="191"/>
      <c r="D703" s="185" t="s">
        <v>160</v>
      </c>
      <c r="E703" s="192" t="s">
        <v>31</v>
      </c>
      <c r="F703" s="193" t="s">
        <v>424</v>
      </c>
      <c r="G703" s="191"/>
      <c r="H703" s="192" t="s">
        <v>31</v>
      </c>
      <c r="I703" s="194"/>
      <c r="J703" s="191"/>
      <c r="K703" s="191"/>
      <c r="L703" s="195"/>
      <c r="M703" s="196"/>
      <c r="N703" s="197"/>
      <c r="O703" s="197"/>
      <c r="P703" s="197"/>
      <c r="Q703" s="197"/>
      <c r="R703" s="197"/>
      <c r="S703" s="197"/>
      <c r="T703" s="198"/>
      <c r="AT703" s="199" t="s">
        <v>160</v>
      </c>
      <c r="AU703" s="199" t="s">
        <v>87</v>
      </c>
      <c r="AV703" s="13" t="s">
        <v>85</v>
      </c>
      <c r="AW703" s="13" t="s">
        <v>38</v>
      </c>
      <c r="AX703" s="13" t="s">
        <v>77</v>
      </c>
      <c r="AY703" s="199" t="s">
        <v>149</v>
      </c>
    </row>
    <row r="704" spans="2:51" s="14" customFormat="1" ht="12">
      <c r="B704" s="200"/>
      <c r="C704" s="201"/>
      <c r="D704" s="185" t="s">
        <v>160</v>
      </c>
      <c r="E704" s="202" t="s">
        <v>31</v>
      </c>
      <c r="F704" s="203" t="s">
        <v>780</v>
      </c>
      <c r="G704" s="201"/>
      <c r="H704" s="204">
        <v>1</v>
      </c>
      <c r="I704" s="205"/>
      <c r="J704" s="201"/>
      <c r="K704" s="201"/>
      <c r="L704" s="206"/>
      <c r="M704" s="207"/>
      <c r="N704" s="208"/>
      <c r="O704" s="208"/>
      <c r="P704" s="208"/>
      <c r="Q704" s="208"/>
      <c r="R704" s="208"/>
      <c r="S704" s="208"/>
      <c r="T704" s="209"/>
      <c r="AT704" s="210" t="s">
        <v>160</v>
      </c>
      <c r="AU704" s="210" t="s">
        <v>87</v>
      </c>
      <c r="AV704" s="14" t="s">
        <v>87</v>
      </c>
      <c r="AW704" s="14" t="s">
        <v>38</v>
      </c>
      <c r="AX704" s="14" t="s">
        <v>77</v>
      </c>
      <c r="AY704" s="210" t="s">
        <v>149</v>
      </c>
    </row>
    <row r="705" spans="2:51" s="15" customFormat="1" ht="12">
      <c r="B705" s="211"/>
      <c r="C705" s="212"/>
      <c r="D705" s="185" t="s">
        <v>160</v>
      </c>
      <c r="E705" s="213" t="s">
        <v>31</v>
      </c>
      <c r="F705" s="214" t="s">
        <v>163</v>
      </c>
      <c r="G705" s="212"/>
      <c r="H705" s="215">
        <v>1</v>
      </c>
      <c r="I705" s="216"/>
      <c r="J705" s="212"/>
      <c r="K705" s="212"/>
      <c r="L705" s="217"/>
      <c r="M705" s="218"/>
      <c r="N705" s="219"/>
      <c r="O705" s="219"/>
      <c r="P705" s="219"/>
      <c r="Q705" s="219"/>
      <c r="R705" s="219"/>
      <c r="S705" s="219"/>
      <c r="T705" s="220"/>
      <c r="AT705" s="221" t="s">
        <v>160</v>
      </c>
      <c r="AU705" s="221" t="s">
        <v>87</v>
      </c>
      <c r="AV705" s="15" t="s">
        <v>156</v>
      </c>
      <c r="AW705" s="15" t="s">
        <v>38</v>
      </c>
      <c r="AX705" s="15" t="s">
        <v>85</v>
      </c>
      <c r="AY705" s="221" t="s">
        <v>149</v>
      </c>
    </row>
    <row r="706" spans="1:65" s="2" customFormat="1" ht="24.2" customHeight="1">
      <c r="A706" s="37"/>
      <c r="B706" s="38"/>
      <c r="C706" s="172" t="s">
        <v>781</v>
      </c>
      <c r="D706" s="172" t="s">
        <v>151</v>
      </c>
      <c r="E706" s="173" t="s">
        <v>782</v>
      </c>
      <c r="F706" s="174" t="s">
        <v>783</v>
      </c>
      <c r="G706" s="175" t="s">
        <v>297</v>
      </c>
      <c r="H706" s="176">
        <v>0.67</v>
      </c>
      <c r="I706" s="177"/>
      <c r="J706" s="178">
        <f>ROUND(I706*H706,2)</f>
        <v>0</v>
      </c>
      <c r="K706" s="174" t="s">
        <v>155</v>
      </c>
      <c r="L706" s="42"/>
      <c r="M706" s="179" t="s">
        <v>31</v>
      </c>
      <c r="N706" s="180" t="s">
        <v>48</v>
      </c>
      <c r="O706" s="67"/>
      <c r="P706" s="181">
        <f>O706*H706</f>
        <v>0</v>
      </c>
      <c r="Q706" s="181">
        <v>0.00075</v>
      </c>
      <c r="R706" s="181">
        <f>Q706*H706</f>
        <v>0.0005025</v>
      </c>
      <c r="S706" s="181">
        <v>0.045</v>
      </c>
      <c r="T706" s="182">
        <f>S706*H706</f>
        <v>0.03015</v>
      </c>
      <c r="U706" s="37"/>
      <c r="V706" s="37"/>
      <c r="W706" s="37"/>
      <c r="X706" s="37"/>
      <c r="Y706" s="37"/>
      <c r="Z706" s="37"/>
      <c r="AA706" s="37"/>
      <c r="AB706" s="37"/>
      <c r="AC706" s="37"/>
      <c r="AD706" s="37"/>
      <c r="AE706" s="37"/>
      <c r="AR706" s="183" t="s">
        <v>156</v>
      </c>
      <c r="AT706" s="183" t="s">
        <v>151</v>
      </c>
      <c r="AU706" s="183" t="s">
        <v>87</v>
      </c>
      <c r="AY706" s="19" t="s">
        <v>149</v>
      </c>
      <c r="BE706" s="184">
        <f>IF(N706="základní",J706,0)</f>
        <v>0</v>
      </c>
      <c r="BF706" s="184">
        <f>IF(N706="snížená",J706,0)</f>
        <v>0</v>
      </c>
      <c r="BG706" s="184">
        <f>IF(N706="zákl. přenesená",J706,0)</f>
        <v>0</v>
      </c>
      <c r="BH706" s="184">
        <f>IF(N706="sníž. přenesená",J706,0)</f>
        <v>0</v>
      </c>
      <c r="BI706" s="184">
        <f>IF(N706="nulová",J706,0)</f>
        <v>0</v>
      </c>
      <c r="BJ706" s="19" t="s">
        <v>85</v>
      </c>
      <c r="BK706" s="184">
        <f>ROUND(I706*H706,2)</f>
        <v>0</v>
      </c>
      <c r="BL706" s="19" t="s">
        <v>156</v>
      </c>
      <c r="BM706" s="183" t="s">
        <v>784</v>
      </c>
    </row>
    <row r="707" spans="1:47" s="2" customFormat="1" ht="48.75">
      <c r="A707" s="37"/>
      <c r="B707" s="38"/>
      <c r="C707" s="39"/>
      <c r="D707" s="185" t="s">
        <v>158</v>
      </c>
      <c r="E707" s="39"/>
      <c r="F707" s="186" t="s">
        <v>785</v>
      </c>
      <c r="G707" s="39"/>
      <c r="H707" s="39"/>
      <c r="I707" s="187"/>
      <c r="J707" s="39"/>
      <c r="K707" s="39"/>
      <c r="L707" s="42"/>
      <c r="M707" s="188"/>
      <c r="N707" s="189"/>
      <c r="O707" s="67"/>
      <c r="P707" s="67"/>
      <c r="Q707" s="67"/>
      <c r="R707" s="67"/>
      <c r="S707" s="67"/>
      <c r="T707" s="68"/>
      <c r="U707" s="37"/>
      <c r="V707" s="37"/>
      <c r="W707" s="37"/>
      <c r="X707" s="37"/>
      <c r="Y707" s="37"/>
      <c r="Z707" s="37"/>
      <c r="AA707" s="37"/>
      <c r="AB707" s="37"/>
      <c r="AC707" s="37"/>
      <c r="AD707" s="37"/>
      <c r="AE707" s="37"/>
      <c r="AT707" s="19" t="s">
        <v>158</v>
      </c>
      <c r="AU707" s="19" t="s">
        <v>87</v>
      </c>
    </row>
    <row r="708" spans="2:51" s="13" customFormat="1" ht="12">
      <c r="B708" s="190"/>
      <c r="C708" s="191"/>
      <c r="D708" s="185" t="s">
        <v>160</v>
      </c>
      <c r="E708" s="192" t="s">
        <v>31</v>
      </c>
      <c r="F708" s="193" t="s">
        <v>161</v>
      </c>
      <c r="G708" s="191"/>
      <c r="H708" s="192" t="s">
        <v>31</v>
      </c>
      <c r="I708" s="194"/>
      <c r="J708" s="191"/>
      <c r="K708" s="191"/>
      <c r="L708" s="195"/>
      <c r="M708" s="196"/>
      <c r="N708" s="197"/>
      <c r="O708" s="197"/>
      <c r="P708" s="197"/>
      <c r="Q708" s="197"/>
      <c r="R708" s="197"/>
      <c r="S708" s="197"/>
      <c r="T708" s="198"/>
      <c r="AT708" s="199" t="s">
        <v>160</v>
      </c>
      <c r="AU708" s="199" t="s">
        <v>87</v>
      </c>
      <c r="AV708" s="13" t="s">
        <v>85</v>
      </c>
      <c r="AW708" s="13" t="s">
        <v>38</v>
      </c>
      <c r="AX708" s="13" t="s">
        <v>77</v>
      </c>
      <c r="AY708" s="199" t="s">
        <v>149</v>
      </c>
    </row>
    <row r="709" spans="2:51" s="14" customFormat="1" ht="12">
      <c r="B709" s="200"/>
      <c r="C709" s="201"/>
      <c r="D709" s="185" t="s">
        <v>160</v>
      </c>
      <c r="E709" s="202" t="s">
        <v>31</v>
      </c>
      <c r="F709" s="203" t="s">
        <v>786</v>
      </c>
      <c r="G709" s="201"/>
      <c r="H709" s="204">
        <v>0.45</v>
      </c>
      <c r="I709" s="205"/>
      <c r="J709" s="201"/>
      <c r="K709" s="201"/>
      <c r="L709" s="206"/>
      <c r="M709" s="207"/>
      <c r="N709" s="208"/>
      <c r="O709" s="208"/>
      <c r="P709" s="208"/>
      <c r="Q709" s="208"/>
      <c r="R709" s="208"/>
      <c r="S709" s="208"/>
      <c r="T709" s="209"/>
      <c r="AT709" s="210" t="s">
        <v>160</v>
      </c>
      <c r="AU709" s="210" t="s">
        <v>87</v>
      </c>
      <c r="AV709" s="14" t="s">
        <v>87</v>
      </c>
      <c r="AW709" s="14" t="s">
        <v>38</v>
      </c>
      <c r="AX709" s="14" t="s">
        <v>77</v>
      </c>
      <c r="AY709" s="210" t="s">
        <v>149</v>
      </c>
    </row>
    <row r="710" spans="2:51" s="14" customFormat="1" ht="12">
      <c r="B710" s="200"/>
      <c r="C710" s="201"/>
      <c r="D710" s="185" t="s">
        <v>160</v>
      </c>
      <c r="E710" s="202" t="s">
        <v>31</v>
      </c>
      <c r="F710" s="203" t="s">
        <v>787</v>
      </c>
      <c r="G710" s="201"/>
      <c r="H710" s="204">
        <v>0.22</v>
      </c>
      <c r="I710" s="205"/>
      <c r="J710" s="201"/>
      <c r="K710" s="201"/>
      <c r="L710" s="206"/>
      <c r="M710" s="207"/>
      <c r="N710" s="208"/>
      <c r="O710" s="208"/>
      <c r="P710" s="208"/>
      <c r="Q710" s="208"/>
      <c r="R710" s="208"/>
      <c r="S710" s="208"/>
      <c r="T710" s="209"/>
      <c r="AT710" s="210" t="s">
        <v>160</v>
      </c>
      <c r="AU710" s="210" t="s">
        <v>87</v>
      </c>
      <c r="AV710" s="14" t="s">
        <v>87</v>
      </c>
      <c r="AW710" s="14" t="s">
        <v>38</v>
      </c>
      <c r="AX710" s="14" t="s">
        <v>77</v>
      </c>
      <c r="AY710" s="210" t="s">
        <v>149</v>
      </c>
    </row>
    <row r="711" spans="2:51" s="15" customFormat="1" ht="12">
      <c r="B711" s="211"/>
      <c r="C711" s="212"/>
      <c r="D711" s="185" t="s">
        <v>160</v>
      </c>
      <c r="E711" s="213" t="s">
        <v>31</v>
      </c>
      <c r="F711" s="214" t="s">
        <v>163</v>
      </c>
      <c r="G711" s="212"/>
      <c r="H711" s="215">
        <v>0.67</v>
      </c>
      <c r="I711" s="216"/>
      <c r="J711" s="212"/>
      <c r="K711" s="212"/>
      <c r="L711" s="217"/>
      <c r="M711" s="218"/>
      <c r="N711" s="219"/>
      <c r="O711" s="219"/>
      <c r="P711" s="219"/>
      <c r="Q711" s="219"/>
      <c r="R711" s="219"/>
      <c r="S711" s="219"/>
      <c r="T711" s="220"/>
      <c r="AT711" s="221" t="s">
        <v>160</v>
      </c>
      <c r="AU711" s="221" t="s">
        <v>87</v>
      </c>
      <c r="AV711" s="15" t="s">
        <v>156</v>
      </c>
      <c r="AW711" s="15" t="s">
        <v>38</v>
      </c>
      <c r="AX711" s="15" t="s">
        <v>85</v>
      </c>
      <c r="AY711" s="221" t="s">
        <v>149</v>
      </c>
    </row>
    <row r="712" spans="1:65" s="2" customFormat="1" ht="14.45" customHeight="1">
      <c r="A712" s="37"/>
      <c r="B712" s="38"/>
      <c r="C712" s="172" t="s">
        <v>788</v>
      </c>
      <c r="D712" s="172" t="s">
        <v>151</v>
      </c>
      <c r="E712" s="173" t="s">
        <v>789</v>
      </c>
      <c r="F712" s="174" t="s">
        <v>790</v>
      </c>
      <c r="G712" s="175" t="s">
        <v>297</v>
      </c>
      <c r="H712" s="176">
        <v>4.64</v>
      </c>
      <c r="I712" s="177"/>
      <c r="J712" s="178">
        <f>ROUND(I712*H712,2)</f>
        <v>0</v>
      </c>
      <c r="K712" s="174" t="s">
        <v>155</v>
      </c>
      <c r="L712" s="42"/>
      <c r="M712" s="179" t="s">
        <v>31</v>
      </c>
      <c r="N712" s="180" t="s">
        <v>48</v>
      </c>
      <c r="O712" s="67"/>
      <c r="P712" s="181">
        <f>O712*H712</f>
        <v>0</v>
      </c>
      <c r="Q712" s="181">
        <v>1E-05</v>
      </c>
      <c r="R712" s="181">
        <f>Q712*H712</f>
        <v>4.64E-05</v>
      </c>
      <c r="S712" s="181">
        <v>0</v>
      </c>
      <c r="T712" s="182">
        <f>S712*H712</f>
        <v>0</v>
      </c>
      <c r="U712" s="37"/>
      <c r="V712" s="37"/>
      <c r="W712" s="37"/>
      <c r="X712" s="37"/>
      <c r="Y712" s="37"/>
      <c r="Z712" s="37"/>
      <c r="AA712" s="37"/>
      <c r="AB712" s="37"/>
      <c r="AC712" s="37"/>
      <c r="AD712" s="37"/>
      <c r="AE712" s="37"/>
      <c r="AR712" s="183" t="s">
        <v>156</v>
      </c>
      <c r="AT712" s="183" t="s">
        <v>151</v>
      </c>
      <c r="AU712" s="183" t="s">
        <v>87</v>
      </c>
      <c r="AY712" s="19" t="s">
        <v>149</v>
      </c>
      <c r="BE712" s="184">
        <f>IF(N712="základní",J712,0)</f>
        <v>0</v>
      </c>
      <c r="BF712" s="184">
        <f>IF(N712="snížená",J712,0)</f>
        <v>0</v>
      </c>
      <c r="BG712" s="184">
        <f>IF(N712="zákl. přenesená",J712,0)</f>
        <v>0</v>
      </c>
      <c r="BH712" s="184">
        <f>IF(N712="sníž. přenesená",J712,0)</f>
        <v>0</v>
      </c>
      <c r="BI712" s="184">
        <f>IF(N712="nulová",J712,0)</f>
        <v>0</v>
      </c>
      <c r="BJ712" s="19" t="s">
        <v>85</v>
      </c>
      <c r="BK712" s="184">
        <f>ROUND(I712*H712,2)</f>
        <v>0</v>
      </c>
      <c r="BL712" s="19" t="s">
        <v>156</v>
      </c>
      <c r="BM712" s="183" t="s">
        <v>791</v>
      </c>
    </row>
    <row r="713" spans="2:51" s="13" customFormat="1" ht="12">
      <c r="B713" s="190"/>
      <c r="C713" s="191"/>
      <c r="D713" s="185" t="s">
        <v>160</v>
      </c>
      <c r="E713" s="192" t="s">
        <v>31</v>
      </c>
      <c r="F713" s="193" t="s">
        <v>161</v>
      </c>
      <c r="G713" s="191"/>
      <c r="H713" s="192" t="s">
        <v>31</v>
      </c>
      <c r="I713" s="194"/>
      <c r="J713" s="191"/>
      <c r="K713" s="191"/>
      <c r="L713" s="195"/>
      <c r="M713" s="196"/>
      <c r="N713" s="197"/>
      <c r="O713" s="197"/>
      <c r="P713" s="197"/>
      <c r="Q713" s="197"/>
      <c r="R713" s="197"/>
      <c r="S713" s="197"/>
      <c r="T713" s="198"/>
      <c r="AT713" s="199" t="s">
        <v>160</v>
      </c>
      <c r="AU713" s="199" t="s">
        <v>87</v>
      </c>
      <c r="AV713" s="13" t="s">
        <v>85</v>
      </c>
      <c r="AW713" s="13" t="s">
        <v>38</v>
      </c>
      <c r="AX713" s="13" t="s">
        <v>77</v>
      </c>
      <c r="AY713" s="199" t="s">
        <v>149</v>
      </c>
    </row>
    <row r="714" spans="2:51" s="14" customFormat="1" ht="12">
      <c r="B714" s="200"/>
      <c r="C714" s="201"/>
      <c r="D714" s="185" t="s">
        <v>160</v>
      </c>
      <c r="E714" s="202" t="s">
        <v>31</v>
      </c>
      <c r="F714" s="203" t="s">
        <v>792</v>
      </c>
      <c r="G714" s="201"/>
      <c r="H714" s="204">
        <v>4.64</v>
      </c>
      <c r="I714" s="205"/>
      <c r="J714" s="201"/>
      <c r="K714" s="201"/>
      <c r="L714" s="206"/>
      <c r="M714" s="207"/>
      <c r="N714" s="208"/>
      <c r="O714" s="208"/>
      <c r="P714" s="208"/>
      <c r="Q714" s="208"/>
      <c r="R714" s="208"/>
      <c r="S714" s="208"/>
      <c r="T714" s="209"/>
      <c r="AT714" s="210" t="s">
        <v>160</v>
      </c>
      <c r="AU714" s="210" t="s">
        <v>87</v>
      </c>
      <c r="AV714" s="14" t="s">
        <v>87</v>
      </c>
      <c r="AW714" s="14" t="s">
        <v>38</v>
      </c>
      <c r="AX714" s="14" t="s">
        <v>77</v>
      </c>
      <c r="AY714" s="210" t="s">
        <v>149</v>
      </c>
    </row>
    <row r="715" spans="2:51" s="15" customFormat="1" ht="12">
      <c r="B715" s="211"/>
      <c r="C715" s="212"/>
      <c r="D715" s="185" t="s">
        <v>160</v>
      </c>
      <c r="E715" s="213" t="s">
        <v>31</v>
      </c>
      <c r="F715" s="214" t="s">
        <v>163</v>
      </c>
      <c r="G715" s="212"/>
      <c r="H715" s="215">
        <v>4.64</v>
      </c>
      <c r="I715" s="216"/>
      <c r="J715" s="212"/>
      <c r="K715" s="212"/>
      <c r="L715" s="217"/>
      <c r="M715" s="218"/>
      <c r="N715" s="219"/>
      <c r="O715" s="219"/>
      <c r="P715" s="219"/>
      <c r="Q715" s="219"/>
      <c r="R715" s="219"/>
      <c r="S715" s="219"/>
      <c r="T715" s="220"/>
      <c r="AT715" s="221" t="s">
        <v>160</v>
      </c>
      <c r="AU715" s="221" t="s">
        <v>87</v>
      </c>
      <c r="AV715" s="15" t="s">
        <v>156</v>
      </c>
      <c r="AW715" s="15" t="s">
        <v>38</v>
      </c>
      <c r="AX715" s="15" t="s">
        <v>85</v>
      </c>
      <c r="AY715" s="221" t="s">
        <v>149</v>
      </c>
    </row>
    <row r="716" spans="1:65" s="2" customFormat="1" ht="14.45" customHeight="1">
      <c r="A716" s="37"/>
      <c r="B716" s="38"/>
      <c r="C716" s="172" t="s">
        <v>793</v>
      </c>
      <c r="D716" s="172" t="s">
        <v>151</v>
      </c>
      <c r="E716" s="173" t="s">
        <v>794</v>
      </c>
      <c r="F716" s="174" t="s">
        <v>795</v>
      </c>
      <c r="G716" s="175" t="s">
        <v>229</v>
      </c>
      <c r="H716" s="176">
        <v>99.65</v>
      </c>
      <c r="I716" s="177"/>
      <c r="J716" s="178">
        <f>ROUND(I716*H716,2)</f>
        <v>0</v>
      </c>
      <c r="K716" s="174" t="s">
        <v>155</v>
      </c>
      <c r="L716" s="42"/>
      <c r="M716" s="179" t="s">
        <v>31</v>
      </c>
      <c r="N716" s="180" t="s">
        <v>48</v>
      </c>
      <c r="O716" s="67"/>
      <c r="P716" s="181">
        <f>O716*H716</f>
        <v>0</v>
      </c>
      <c r="Q716" s="181">
        <v>0</v>
      </c>
      <c r="R716" s="181">
        <f>Q716*H716</f>
        <v>0</v>
      </c>
      <c r="S716" s="181">
        <v>0.004</v>
      </c>
      <c r="T716" s="182">
        <f>S716*H716</f>
        <v>0.3986</v>
      </c>
      <c r="U716" s="37"/>
      <c r="V716" s="37"/>
      <c r="W716" s="37"/>
      <c r="X716" s="37"/>
      <c r="Y716" s="37"/>
      <c r="Z716" s="37"/>
      <c r="AA716" s="37"/>
      <c r="AB716" s="37"/>
      <c r="AC716" s="37"/>
      <c r="AD716" s="37"/>
      <c r="AE716" s="37"/>
      <c r="AR716" s="183" t="s">
        <v>156</v>
      </c>
      <c r="AT716" s="183" t="s">
        <v>151</v>
      </c>
      <c r="AU716" s="183" t="s">
        <v>87</v>
      </c>
      <c r="AY716" s="19" t="s">
        <v>149</v>
      </c>
      <c r="BE716" s="184">
        <f>IF(N716="základní",J716,0)</f>
        <v>0</v>
      </c>
      <c r="BF716" s="184">
        <f>IF(N716="snížená",J716,0)</f>
        <v>0</v>
      </c>
      <c r="BG716" s="184">
        <f>IF(N716="zákl. přenesená",J716,0)</f>
        <v>0</v>
      </c>
      <c r="BH716" s="184">
        <f>IF(N716="sníž. přenesená",J716,0)</f>
        <v>0</v>
      </c>
      <c r="BI716" s="184">
        <f>IF(N716="nulová",J716,0)</f>
        <v>0</v>
      </c>
      <c r="BJ716" s="19" t="s">
        <v>85</v>
      </c>
      <c r="BK716" s="184">
        <f>ROUND(I716*H716,2)</f>
        <v>0</v>
      </c>
      <c r="BL716" s="19" t="s">
        <v>156</v>
      </c>
      <c r="BM716" s="183" t="s">
        <v>796</v>
      </c>
    </row>
    <row r="717" spans="1:47" s="2" customFormat="1" ht="29.25">
      <c r="A717" s="37"/>
      <c r="B717" s="38"/>
      <c r="C717" s="39"/>
      <c r="D717" s="185" t="s">
        <v>158</v>
      </c>
      <c r="E717" s="39"/>
      <c r="F717" s="186" t="s">
        <v>797</v>
      </c>
      <c r="G717" s="39"/>
      <c r="H717" s="39"/>
      <c r="I717" s="187"/>
      <c r="J717" s="39"/>
      <c r="K717" s="39"/>
      <c r="L717" s="42"/>
      <c r="M717" s="188"/>
      <c r="N717" s="189"/>
      <c r="O717" s="67"/>
      <c r="P717" s="67"/>
      <c r="Q717" s="67"/>
      <c r="R717" s="67"/>
      <c r="S717" s="67"/>
      <c r="T717" s="68"/>
      <c r="U717" s="37"/>
      <c r="V717" s="37"/>
      <c r="W717" s="37"/>
      <c r="X717" s="37"/>
      <c r="Y717" s="37"/>
      <c r="Z717" s="37"/>
      <c r="AA717" s="37"/>
      <c r="AB717" s="37"/>
      <c r="AC717" s="37"/>
      <c r="AD717" s="37"/>
      <c r="AE717" s="37"/>
      <c r="AT717" s="19" t="s">
        <v>158</v>
      </c>
      <c r="AU717" s="19" t="s">
        <v>87</v>
      </c>
    </row>
    <row r="718" spans="2:51" s="13" customFormat="1" ht="12">
      <c r="B718" s="190"/>
      <c r="C718" s="191"/>
      <c r="D718" s="185" t="s">
        <v>160</v>
      </c>
      <c r="E718" s="192" t="s">
        <v>31</v>
      </c>
      <c r="F718" s="193" t="s">
        <v>205</v>
      </c>
      <c r="G718" s="191"/>
      <c r="H718" s="192" t="s">
        <v>31</v>
      </c>
      <c r="I718" s="194"/>
      <c r="J718" s="191"/>
      <c r="K718" s="191"/>
      <c r="L718" s="195"/>
      <c r="M718" s="196"/>
      <c r="N718" s="197"/>
      <c r="O718" s="197"/>
      <c r="P718" s="197"/>
      <c r="Q718" s="197"/>
      <c r="R718" s="197"/>
      <c r="S718" s="197"/>
      <c r="T718" s="198"/>
      <c r="AT718" s="199" t="s">
        <v>160</v>
      </c>
      <c r="AU718" s="199" t="s">
        <v>87</v>
      </c>
      <c r="AV718" s="13" t="s">
        <v>85</v>
      </c>
      <c r="AW718" s="13" t="s">
        <v>38</v>
      </c>
      <c r="AX718" s="13" t="s">
        <v>77</v>
      </c>
      <c r="AY718" s="199" t="s">
        <v>149</v>
      </c>
    </row>
    <row r="719" spans="2:51" s="14" customFormat="1" ht="12">
      <c r="B719" s="200"/>
      <c r="C719" s="201"/>
      <c r="D719" s="185" t="s">
        <v>160</v>
      </c>
      <c r="E719" s="202" t="s">
        <v>31</v>
      </c>
      <c r="F719" s="203" t="s">
        <v>346</v>
      </c>
      <c r="G719" s="201"/>
      <c r="H719" s="204">
        <v>22.7</v>
      </c>
      <c r="I719" s="205"/>
      <c r="J719" s="201"/>
      <c r="K719" s="201"/>
      <c r="L719" s="206"/>
      <c r="M719" s="207"/>
      <c r="N719" s="208"/>
      <c r="O719" s="208"/>
      <c r="P719" s="208"/>
      <c r="Q719" s="208"/>
      <c r="R719" s="208"/>
      <c r="S719" s="208"/>
      <c r="T719" s="209"/>
      <c r="AT719" s="210" t="s">
        <v>160</v>
      </c>
      <c r="AU719" s="210" t="s">
        <v>87</v>
      </c>
      <c r="AV719" s="14" t="s">
        <v>87</v>
      </c>
      <c r="AW719" s="14" t="s">
        <v>38</v>
      </c>
      <c r="AX719" s="14" t="s">
        <v>77</v>
      </c>
      <c r="AY719" s="210" t="s">
        <v>149</v>
      </c>
    </row>
    <row r="720" spans="2:51" s="14" customFormat="1" ht="12">
      <c r="B720" s="200"/>
      <c r="C720" s="201"/>
      <c r="D720" s="185" t="s">
        <v>160</v>
      </c>
      <c r="E720" s="202" t="s">
        <v>31</v>
      </c>
      <c r="F720" s="203" t="s">
        <v>347</v>
      </c>
      <c r="G720" s="201"/>
      <c r="H720" s="204">
        <v>19.5</v>
      </c>
      <c r="I720" s="205"/>
      <c r="J720" s="201"/>
      <c r="K720" s="201"/>
      <c r="L720" s="206"/>
      <c r="M720" s="207"/>
      <c r="N720" s="208"/>
      <c r="O720" s="208"/>
      <c r="P720" s="208"/>
      <c r="Q720" s="208"/>
      <c r="R720" s="208"/>
      <c r="S720" s="208"/>
      <c r="T720" s="209"/>
      <c r="AT720" s="210" t="s">
        <v>160</v>
      </c>
      <c r="AU720" s="210" t="s">
        <v>87</v>
      </c>
      <c r="AV720" s="14" t="s">
        <v>87</v>
      </c>
      <c r="AW720" s="14" t="s">
        <v>38</v>
      </c>
      <c r="AX720" s="14" t="s">
        <v>77</v>
      </c>
      <c r="AY720" s="210" t="s">
        <v>149</v>
      </c>
    </row>
    <row r="721" spans="2:51" s="14" customFormat="1" ht="12">
      <c r="B721" s="200"/>
      <c r="C721" s="201"/>
      <c r="D721" s="185" t="s">
        <v>160</v>
      </c>
      <c r="E721" s="202" t="s">
        <v>31</v>
      </c>
      <c r="F721" s="203" t="s">
        <v>348</v>
      </c>
      <c r="G721" s="201"/>
      <c r="H721" s="204">
        <v>31.7</v>
      </c>
      <c r="I721" s="205"/>
      <c r="J721" s="201"/>
      <c r="K721" s="201"/>
      <c r="L721" s="206"/>
      <c r="M721" s="207"/>
      <c r="N721" s="208"/>
      <c r="O721" s="208"/>
      <c r="P721" s="208"/>
      <c r="Q721" s="208"/>
      <c r="R721" s="208"/>
      <c r="S721" s="208"/>
      <c r="T721" s="209"/>
      <c r="AT721" s="210" t="s">
        <v>160</v>
      </c>
      <c r="AU721" s="210" t="s">
        <v>87</v>
      </c>
      <c r="AV721" s="14" t="s">
        <v>87</v>
      </c>
      <c r="AW721" s="14" t="s">
        <v>38</v>
      </c>
      <c r="AX721" s="14" t="s">
        <v>77</v>
      </c>
      <c r="AY721" s="210" t="s">
        <v>149</v>
      </c>
    </row>
    <row r="722" spans="2:51" s="14" customFormat="1" ht="12">
      <c r="B722" s="200"/>
      <c r="C722" s="201"/>
      <c r="D722" s="185" t="s">
        <v>160</v>
      </c>
      <c r="E722" s="202" t="s">
        <v>31</v>
      </c>
      <c r="F722" s="203" t="s">
        <v>349</v>
      </c>
      <c r="G722" s="201"/>
      <c r="H722" s="204">
        <v>25.75</v>
      </c>
      <c r="I722" s="205"/>
      <c r="J722" s="201"/>
      <c r="K722" s="201"/>
      <c r="L722" s="206"/>
      <c r="M722" s="207"/>
      <c r="N722" s="208"/>
      <c r="O722" s="208"/>
      <c r="P722" s="208"/>
      <c r="Q722" s="208"/>
      <c r="R722" s="208"/>
      <c r="S722" s="208"/>
      <c r="T722" s="209"/>
      <c r="AT722" s="210" t="s">
        <v>160</v>
      </c>
      <c r="AU722" s="210" t="s">
        <v>87</v>
      </c>
      <c r="AV722" s="14" t="s">
        <v>87</v>
      </c>
      <c r="AW722" s="14" t="s">
        <v>38</v>
      </c>
      <c r="AX722" s="14" t="s">
        <v>77</v>
      </c>
      <c r="AY722" s="210" t="s">
        <v>149</v>
      </c>
    </row>
    <row r="723" spans="2:51" s="15" customFormat="1" ht="12">
      <c r="B723" s="211"/>
      <c r="C723" s="212"/>
      <c r="D723" s="185" t="s">
        <v>160</v>
      </c>
      <c r="E723" s="213" t="s">
        <v>31</v>
      </c>
      <c r="F723" s="214" t="s">
        <v>163</v>
      </c>
      <c r="G723" s="212"/>
      <c r="H723" s="215">
        <v>99.65</v>
      </c>
      <c r="I723" s="216"/>
      <c r="J723" s="212"/>
      <c r="K723" s="212"/>
      <c r="L723" s="217"/>
      <c r="M723" s="218"/>
      <c r="N723" s="219"/>
      <c r="O723" s="219"/>
      <c r="P723" s="219"/>
      <c r="Q723" s="219"/>
      <c r="R723" s="219"/>
      <c r="S723" s="219"/>
      <c r="T723" s="220"/>
      <c r="AT723" s="221" t="s">
        <v>160</v>
      </c>
      <c r="AU723" s="221" t="s">
        <v>87</v>
      </c>
      <c r="AV723" s="15" t="s">
        <v>156</v>
      </c>
      <c r="AW723" s="15" t="s">
        <v>38</v>
      </c>
      <c r="AX723" s="15" t="s">
        <v>85</v>
      </c>
      <c r="AY723" s="221" t="s">
        <v>149</v>
      </c>
    </row>
    <row r="724" spans="1:65" s="2" customFormat="1" ht="24.2" customHeight="1">
      <c r="A724" s="37"/>
      <c r="B724" s="38"/>
      <c r="C724" s="172" t="s">
        <v>798</v>
      </c>
      <c r="D724" s="172" t="s">
        <v>151</v>
      </c>
      <c r="E724" s="173" t="s">
        <v>799</v>
      </c>
      <c r="F724" s="174" t="s">
        <v>800</v>
      </c>
      <c r="G724" s="175" t="s">
        <v>229</v>
      </c>
      <c r="H724" s="176">
        <v>382.426</v>
      </c>
      <c r="I724" s="177"/>
      <c r="J724" s="178">
        <f>ROUND(I724*H724,2)</f>
        <v>0</v>
      </c>
      <c r="K724" s="174" t="s">
        <v>155</v>
      </c>
      <c r="L724" s="42"/>
      <c r="M724" s="179" t="s">
        <v>31</v>
      </c>
      <c r="N724" s="180" t="s">
        <v>48</v>
      </c>
      <c r="O724" s="67"/>
      <c r="P724" s="181">
        <f>O724*H724</f>
        <v>0</v>
      </c>
      <c r="Q724" s="181">
        <v>0</v>
      </c>
      <c r="R724" s="181">
        <f>Q724*H724</f>
        <v>0</v>
      </c>
      <c r="S724" s="181">
        <v>0.02</v>
      </c>
      <c r="T724" s="182">
        <f>S724*H724</f>
        <v>7.6485199999999995</v>
      </c>
      <c r="U724" s="37"/>
      <c r="V724" s="37"/>
      <c r="W724" s="37"/>
      <c r="X724" s="37"/>
      <c r="Y724" s="37"/>
      <c r="Z724" s="37"/>
      <c r="AA724" s="37"/>
      <c r="AB724" s="37"/>
      <c r="AC724" s="37"/>
      <c r="AD724" s="37"/>
      <c r="AE724" s="37"/>
      <c r="AR724" s="183" t="s">
        <v>156</v>
      </c>
      <c r="AT724" s="183" t="s">
        <v>151</v>
      </c>
      <c r="AU724" s="183" t="s">
        <v>87</v>
      </c>
      <c r="AY724" s="19" t="s">
        <v>149</v>
      </c>
      <c r="BE724" s="184">
        <f>IF(N724="základní",J724,0)</f>
        <v>0</v>
      </c>
      <c r="BF724" s="184">
        <f>IF(N724="snížená",J724,0)</f>
        <v>0</v>
      </c>
      <c r="BG724" s="184">
        <f>IF(N724="zákl. přenesená",J724,0)</f>
        <v>0</v>
      </c>
      <c r="BH724" s="184">
        <f>IF(N724="sníž. přenesená",J724,0)</f>
        <v>0</v>
      </c>
      <c r="BI724" s="184">
        <f>IF(N724="nulová",J724,0)</f>
        <v>0</v>
      </c>
      <c r="BJ724" s="19" t="s">
        <v>85</v>
      </c>
      <c r="BK724" s="184">
        <f>ROUND(I724*H724,2)</f>
        <v>0</v>
      </c>
      <c r="BL724" s="19" t="s">
        <v>156</v>
      </c>
      <c r="BM724" s="183" t="s">
        <v>801</v>
      </c>
    </row>
    <row r="725" spans="1:47" s="2" customFormat="1" ht="29.25">
      <c r="A725" s="37"/>
      <c r="B725" s="38"/>
      <c r="C725" s="39"/>
      <c r="D725" s="185" t="s">
        <v>158</v>
      </c>
      <c r="E725" s="39"/>
      <c r="F725" s="186" t="s">
        <v>797</v>
      </c>
      <c r="G725" s="39"/>
      <c r="H725" s="39"/>
      <c r="I725" s="187"/>
      <c r="J725" s="39"/>
      <c r="K725" s="39"/>
      <c r="L725" s="42"/>
      <c r="M725" s="188"/>
      <c r="N725" s="189"/>
      <c r="O725" s="67"/>
      <c r="P725" s="67"/>
      <c r="Q725" s="67"/>
      <c r="R725" s="67"/>
      <c r="S725" s="67"/>
      <c r="T725" s="68"/>
      <c r="U725" s="37"/>
      <c r="V725" s="37"/>
      <c r="W725" s="37"/>
      <c r="X725" s="37"/>
      <c r="Y725" s="37"/>
      <c r="Z725" s="37"/>
      <c r="AA725" s="37"/>
      <c r="AB725" s="37"/>
      <c r="AC725" s="37"/>
      <c r="AD725" s="37"/>
      <c r="AE725" s="37"/>
      <c r="AT725" s="19" t="s">
        <v>158</v>
      </c>
      <c r="AU725" s="19" t="s">
        <v>87</v>
      </c>
    </row>
    <row r="726" spans="2:51" s="13" customFormat="1" ht="12">
      <c r="B726" s="190"/>
      <c r="C726" s="191"/>
      <c r="D726" s="185" t="s">
        <v>160</v>
      </c>
      <c r="E726" s="192" t="s">
        <v>31</v>
      </c>
      <c r="F726" s="193" t="s">
        <v>205</v>
      </c>
      <c r="G726" s="191"/>
      <c r="H726" s="192" t="s">
        <v>31</v>
      </c>
      <c r="I726" s="194"/>
      <c r="J726" s="191"/>
      <c r="K726" s="191"/>
      <c r="L726" s="195"/>
      <c r="M726" s="196"/>
      <c r="N726" s="197"/>
      <c r="O726" s="197"/>
      <c r="P726" s="197"/>
      <c r="Q726" s="197"/>
      <c r="R726" s="197"/>
      <c r="S726" s="197"/>
      <c r="T726" s="198"/>
      <c r="AT726" s="199" t="s">
        <v>160</v>
      </c>
      <c r="AU726" s="199" t="s">
        <v>87</v>
      </c>
      <c r="AV726" s="13" t="s">
        <v>85</v>
      </c>
      <c r="AW726" s="13" t="s">
        <v>38</v>
      </c>
      <c r="AX726" s="13" t="s">
        <v>77</v>
      </c>
      <c r="AY726" s="199" t="s">
        <v>149</v>
      </c>
    </row>
    <row r="727" spans="2:51" s="14" customFormat="1" ht="12">
      <c r="B727" s="200"/>
      <c r="C727" s="201"/>
      <c r="D727" s="185" t="s">
        <v>160</v>
      </c>
      <c r="E727" s="202" t="s">
        <v>31</v>
      </c>
      <c r="F727" s="203" t="s">
        <v>379</v>
      </c>
      <c r="G727" s="201"/>
      <c r="H727" s="204">
        <v>100.338</v>
      </c>
      <c r="I727" s="205"/>
      <c r="J727" s="201"/>
      <c r="K727" s="201"/>
      <c r="L727" s="206"/>
      <c r="M727" s="207"/>
      <c r="N727" s="208"/>
      <c r="O727" s="208"/>
      <c r="P727" s="208"/>
      <c r="Q727" s="208"/>
      <c r="R727" s="208"/>
      <c r="S727" s="208"/>
      <c r="T727" s="209"/>
      <c r="AT727" s="210" t="s">
        <v>160</v>
      </c>
      <c r="AU727" s="210" t="s">
        <v>87</v>
      </c>
      <c r="AV727" s="14" t="s">
        <v>87</v>
      </c>
      <c r="AW727" s="14" t="s">
        <v>38</v>
      </c>
      <c r="AX727" s="14" t="s">
        <v>77</v>
      </c>
      <c r="AY727" s="210" t="s">
        <v>149</v>
      </c>
    </row>
    <row r="728" spans="2:51" s="14" customFormat="1" ht="22.5">
      <c r="B728" s="200"/>
      <c r="C728" s="201"/>
      <c r="D728" s="185" t="s">
        <v>160</v>
      </c>
      <c r="E728" s="202" t="s">
        <v>31</v>
      </c>
      <c r="F728" s="203" t="s">
        <v>380</v>
      </c>
      <c r="G728" s="201"/>
      <c r="H728" s="204">
        <v>63.463</v>
      </c>
      <c r="I728" s="205"/>
      <c r="J728" s="201"/>
      <c r="K728" s="201"/>
      <c r="L728" s="206"/>
      <c r="M728" s="207"/>
      <c r="N728" s="208"/>
      <c r="O728" s="208"/>
      <c r="P728" s="208"/>
      <c r="Q728" s="208"/>
      <c r="R728" s="208"/>
      <c r="S728" s="208"/>
      <c r="T728" s="209"/>
      <c r="AT728" s="210" t="s">
        <v>160</v>
      </c>
      <c r="AU728" s="210" t="s">
        <v>87</v>
      </c>
      <c r="AV728" s="14" t="s">
        <v>87</v>
      </c>
      <c r="AW728" s="14" t="s">
        <v>38</v>
      </c>
      <c r="AX728" s="14" t="s">
        <v>77</v>
      </c>
      <c r="AY728" s="210" t="s">
        <v>149</v>
      </c>
    </row>
    <row r="729" spans="2:51" s="14" customFormat="1" ht="12">
      <c r="B729" s="200"/>
      <c r="C729" s="201"/>
      <c r="D729" s="185" t="s">
        <v>160</v>
      </c>
      <c r="E729" s="202" t="s">
        <v>31</v>
      </c>
      <c r="F729" s="203" t="s">
        <v>381</v>
      </c>
      <c r="G729" s="201"/>
      <c r="H729" s="204">
        <v>15.4</v>
      </c>
      <c r="I729" s="205"/>
      <c r="J729" s="201"/>
      <c r="K729" s="201"/>
      <c r="L729" s="206"/>
      <c r="M729" s="207"/>
      <c r="N729" s="208"/>
      <c r="O729" s="208"/>
      <c r="P729" s="208"/>
      <c r="Q729" s="208"/>
      <c r="R729" s="208"/>
      <c r="S729" s="208"/>
      <c r="T729" s="209"/>
      <c r="AT729" s="210" t="s">
        <v>160</v>
      </c>
      <c r="AU729" s="210" t="s">
        <v>87</v>
      </c>
      <c r="AV729" s="14" t="s">
        <v>87</v>
      </c>
      <c r="AW729" s="14" t="s">
        <v>38</v>
      </c>
      <c r="AX729" s="14" t="s">
        <v>77</v>
      </c>
      <c r="AY729" s="210" t="s">
        <v>149</v>
      </c>
    </row>
    <row r="730" spans="2:51" s="14" customFormat="1" ht="12">
      <c r="B730" s="200"/>
      <c r="C730" s="201"/>
      <c r="D730" s="185" t="s">
        <v>160</v>
      </c>
      <c r="E730" s="202" t="s">
        <v>31</v>
      </c>
      <c r="F730" s="203" t="s">
        <v>382</v>
      </c>
      <c r="G730" s="201"/>
      <c r="H730" s="204">
        <v>8.47</v>
      </c>
      <c r="I730" s="205"/>
      <c r="J730" s="201"/>
      <c r="K730" s="201"/>
      <c r="L730" s="206"/>
      <c r="M730" s="207"/>
      <c r="N730" s="208"/>
      <c r="O730" s="208"/>
      <c r="P730" s="208"/>
      <c r="Q730" s="208"/>
      <c r="R730" s="208"/>
      <c r="S730" s="208"/>
      <c r="T730" s="209"/>
      <c r="AT730" s="210" t="s">
        <v>160</v>
      </c>
      <c r="AU730" s="210" t="s">
        <v>87</v>
      </c>
      <c r="AV730" s="14" t="s">
        <v>87</v>
      </c>
      <c r="AW730" s="14" t="s">
        <v>38</v>
      </c>
      <c r="AX730" s="14" t="s">
        <v>77</v>
      </c>
      <c r="AY730" s="210" t="s">
        <v>149</v>
      </c>
    </row>
    <row r="731" spans="2:51" s="14" customFormat="1" ht="12">
      <c r="B731" s="200"/>
      <c r="C731" s="201"/>
      <c r="D731" s="185" t="s">
        <v>160</v>
      </c>
      <c r="E731" s="202" t="s">
        <v>31</v>
      </c>
      <c r="F731" s="203" t="s">
        <v>383</v>
      </c>
      <c r="G731" s="201"/>
      <c r="H731" s="204">
        <v>15.092</v>
      </c>
      <c r="I731" s="205"/>
      <c r="J731" s="201"/>
      <c r="K731" s="201"/>
      <c r="L731" s="206"/>
      <c r="M731" s="207"/>
      <c r="N731" s="208"/>
      <c r="O731" s="208"/>
      <c r="P731" s="208"/>
      <c r="Q731" s="208"/>
      <c r="R731" s="208"/>
      <c r="S731" s="208"/>
      <c r="T731" s="209"/>
      <c r="AT731" s="210" t="s">
        <v>160</v>
      </c>
      <c r="AU731" s="210" t="s">
        <v>87</v>
      </c>
      <c r="AV731" s="14" t="s">
        <v>87</v>
      </c>
      <c r="AW731" s="14" t="s">
        <v>38</v>
      </c>
      <c r="AX731" s="14" t="s">
        <v>77</v>
      </c>
      <c r="AY731" s="210" t="s">
        <v>149</v>
      </c>
    </row>
    <row r="732" spans="2:51" s="14" customFormat="1" ht="12">
      <c r="B732" s="200"/>
      <c r="C732" s="201"/>
      <c r="D732" s="185" t="s">
        <v>160</v>
      </c>
      <c r="E732" s="202" t="s">
        <v>31</v>
      </c>
      <c r="F732" s="203" t="s">
        <v>384</v>
      </c>
      <c r="G732" s="201"/>
      <c r="H732" s="204">
        <v>84.558</v>
      </c>
      <c r="I732" s="205"/>
      <c r="J732" s="201"/>
      <c r="K732" s="201"/>
      <c r="L732" s="206"/>
      <c r="M732" s="207"/>
      <c r="N732" s="208"/>
      <c r="O732" s="208"/>
      <c r="P732" s="208"/>
      <c r="Q732" s="208"/>
      <c r="R732" s="208"/>
      <c r="S732" s="208"/>
      <c r="T732" s="209"/>
      <c r="AT732" s="210" t="s">
        <v>160</v>
      </c>
      <c r="AU732" s="210" t="s">
        <v>87</v>
      </c>
      <c r="AV732" s="14" t="s">
        <v>87</v>
      </c>
      <c r="AW732" s="14" t="s">
        <v>38</v>
      </c>
      <c r="AX732" s="14" t="s">
        <v>77</v>
      </c>
      <c r="AY732" s="210" t="s">
        <v>149</v>
      </c>
    </row>
    <row r="733" spans="2:51" s="14" customFormat="1" ht="12">
      <c r="B733" s="200"/>
      <c r="C733" s="201"/>
      <c r="D733" s="185" t="s">
        <v>160</v>
      </c>
      <c r="E733" s="202" t="s">
        <v>31</v>
      </c>
      <c r="F733" s="203" t="s">
        <v>385</v>
      </c>
      <c r="G733" s="201"/>
      <c r="H733" s="204">
        <v>76.647</v>
      </c>
      <c r="I733" s="205"/>
      <c r="J733" s="201"/>
      <c r="K733" s="201"/>
      <c r="L733" s="206"/>
      <c r="M733" s="207"/>
      <c r="N733" s="208"/>
      <c r="O733" s="208"/>
      <c r="P733" s="208"/>
      <c r="Q733" s="208"/>
      <c r="R733" s="208"/>
      <c r="S733" s="208"/>
      <c r="T733" s="209"/>
      <c r="AT733" s="210" t="s">
        <v>160</v>
      </c>
      <c r="AU733" s="210" t="s">
        <v>87</v>
      </c>
      <c r="AV733" s="14" t="s">
        <v>87</v>
      </c>
      <c r="AW733" s="14" t="s">
        <v>38</v>
      </c>
      <c r="AX733" s="14" t="s">
        <v>77</v>
      </c>
      <c r="AY733" s="210" t="s">
        <v>149</v>
      </c>
    </row>
    <row r="734" spans="2:51" s="14" customFormat="1" ht="12">
      <c r="B734" s="200"/>
      <c r="C734" s="201"/>
      <c r="D734" s="185" t="s">
        <v>160</v>
      </c>
      <c r="E734" s="202" t="s">
        <v>31</v>
      </c>
      <c r="F734" s="203" t="s">
        <v>386</v>
      </c>
      <c r="G734" s="201"/>
      <c r="H734" s="204">
        <v>17.513</v>
      </c>
      <c r="I734" s="205"/>
      <c r="J734" s="201"/>
      <c r="K734" s="201"/>
      <c r="L734" s="206"/>
      <c r="M734" s="207"/>
      <c r="N734" s="208"/>
      <c r="O734" s="208"/>
      <c r="P734" s="208"/>
      <c r="Q734" s="208"/>
      <c r="R734" s="208"/>
      <c r="S734" s="208"/>
      <c r="T734" s="209"/>
      <c r="AT734" s="210" t="s">
        <v>160</v>
      </c>
      <c r="AU734" s="210" t="s">
        <v>87</v>
      </c>
      <c r="AV734" s="14" t="s">
        <v>87</v>
      </c>
      <c r="AW734" s="14" t="s">
        <v>38</v>
      </c>
      <c r="AX734" s="14" t="s">
        <v>77</v>
      </c>
      <c r="AY734" s="210" t="s">
        <v>149</v>
      </c>
    </row>
    <row r="735" spans="2:51" s="14" customFormat="1" ht="12">
      <c r="B735" s="200"/>
      <c r="C735" s="201"/>
      <c r="D735" s="185" t="s">
        <v>160</v>
      </c>
      <c r="E735" s="202" t="s">
        <v>31</v>
      </c>
      <c r="F735" s="203" t="s">
        <v>387</v>
      </c>
      <c r="G735" s="201"/>
      <c r="H735" s="204">
        <v>17.179</v>
      </c>
      <c r="I735" s="205"/>
      <c r="J735" s="201"/>
      <c r="K735" s="201"/>
      <c r="L735" s="206"/>
      <c r="M735" s="207"/>
      <c r="N735" s="208"/>
      <c r="O735" s="208"/>
      <c r="P735" s="208"/>
      <c r="Q735" s="208"/>
      <c r="R735" s="208"/>
      <c r="S735" s="208"/>
      <c r="T735" s="209"/>
      <c r="AT735" s="210" t="s">
        <v>160</v>
      </c>
      <c r="AU735" s="210" t="s">
        <v>87</v>
      </c>
      <c r="AV735" s="14" t="s">
        <v>87</v>
      </c>
      <c r="AW735" s="14" t="s">
        <v>38</v>
      </c>
      <c r="AX735" s="14" t="s">
        <v>77</v>
      </c>
      <c r="AY735" s="210" t="s">
        <v>149</v>
      </c>
    </row>
    <row r="736" spans="2:51" s="13" customFormat="1" ht="12">
      <c r="B736" s="190"/>
      <c r="C736" s="191"/>
      <c r="D736" s="185" t="s">
        <v>160</v>
      </c>
      <c r="E736" s="192" t="s">
        <v>31</v>
      </c>
      <c r="F736" s="193" t="s">
        <v>291</v>
      </c>
      <c r="G736" s="191"/>
      <c r="H736" s="192" t="s">
        <v>31</v>
      </c>
      <c r="I736" s="194"/>
      <c r="J736" s="191"/>
      <c r="K736" s="191"/>
      <c r="L736" s="195"/>
      <c r="M736" s="196"/>
      <c r="N736" s="197"/>
      <c r="O736" s="197"/>
      <c r="P736" s="197"/>
      <c r="Q736" s="197"/>
      <c r="R736" s="197"/>
      <c r="S736" s="197"/>
      <c r="T736" s="198"/>
      <c r="AT736" s="199" t="s">
        <v>160</v>
      </c>
      <c r="AU736" s="199" t="s">
        <v>87</v>
      </c>
      <c r="AV736" s="13" t="s">
        <v>85</v>
      </c>
      <c r="AW736" s="13" t="s">
        <v>38</v>
      </c>
      <c r="AX736" s="13" t="s">
        <v>77</v>
      </c>
      <c r="AY736" s="199" t="s">
        <v>149</v>
      </c>
    </row>
    <row r="737" spans="2:51" s="14" customFormat="1" ht="12">
      <c r="B737" s="200"/>
      <c r="C737" s="201"/>
      <c r="D737" s="185" t="s">
        <v>160</v>
      </c>
      <c r="E737" s="202" t="s">
        <v>31</v>
      </c>
      <c r="F737" s="203" t="s">
        <v>388</v>
      </c>
      <c r="G737" s="201"/>
      <c r="H737" s="204">
        <v>-8.624</v>
      </c>
      <c r="I737" s="205"/>
      <c r="J737" s="201"/>
      <c r="K737" s="201"/>
      <c r="L737" s="206"/>
      <c r="M737" s="207"/>
      <c r="N737" s="208"/>
      <c r="O737" s="208"/>
      <c r="P737" s="208"/>
      <c r="Q737" s="208"/>
      <c r="R737" s="208"/>
      <c r="S737" s="208"/>
      <c r="T737" s="209"/>
      <c r="AT737" s="210" t="s">
        <v>160</v>
      </c>
      <c r="AU737" s="210" t="s">
        <v>87</v>
      </c>
      <c r="AV737" s="14" t="s">
        <v>87</v>
      </c>
      <c r="AW737" s="14" t="s">
        <v>38</v>
      </c>
      <c r="AX737" s="14" t="s">
        <v>77</v>
      </c>
      <c r="AY737" s="210" t="s">
        <v>149</v>
      </c>
    </row>
    <row r="738" spans="2:51" s="14" customFormat="1" ht="12">
      <c r="B738" s="200"/>
      <c r="C738" s="201"/>
      <c r="D738" s="185" t="s">
        <v>160</v>
      </c>
      <c r="E738" s="202" t="s">
        <v>31</v>
      </c>
      <c r="F738" s="203" t="s">
        <v>389</v>
      </c>
      <c r="G738" s="201"/>
      <c r="H738" s="204">
        <v>-5.544</v>
      </c>
      <c r="I738" s="205"/>
      <c r="J738" s="201"/>
      <c r="K738" s="201"/>
      <c r="L738" s="206"/>
      <c r="M738" s="207"/>
      <c r="N738" s="208"/>
      <c r="O738" s="208"/>
      <c r="P738" s="208"/>
      <c r="Q738" s="208"/>
      <c r="R738" s="208"/>
      <c r="S738" s="208"/>
      <c r="T738" s="209"/>
      <c r="AT738" s="210" t="s">
        <v>160</v>
      </c>
      <c r="AU738" s="210" t="s">
        <v>87</v>
      </c>
      <c r="AV738" s="14" t="s">
        <v>87</v>
      </c>
      <c r="AW738" s="14" t="s">
        <v>38</v>
      </c>
      <c r="AX738" s="14" t="s">
        <v>77</v>
      </c>
      <c r="AY738" s="210" t="s">
        <v>149</v>
      </c>
    </row>
    <row r="739" spans="2:51" s="14" customFormat="1" ht="12">
      <c r="B739" s="200"/>
      <c r="C739" s="201"/>
      <c r="D739" s="185" t="s">
        <v>160</v>
      </c>
      <c r="E739" s="202" t="s">
        <v>31</v>
      </c>
      <c r="F739" s="203" t="s">
        <v>390</v>
      </c>
      <c r="G739" s="201"/>
      <c r="H739" s="204">
        <v>-8.74</v>
      </c>
      <c r="I739" s="205"/>
      <c r="J739" s="201"/>
      <c r="K739" s="201"/>
      <c r="L739" s="206"/>
      <c r="M739" s="207"/>
      <c r="N739" s="208"/>
      <c r="O739" s="208"/>
      <c r="P739" s="208"/>
      <c r="Q739" s="208"/>
      <c r="R739" s="208"/>
      <c r="S739" s="208"/>
      <c r="T739" s="209"/>
      <c r="AT739" s="210" t="s">
        <v>160</v>
      </c>
      <c r="AU739" s="210" t="s">
        <v>87</v>
      </c>
      <c r="AV739" s="14" t="s">
        <v>87</v>
      </c>
      <c r="AW739" s="14" t="s">
        <v>38</v>
      </c>
      <c r="AX739" s="14" t="s">
        <v>77</v>
      </c>
      <c r="AY739" s="210" t="s">
        <v>149</v>
      </c>
    </row>
    <row r="740" spans="2:51" s="14" customFormat="1" ht="12">
      <c r="B740" s="200"/>
      <c r="C740" s="201"/>
      <c r="D740" s="185" t="s">
        <v>160</v>
      </c>
      <c r="E740" s="202" t="s">
        <v>31</v>
      </c>
      <c r="F740" s="203" t="s">
        <v>391</v>
      </c>
      <c r="G740" s="201"/>
      <c r="H740" s="204">
        <v>-5.286</v>
      </c>
      <c r="I740" s="205"/>
      <c r="J740" s="201"/>
      <c r="K740" s="201"/>
      <c r="L740" s="206"/>
      <c r="M740" s="207"/>
      <c r="N740" s="208"/>
      <c r="O740" s="208"/>
      <c r="P740" s="208"/>
      <c r="Q740" s="208"/>
      <c r="R740" s="208"/>
      <c r="S740" s="208"/>
      <c r="T740" s="209"/>
      <c r="AT740" s="210" t="s">
        <v>160</v>
      </c>
      <c r="AU740" s="210" t="s">
        <v>87</v>
      </c>
      <c r="AV740" s="14" t="s">
        <v>87</v>
      </c>
      <c r="AW740" s="14" t="s">
        <v>38</v>
      </c>
      <c r="AX740" s="14" t="s">
        <v>77</v>
      </c>
      <c r="AY740" s="210" t="s">
        <v>149</v>
      </c>
    </row>
    <row r="741" spans="2:51" s="14" customFormat="1" ht="12">
      <c r="B741" s="200"/>
      <c r="C741" s="201"/>
      <c r="D741" s="185" t="s">
        <v>160</v>
      </c>
      <c r="E741" s="202" t="s">
        <v>31</v>
      </c>
      <c r="F741" s="203" t="s">
        <v>392</v>
      </c>
      <c r="G741" s="201"/>
      <c r="H741" s="204">
        <v>-5.492</v>
      </c>
      <c r="I741" s="205"/>
      <c r="J741" s="201"/>
      <c r="K741" s="201"/>
      <c r="L741" s="206"/>
      <c r="M741" s="207"/>
      <c r="N741" s="208"/>
      <c r="O741" s="208"/>
      <c r="P741" s="208"/>
      <c r="Q741" s="208"/>
      <c r="R741" s="208"/>
      <c r="S741" s="208"/>
      <c r="T741" s="209"/>
      <c r="AT741" s="210" t="s">
        <v>160</v>
      </c>
      <c r="AU741" s="210" t="s">
        <v>87</v>
      </c>
      <c r="AV741" s="14" t="s">
        <v>87</v>
      </c>
      <c r="AW741" s="14" t="s">
        <v>38</v>
      </c>
      <c r="AX741" s="14" t="s">
        <v>77</v>
      </c>
      <c r="AY741" s="210" t="s">
        <v>149</v>
      </c>
    </row>
    <row r="742" spans="2:51" s="14" customFormat="1" ht="12">
      <c r="B742" s="200"/>
      <c r="C742" s="201"/>
      <c r="D742" s="185" t="s">
        <v>160</v>
      </c>
      <c r="E742" s="202" t="s">
        <v>31</v>
      </c>
      <c r="F742" s="203" t="s">
        <v>393</v>
      </c>
      <c r="G742" s="201"/>
      <c r="H742" s="204">
        <v>-1.773</v>
      </c>
      <c r="I742" s="205"/>
      <c r="J742" s="201"/>
      <c r="K742" s="201"/>
      <c r="L742" s="206"/>
      <c r="M742" s="207"/>
      <c r="N742" s="208"/>
      <c r="O742" s="208"/>
      <c r="P742" s="208"/>
      <c r="Q742" s="208"/>
      <c r="R742" s="208"/>
      <c r="S742" s="208"/>
      <c r="T742" s="209"/>
      <c r="AT742" s="210" t="s">
        <v>160</v>
      </c>
      <c r="AU742" s="210" t="s">
        <v>87</v>
      </c>
      <c r="AV742" s="14" t="s">
        <v>87</v>
      </c>
      <c r="AW742" s="14" t="s">
        <v>38</v>
      </c>
      <c r="AX742" s="14" t="s">
        <v>77</v>
      </c>
      <c r="AY742" s="210" t="s">
        <v>149</v>
      </c>
    </row>
    <row r="743" spans="2:51" s="14" customFormat="1" ht="12">
      <c r="B743" s="200"/>
      <c r="C743" s="201"/>
      <c r="D743" s="185" t="s">
        <v>160</v>
      </c>
      <c r="E743" s="202" t="s">
        <v>31</v>
      </c>
      <c r="F743" s="203" t="s">
        <v>394</v>
      </c>
      <c r="G743" s="201"/>
      <c r="H743" s="204">
        <v>-3.662</v>
      </c>
      <c r="I743" s="205"/>
      <c r="J743" s="201"/>
      <c r="K743" s="201"/>
      <c r="L743" s="206"/>
      <c r="M743" s="207"/>
      <c r="N743" s="208"/>
      <c r="O743" s="208"/>
      <c r="P743" s="208"/>
      <c r="Q743" s="208"/>
      <c r="R743" s="208"/>
      <c r="S743" s="208"/>
      <c r="T743" s="209"/>
      <c r="AT743" s="210" t="s">
        <v>160</v>
      </c>
      <c r="AU743" s="210" t="s">
        <v>87</v>
      </c>
      <c r="AV743" s="14" t="s">
        <v>87</v>
      </c>
      <c r="AW743" s="14" t="s">
        <v>38</v>
      </c>
      <c r="AX743" s="14" t="s">
        <v>77</v>
      </c>
      <c r="AY743" s="210" t="s">
        <v>149</v>
      </c>
    </row>
    <row r="744" spans="2:51" s="14" customFormat="1" ht="12">
      <c r="B744" s="200"/>
      <c r="C744" s="201"/>
      <c r="D744" s="185" t="s">
        <v>160</v>
      </c>
      <c r="E744" s="202" t="s">
        <v>31</v>
      </c>
      <c r="F744" s="203" t="s">
        <v>395</v>
      </c>
      <c r="G744" s="201"/>
      <c r="H744" s="204">
        <v>-2.364</v>
      </c>
      <c r="I744" s="205"/>
      <c r="J744" s="201"/>
      <c r="K744" s="201"/>
      <c r="L744" s="206"/>
      <c r="M744" s="207"/>
      <c r="N744" s="208"/>
      <c r="O744" s="208"/>
      <c r="P744" s="208"/>
      <c r="Q744" s="208"/>
      <c r="R744" s="208"/>
      <c r="S744" s="208"/>
      <c r="T744" s="209"/>
      <c r="AT744" s="210" t="s">
        <v>160</v>
      </c>
      <c r="AU744" s="210" t="s">
        <v>87</v>
      </c>
      <c r="AV744" s="14" t="s">
        <v>87</v>
      </c>
      <c r="AW744" s="14" t="s">
        <v>38</v>
      </c>
      <c r="AX744" s="14" t="s">
        <v>77</v>
      </c>
      <c r="AY744" s="210" t="s">
        <v>149</v>
      </c>
    </row>
    <row r="745" spans="2:51" s="14" customFormat="1" ht="12">
      <c r="B745" s="200"/>
      <c r="C745" s="201"/>
      <c r="D745" s="185" t="s">
        <v>160</v>
      </c>
      <c r="E745" s="202" t="s">
        <v>31</v>
      </c>
      <c r="F745" s="203" t="s">
        <v>292</v>
      </c>
      <c r="G745" s="201"/>
      <c r="H745" s="204">
        <v>-2.758</v>
      </c>
      <c r="I745" s="205"/>
      <c r="J745" s="201"/>
      <c r="K745" s="201"/>
      <c r="L745" s="206"/>
      <c r="M745" s="207"/>
      <c r="N745" s="208"/>
      <c r="O745" s="208"/>
      <c r="P745" s="208"/>
      <c r="Q745" s="208"/>
      <c r="R745" s="208"/>
      <c r="S745" s="208"/>
      <c r="T745" s="209"/>
      <c r="AT745" s="210" t="s">
        <v>160</v>
      </c>
      <c r="AU745" s="210" t="s">
        <v>87</v>
      </c>
      <c r="AV745" s="14" t="s">
        <v>87</v>
      </c>
      <c r="AW745" s="14" t="s">
        <v>38</v>
      </c>
      <c r="AX745" s="14" t="s">
        <v>77</v>
      </c>
      <c r="AY745" s="210" t="s">
        <v>149</v>
      </c>
    </row>
    <row r="746" spans="2:51" s="14" customFormat="1" ht="12">
      <c r="B746" s="200"/>
      <c r="C746" s="201"/>
      <c r="D746" s="185" t="s">
        <v>160</v>
      </c>
      <c r="E746" s="202" t="s">
        <v>31</v>
      </c>
      <c r="F746" s="203" t="s">
        <v>396</v>
      </c>
      <c r="G746" s="201"/>
      <c r="H746" s="204">
        <v>-1.235</v>
      </c>
      <c r="I746" s="205"/>
      <c r="J746" s="201"/>
      <c r="K746" s="201"/>
      <c r="L746" s="206"/>
      <c r="M746" s="207"/>
      <c r="N746" s="208"/>
      <c r="O746" s="208"/>
      <c r="P746" s="208"/>
      <c r="Q746" s="208"/>
      <c r="R746" s="208"/>
      <c r="S746" s="208"/>
      <c r="T746" s="209"/>
      <c r="AT746" s="210" t="s">
        <v>160</v>
      </c>
      <c r="AU746" s="210" t="s">
        <v>87</v>
      </c>
      <c r="AV746" s="14" t="s">
        <v>87</v>
      </c>
      <c r="AW746" s="14" t="s">
        <v>38</v>
      </c>
      <c r="AX746" s="14" t="s">
        <v>77</v>
      </c>
      <c r="AY746" s="210" t="s">
        <v>149</v>
      </c>
    </row>
    <row r="747" spans="2:51" s="14" customFormat="1" ht="12">
      <c r="B747" s="200"/>
      <c r="C747" s="201"/>
      <c r="D747" s="185" t="s">
        <v>160</v>
      </c>
      <c r="E747" s="202" t="s">
        <v>31</v>
      </c>
      <c r="F747" s="203" t="s">
        <v>397</v>
      </c>
      <c r="G747" s="201"/>
      <c r="H747" s="204">
        <v>-0.552</v>
      </c>
      <c r="I747" s="205"/>
      <c r="J747" s="201"/>
      <c r="K747" s="201"/>
      <c r="L747" s="206"/>
      <c r="M747" s="207"/>
      <c r="N747" s="208"/>
      <c r="O747" s="208"/>
      <c r="P747" s="208"/>
      <c r="Q747" s="208"/>
      <c r="R747" s="208"/>
      <c r="S747" s="208"/>
      <c r="T747" s="209"/>
      <c r="AT747" s="210" t="s">
        <v>160</v>
      </c>
      <c r="AU747" s="210" t="s">
        <v>87</v>
      </c>
      <c r="AV747" s="14" t="s">
        <v>87</v>
      </c>
      <c r="AW747" s="14" t="s">
        <v>38</v>
      </c>
      <c r="AX747" s="14" t="s">
        <v>77</v>
      </c>
      <c r="AY747" s="210" t="s">
        <v>149</v>
      </c>
    </row>
    <row r="748" spans="2:51" s="13" customFormat="1" ht="12">
      <c r="B748" s="190"/>
      <c r="C748" s="191"/>
      <c r="D748" s="185" t="s">
        <v>160</v>
      </c>
      <c r="E748" s="192" t="s">
        <v>31</v>
      </c>
      <c r="F748" s="193" t="s">
        <v>398</v>
      </c>
      <c r="G748" s="191"/>
      <c r="H748" s="192" t="s">
        <v>31</v>
      </c>
      <c r="I748" s="194"/>
      <c r="J748" s="191"/>
      <c r="K748" s="191"/>
      <c r="L748" s="195"/>
      <c r="M748" s="196"/>
      <c r="N748" s="197"/>
      <c r="O748" s="197"/>
      <c r="P748" s="197"/>
      <c r="Q748" s="197"/>
      <c r="R748" s="197"/>
      <c r="S748" s="197"/>
      <c r="T748" s="198"/>
      <c r="AT748" s="199" t="s">
        <v>160</v>
      </c>
      <c r="AU748" s="199" t="s">
        <v>87</v>
      </c>
      <c r="AV748" s="13" t="s">
        <v>85</v>
      </c>
      <c r="AW748" s="13" t="s">
        <v>38</v>
      </c>
      <c r="AX748" s="13" t="s">
        <v>77</v>
      </c>
      <c r="AY748" s="199" t="s">
        <v>149</v>
      </c>
    </row>
    <row r="749" spans="2:51" s="14" customFormat="1" ht="12">
      <c r="B749" s="200"/>
      <c r="C749" s="201"/>
      <c r="D749" s="185" t="s">
        <v>160</v>
      </c>
      <c r="E749" s="202" t="s">
        <v>31</v>
      </c>
      <c r="F749" s="203" t="s">
        <v>399</v>
      </c>
      <c r="G749" s="201"/>
      <c r="H749" s="204">
        <v>1.168</v>
      </c>
      <c r="I749" s="205"/>
      <c r="J749" s="201"/>
      <c r="K749" s="201"/>
      <c r="L749" s="206"/>
      <c r="M749" s="207"/>
      <c r="N749" s="208"/>
      <c r="O749" s="208"/>
      <c r="P749" s="208"/>
      <c r="Q749" s="208"/>
      <c r="R749" s="208"/>
      <c r="S749" s="208"/>
      <c r="T749" s="209"/>
      <c r="AT749" s="210" t="s">
        <v>160</v>
      </c>
      <c r="AU749" s="210" t="s">
        <v>87</v>
      </c>
      <c r="AV749" s="14" t="s">
        <v>87</v>
      </c>
      <c r="AW749" s="14" t="s">
        <v>38</v>
      </c>
      <c r="AX749" s="14" t="s">
        <v>77</v>
      </c>
      <c r="AY749" s="210" t="s">
        <v>149</v>
      </c>
    </row>
    <row r="750" spans="2:51" s="14" customFormat="1" ht="12">
      <c r="B750" s="200"/>
      <c r="C750" s="201"/>
      <c r="D750" s="185" t="s">
        <v>160</v>
      </c>
      <c r="E750" s="202" t="s">
        <v>31</v>
      </c>
      <c r="F750" s="203" t="s">
        <v>400</v>
      </c>
      <c r="G750" s="201"/>
      <c r="H750" s="204">
        <v>5.032</v>
      </c>
      <c r="I750" s="205"/>
      <c r="J750" s="201"/>
      <c r="K750" s="201"/>
      <c r="L750" s="206"/>
      <c r="M750" s="207"/>
      <c r="N750" s="208"/>
      <c r="O750" s="208"/>
      <c r="P750" s="208"/>
      <c r="Q750" s="208"/>
      <c r="R750" s="208"/>
      <c r="S750" s="208"/>
      <c r="T750" s="209"/>
      <c r="AT750" s="210" t="s">
        <v>160</v>
      </c>
      <c r="AU750" s="210" t="s">
        <v>87</v>
      </c>
      <c r="AV750" s="14" t="s">
        <v>87</v>
      </c>
      <c r="AW750" s="14" t="s">
        <v>38</v>
      </c>
      <c r="AX750" s="14" t="s">
        <v>77</v>
      </c>
      <c r="AY750" s="210" t="s">
        <v>149</v>
      </c>
    </row>
    <row r="751" spans="2:51" s="14" customFormat="1" ht="12">
      <c r="B751" s="200"/>
      <c r="C751" s="201"/>
      <c r="D751" s="185" t="s">
        <v>160</v>
      </c>
      <c r="E751" s="202" t="s">
        <v>31</v>
      </c>
      <c r="F751" s="203" t="s">
        <v>401</v>
      </c>
      <c r="G751" s="201"/>
      <c r="H751" s="204">
        <v>0.931</v>
      </c>
      <c r="I751" s="205"/>
      <c r="J751" s="201"/>
      <c r="K751" s="201"/>
      <c r="L751" s="206"/>
      <c r="M751" s="207"/>
      <c r="N751" s="208"/>
      <c r="O751" s="208"/>
      <c r="P751" s="208"/>
      <c r="Q751" s="208"/>
      <c r="R751" s="208"/>
      <c r="S751" s="208"/>
      <c r="T751" s="209"/>
      <c r="AT751" s="210" t="s">
        <v>160</v>
      </c>
      <c r="AU751" s="210" t="s">
        <v>87</v>
      </c>
      <c r="AV751" s="14" t="s">
        <v>87</v>
      </c>
      <c r="AW751" s="14" t="s">
        <v>38</v>
      </c>
      <c r="AX751" s="14" t="s">
        <v>77</v>
      </c>
      <c r="AY751" s="210" t="s">
        <v>149</v>
      </c>
    </row>
    <row r="752" spans="2:51" s="14" customFormat="1" ht="12">
      <c r="B752" s="200"/>
      <c r="C752" s="201"/>
      <c r="D752" s="185" t="s">
        <v>160</v>
      </c>
      <c r="E752" s="202" t="s">
        <v>31</v>
      </c>
      <c r="F752" s="203" t="s">
        <v>402</v>
      </c>
      <c r="G752" s="201"/>
      <c r="H752" s="204">
        <v>2.302</v>
      </c>
      <c r="I752" s="205"/>
      <c r="J752" s="201"/>
      <c r="K752" s="201"/>
      <c r="L752" s="206"/>
      <c r="M752" s="207"/>
      <c r="N752" s="208"/>
      <c r="O752" s="208"/>
      <c r="P752" s="208"/>
      <c r="Q752" s="208"/>
      <c r="R752" s="208"/>
      <c r="S752" s="208"/>
      <c r="T752" s="209"/>
      <c r="AT752" s="210" t="s">
        <v>160</v>
      </c>
      <c r="AU752" s="210" t="s">
        <v>87</v>
      </c>
      <c r="AV752" s="14" t="s">
        <v>87</v>
      </c>
      <c r="AW752" s="14" t="s">
        <v>38</v>
      </c>
      <c r="AX752" s="14" t="s">
        <v>77</v>
      </c>
      <c r="AY752" s="210" t="s">
        <v>149</v>
      </c>
    </row>
    <row r="753" spans="2:51" s="14" customFormat="1" ht="12">
      <c r="B753" s="200"/>
      <c r="C753" s="201"/>
      <c r="D753" s="185" t="s">
        <v>160</v>
      </c>
      <c r="E753" s="202" t="s">
        <v>31</v>
      </c>
      <c r="F753" s="203" t="s">
        <v>403</v>
      </c>
      <c r="G753" s="201"/>
      <c r="H753" s="204">
        <v>1.88</v>
      </c>
      <c r="I753" s="205"/>
      <c r="J753" s="201"/>
      <c r="K753" s="201"/>
      <c r="L753" s="206"/>
      <c r="M753" s="207"/>
      <c r="N753" s="208"/>
      <c r="O753" s="208"/>
      <c r="P753" s="208"/>
      <c r="Q753" s="208"/>
      <c r="R753" s="208"/>
      <c r="S753" s="208"/>
      <c r="T753" s="209"/>
      <c r="AT753" s="210" t="s">
        <v>160</v>
      </c>
      <c r="AU753" s="210" t="s">
        <v>87</v>
      </c>
      <c r="AV753" s="14" t="s">
        <v>87</v>
      </c>
      <c r="AW753" s="14" t="s">
        <v>38</v>
      </c>
      <c r="AX753" s="14" t="s">
        <v>77</v>
      </c>
      <c r="AY753" s="210" t="s">
        <v>149</v>
      </c>
    </row>
    <row r="754" spans="2:51" s="14" customFormat="1" ht="12">
      <c r="B754" s="200"/>
      <c r="C754" s="201"/>
      <c r="D754" s="185" t="s">
        <v>160</v>
      </c>
      <c r="E754" s="202" t="s">
        <v>31</v>
      </c>
      <c r="F754" s="203" t="s">
        <v>404</v>
      </c>
      <c r="G754" s="201"/>
      <c r="H754" s="204">
        <v>0.71</v>
      </c>
      <c r="I754" s="205"/>
      <c r="J754" s="201"/>
      <c r="K754" s="201"/>
      <c r="L754" s="206"/>
      <c r="M754" s="207"/>
      <c r="N754" s="208"/>
      <c r="O754" s="208"/>
      <c r="P754" s="208"/>
      <c r="Q754" s="208"/>
      <c r="R754" s="208"/>
      <c r="S754" s="208"/>
      <c r="T754" s="209"/>
      <c r="AT754" s="210" t="s">
        <v>160</v>
      </c>
      <c r="AU754" s="210" t="s">
        <v>87</v>
      </c>
      <c r="AV754" s="14" t="s">
        <v>87</v>
      </c>
      <c r="AW754" s="14" t="s">
        <v>38</v>
      </c>
      <c r="AX754" s="14" t="s">
        <v>77</v>
      </c>
      <c r="AY754" s="210" t="s">
        <v>149</v>
      </c>
    </row>
    <row r="755" spans="2:51" s="14" customFormat="1" ht="12">
      <c r="B755" s="200"/>
      <c r="C755" s="201"/>
      <c r="D755" s="185" t="s">
        <v>160</v>
      </c>
      <c r="E755" s="202" t="s">
        <v>31</v>
      </c>
      <c r="F755" s="203" t="s">
        <v>405</v>
      </c>
      <c r="G755" s="201"/>
      <c r="H755" s="204">
        <v>0.556</v>
      </c>
      <c r="I755" s="205"/>
      <c r="J755" s="201"/>
      <c r="K755" s="201"/>
      <c r="L755" s="206"/>
      <c r="M755" s="207"/>
      <c r="N755" s="208"/>
      <c r="O755" s="208"/>
      <c r="P755" s="208"/>
      <c r="Q755" s="208"/>
      <c r="R755" s="208"/>
      <c r="S755" s="208"/>
      <c r="T755" s="209"/>
      <c r="AT755" s="210" t="s">
        <v>160</v>
      </c>
      <c r="AU755" s="210" t="s">
        <v>87</v>
      </c>
      <c r="AV755" s="14" t="s">
        <v>87</v>
      </c>
      <c r="AW755" s="14" t="s">
        <v>38</v>
      </c>
      <c r="AX755" s="14" t="s">
        <v>77</v>
      </c>
      <c r="AY755" s="210" t="s">
        <v>149</v>
      </c>
    </row>
    <row r="756" spans="2:51" s="14" customFormat="1" ht="12">
      <c r="B756" s="200"/>
      <c r="C756" s="201"/>
      <c r="D756" s="185" t="s">
        <v>160</v>
      </c>
      <c r="E756" s="202" t="s">
        <v>31</v>
      </c>
      <c r="F756" s="203" t="s">
        <v>406</v>
      </c>
      <c r="G756" s="201"/>
      <c r="H756" s="204">
        <v>4.608</v>
      </c>
      <c r="I756" s="205"/>
      <c r="J756" s="201"/>
      <c r="K756" s="201"/>
      <c r="L756" s="206"/>
      <c r="M756" s="207"/>
      <c r="N756" s="208"/>
      <c r="O756" s="208"/>
      <c r="P756" s="208"/>
      <c r="Q756" s="208"/>
      <c r="R756" s="208"/>
      <c r="S756" s="208"/>
      <c r="T756" s="209"/>
      <c r="AT756" s="210" t="s">
        <v>160</v>
      </c>
      <c r="AU756" s="210" t="s">
        <v>87</v>
      </c>
      <c r="AV756" s="14" t="s">
        <v>87</v>
      </c>
      <c r="AW756" s="14" t="s">
        <v>38</v>
      </c>
      <c r="AX756" s="14" t="s">
        <v>77</v>
      </c>
      <c r="AY756" s="210" t="s">
        <v>149</v>
      </c>
    </row>
    <row r="757" spans="2:51" s="14" customFormat="1" ht="12">
      <c r="B757" s="200"/>
      <c r="C757" s="201"/>
      <c r="D757" s="185" t="s">
        <v>160</v>
      </c>
      <c r="E757" s="202" t="s">
        <v>31</v>
      </c>
      <c r="F757" s="203" t="s">
        <v>407</v>
      </c>
      <c r="G757" s="201"/>
      <c r="H757" s="204">
        <v>5.6</v>
      </c>
      <c r="I757" s="205"/>
      <c r="J757" s="201"/>
      <c r="K757" s="201"/>
      <c r="L757" s="206"/>
      <c r="M757" s="207"/>
      <c r="N757" s="208"/>
      <c r="O757" s="208"/>
      <c r="P757" s="208"/>
      <c r="Q757" s="208"/>
      <c r="R757" s="208"/>
      <c r="S757" s="208"/>
      <c r="T757" s="209"/>
      <c r="AT757" s="210" t="s">
        <v>160</v>
      </c>
      <c r="AU757" s="210" t="s">
        <v>87</v>
      </c>
      <c r="AV757" s="14" t="s">
        <v>87</v>
      </c>
      <c r="AW757" s="14" t="s">
        <v>38</v>
      </c>
      <c r="AX757" s="14" t="s">
        <v>77</v>
      </c>
      <c r="AY757" s="210" t="s">
        <v>149</v>
      </c>
    </row>
    <row r="758" spans="2:51" s="14" customFormat="1" ht="12">
      <c r="B758" s="200"/>
      <c r="C758" s="201"/>
      <c r="D758" s="185" t="s">
        <v>160</v>
      </c>
      <c r="E758" s="202" t="s">
        <v>31</v>
      </c>
      <c r="F758" s="203" t="s">
        <v>408</v>
      </c>
      <c r="G758" s="201"/>
      <c r="H758" s="204">
        <v>4.16</v>
      </c>
      <c r="I758" s="205"/>
      <c r="J758" s="201"/>
      <c r="K758" s="201"/>
      <c r="L758" s="206"/>
      <c r="M758" s="207"/>
      <c r="N758" s="208"/>
      <c r="O758" s="208"/>
      <c r="P758" s="208"/>
      <c r="Q758" s="208"/>
      <c r="R758" s="208"/>
      <c r="S758" s="208"/>
      <c r="T758" s="209"/>
      <c r="AT758" s="210" t="s">
        <v>160</v>
      </c>
      <c r="AU758" s="210" t="s">
        <v>87</v>
      </c>
      <c r="AV758" s="14" t="s">
        <v>87</v>
      </c>
      <c r="AW758" s="14" t="s">
        <v>38</v>
      </c>
      <c r="AX758" s="14" t="s">
        <v>77</v>
      </c>
      <c r="AY758" s="210" t="s">
        <v>149</v>
      </c>
    </row>
    <row r="759" spans="2:51" s="14" customFormat="1" ht="12">
      <c r="B759" s="200"/>
      <c r="C759" s="201"/>
      <c r="D759" s="185" t="s">
        <v>160</v>
      </c>
      <c r="E759" s="202" t="s">
        <v>31</v>
      </c>
      <c r="F759" s="203" t="s">
        <v>409</v>
      </c>
      <c r="G759" s="201"/>
      <c r="H759" s="204">
        <v>0.948</v>
      </c>
      <c r="I759" s="205"/>
      <c r="J759" s="201"/>
      <c r="K759" s="201"/>
      <c r="L759" s="206"/>
      <c r="M759" s="207"/>
      <c r="N759" s="208"/>
      <c r="O759" s="208"/>
      <c r="P759" s="208"/>
      <c r="Q759" s="208"/>
      <c r="R759" s="208"/>
      <c r="S759" s="208"/>
      <c r="T759" s="209"/>
      <c r="AT759" s="210" t="s">
        <v>160</v>
      </c>
      <c r="AU759" s="210" t="s">
        <v>87</v>
      </c>
      <c r="AV759" s="14" t="s">
        <v>87</v>
      </c>
      <c r="AW759" s="14" t="s">
        <v>38</v>
      </c>
      <c r="AX759" s="14" t="s">
        <v>77</v>
      </c>
      <c r="AY759" s="210" t="s">
        <v>149</v>
      </c>
    </row>
    <row r="760" spans="2:51" s="14" customFormat="1" ht="12">
      <c r="B760" s="200"/>
      <c r="C760" s="201"/>
      <c r="D760" s="185" t="s">
        <v>160</v>
      </c>
      <c r="E760" s="202" t="s">
        <v>31</v>
      </c>
      <c r="F760" s="203" t="s">
        <v>410</v>
      </c>
      <c r="G760" s="201"/>
      <c r="H760" s="204">
        <v>1.901</v>
      </c>
      <c r="I760" s="205"/>
      <c r="J760" s="201"/>
      <c r="K760" s="201"/>
      <c r="L760" s="206"/>
      <c r="M760" s="207"/>
      <c r="N760" s="208"/>
      <c r="O760" s="208"/>
      <c r="P760" s="208"/>
      <c r="Q760" s="208"/>
      <c r="R760" s="208"/>
      <c r="S760" s="208"/>
      <c r="T760" s="209"/>
      <c r="AT760" s="210" t="s">
        <v>160</v>
      </c>
      <c r="AU760" s="210" t="s">
        <v>87</v>
      </c>
      <c r="AV760" s="14" t="s">
        <v>87</v>
      </c>
      <c r="AW760" s="14" t="s">
        <v>38</v>
      </c>
      <c r="AX760" s="14" t="s">
        <v>77</v>
      </c>
      <c r="AY760" s="210" t="s">
        <v>149</v>
      </c>
    </row>
    <row r="761" spans="2:51" s="15" customFormat="1" ht="12">
      <c r="B761" s="211"/>
      <c r="C761" s="212"/>
      <c r="D761" s="185" t="s">
        <v>160</v>
      </c>
      <c r="E761" s="213" t="s">
        <v>31</v>
      </c>
      <c r="F761" s="214" t="s">
        <v>163</v>
      </c>
      <c r="G761" s="212"/>
      <c r="H761" s="215">
        <v>382.426</v>
      </c>
      <c r="I761" s="216"/>
      <c r="J761" s="212"/>
      <c r="K761" s="212"/>
      <c r="L761" s="217"/>
      <c r="M761" s="218"/>
      <c r="N761" s="219"/>
      <c r="O761" s="219"/>
      <c r="P761" s="219"/>
      <c r="Q761" s="219"/>
      <c r="R761" s="219"/>
      <c r="S761" s="219"/>
      <c r="T761" s="220"/>
      <c r="AT761" s="221" t="s">
        <v>160</v>
      </c>
      <c r="AU761" s="221" t="s">
        <v>87</v>
      </c>
      <c r="AV761" s="15" t="s">
        <v>156</v>
      </c>
      <c r="AW761" s="15" t="s">
        <v>38</v>
      </c>
      <c r="AX761" s="15" t="s">
        <v>85</v>
      </c>
      <c r="AY761" s="221" t="s">
        <v>149</v>
      </c>
    </row>
    <row r="762" spans="1:65" s="2" customFormat="1" ht="24.2" customHeight="1">
      <c r="A762" s="37"/>
      <c r="B762" s="38"/>
      <c r="C762" s="172" t="s">
        <v>802</v>
      </c>
      <c r="D762" s="172" t="s">
        <v>151</v>
      </c>
      <c r="E762" s="173" t="s">
        <v>803</v>
      </c>
      <c r="F762" s="174" t="s">
        <v>804</v>
      </c>
      <c r="G762" s="175" t="s">
        <v>229</v>
      </c>
      <c r="H762" s="176">
        <v>12.094</v>
      </c>
      <c r="I762" s="177"/>
      <c r="J762" s="178">
        <f>ROUND(I762*H762,2)</f>
        <v>0</v>
      </c>
      <c r="K762" s="174" t="s">
        <v>155</v>
      </c>
      <c r="L762" s="42"/>
      <c r="M762" s="179" t="s">
        <v>31</v>
      </c>
      <c r="N762" s="180" t="s">
        <v>48</v>
      </c>
      <c r="O762" s="67"/>
      <c r="P762" s="181">
        <f>O762*H762</f>
        <v>0</v>
      </c>
      <c r="Q762" s="181">
        <v>0</v>
      </c>
      <c r="R762" s="181">
        <f>Q762*H762</f>
        <v>0</v>
      </c>
      <c r="S762" s="181">
        <v>0.059</v>
      </c>
      <c r="T762" s="182">
        <f>S762*H762</f>
        <v>0.7135459999999999</v>
      </c>
      <c r="U762" s="37"/>
      <c r="V762" s="37"/>
      <c r="W762" s="37"/>
      <c r="X762" s="37"/>
      <c r="Y762" s="37"/>
      <c r="Z762" s="37"/>
      <c r="AA762" s="37"/>
      <c r="AB762" s="37"/>
      <c r="AC762" s="37"/>
      <c r="AD762" s="37"/>
      <c r="AE762" s="37"/>
      <c r="AR762" s="183" t="s">
        <v>156</v>
      </c>
      <c r="AT762" s="183" t="s">
        <v>151</v>
      </c>
      <c r="AU762" s="183" t="s">
        <v>87</v>
      </c>
      <c r="AY762" s="19" t="s">
        <v>149</v>
      </c>
      <c r="BE762" s="184">
        <f>IF(N762="základní",J762,0)</f>
        <v>0</v>
      </c>
      <c r="BF762" s="184">
        <f>IF(N762="snížená",J762,0)</f>
        <v>0</v>
      </c>
      <c r="BG762" s="184">
        <f>IF(N762="zákl. přenesená",J762,0)</f>
        <v>0</v>
      </c>
      <c r="BH762" s="184">
        <f>IF(N762="sníž. přenesená",J762,0)</f>
        <v>0</v>
      </c>
      <c r="BI762" s="184">
        <f>IF(N762="nulová",J762,0)</f>
        <v>0</v>
      </c>
      <c r="BJ762" s="19" t="s">
        <v>85</v>
      </c>
      <c r="BK762" s="184">
        <f>ROUND(I762*H762,2)</f>
        <v>0</v>
      </c>
      <c r="BL762" s="19" t="s">
        <v>156</v>
      </c>
      <c r="BM762" s="183" t="s">
        <v>805</v>
      </c>
    </row>
    <row r="763" spans="2:51" s="13" customFormat="1" ht="12">
      <c r="B763" s="190"/>
      <c r="C763" s="191"/>
      <c r="D763" s="185" t="s">
        <v>160</v>
      </c>
      <c r="E763" s="192" t="s">
        <v>31</v>
      </c>
      <c r="F763" s="193" t="s">
        <v>424</v>
      </c>
      <c r="G763" s="191"/>
      <c r="H763" s="192" t="s">
        <v>31</v>
      </c>
      <c r="I763" s="194"/>
      <c r="J763" s="191"/>
      <c r="K763" s="191"/>
      <c r="L763" s="195"/>
      <c r="M763" s="196"/>
      <c r="N763" s="197"/>
      <c r="O763" s="197"/>
      <c r="P763" s="197"/>
      <c r="Q763" s="197"/>
      <c r="R763" s="197"/>
      <c r="S763" s="197"/>
      <c r="T763" s="198"/>
      <c r="AT763" s="199" t="s">
        <v>160</v>
      </c>
      <c r="AU763" s="199" t="s">
        <v>87</v>
      </c>
      <c r="AV763" s="13" t="s">
        <v>85</v>
      </c>
      <c r="AW763" s="13" t="s">
        <v>38</v>
      </c>
      <c r="AX763" s="13" t="s">
        <v>77</v>
      </c>
      <c r="AY763" s="199" t="s">
        <v>149</v>
      </c>
    </row>
    <row r="764" spans="2:51" s="14" customFormat="1" ht="12">
      <c r="B764" s="200"/>
      <c r="C764" s="201"/>
      <c r="D764" s="185" t="s">
        <v>160</v>
      </c>
      <c r="E764" s="202" t="s">
        <v>31</v>
      </c>
      <c r="F764" s="203" t="s">
        <v>806</v>
      </c>
      <c r="G764" s="201"/>
      <c r="H764" s="204">
        <v>12.094</v>
      </c>
      <c r="I764" s="205"/>
      <c r="J764" s="201"/>
      <c r="K764" s="201"/>
      <c r="L764" s="206"/>
      <c r="M764" s="207"/>
      <c r="N764" s="208"/>
      <c r="O764" s="208"/>
      <c r="P764" s="208"/>
      <c r="Q764" s="208"/>
      <c r="R764" s="208"/>
      <c r="S764" s="208"/>
      <c r="T764" s="209"/>
      <c r="AT764" s="210" t="s">
        <v>160</v>
      </c>
      <c r="AU764" s="210" t="s">
        <v>87</v>
      </c>
      <c r="AV764" s="14" t="s">
        <v>87</v>
      </c>
      <c r="AW764" s="14" t="s">
        <v>38</v>
      </c>
      <c r="AX764" s="14" t="s">
        <v>77</v>
      </c>
      <c r="AY764" s="210" t="s">
        <v>149</v>
      </c>
    </row>
    <row r="765" spans="2:51" s="15" customFormat="1" ht="12">
      <c r="B765" s="211"/>
      <c r="C765" s="212"/>
      <c r="D765" s="185" t="s">
        <v>160</v>
      </c>
      <c r="E765" s="213" t="s">
        <v>31</v>
      </c>
      <c r="F765" s="214" t="s">
        <v>163</v>
      </c>
      <c r="G765" s="212"/>
      <c r="H765" s="215">
        <v>12.094</v>
      </c>
      <c r="I765" s="216"/>
      <c r="J765" s="212"/>
      <c r="K765" s="212"/>
      <c r="L765" s="217"/>
      <c r="M765" s="218"/>
      <c r="N765" s="219"/>
      <c r="O765" s="219"/>
      <c r="P765" s="219"/>
      <c r="Q765" s="219"/>
      <c r="R765" s="219"/>
      <c r="S765" s="219"/>
      <c r="T765" s="220"/>
      <c r="AT765" s="221" t="s">
        <v>160</v>
      </c>
      <c r="AU765" s="221" t="s">
        <v>87</v>
      </c>
      <c r="AV765" s="15" t="s">
        <v>156</v>
      </c>
      <c r="AW765" s="15" t="s">
        <v>38</v>
      </c>
      <c r="AX765" s="15" t="s">
        <v>85</v>
      </c>
      <c r="AY765" s="221" t="s">
        <v>149</v>
      </c>
    </row>
    <row r="766" spans="1:65" s="2" customFormat="1" ht="24.2" customHeight="1">
      <c r="A766" s="37"/>
      <c r="B766" s="38"/>
      <c r="C766" s="172" t="s">
        <v>807</v>
      </c>
      <c r="D766" s="172" t="s">
        <v>151</v>
      </c>
      <c r="E766" s="173" t="s">
        <v>808</v>
      </c>
      <c r="F766" s="174" t="s">
        <v>809</v>
      </c>
      <c r="G766" s="175" t="s">
        <v>229</v>
      </c>
      <c r="H766" s="176">
        <v>53.151</v>
      </c>
      <c r="I766" s="177"/>
      <c r="J766" s="178">
        <f>ROUND(I766*H766,2)</f>
        <v>0</v>
      </c>
      <c r="K766" s="174" t="s">
        <v>155</v>
      </c>
      <c r="L766" s="42"/>
      <c r="M766" s="179" t="s">
        <v>31</v>
      </c>
      <c r="N766" s="180" t="s">
        <v>48</v>
      </c>
      <c r="O766" s="67"/>
      <c r="P766" s="181">
        <f>O766*H766</f>
        <v>0</v>
      </c>
      <c r="Q766" s="181">
        <v>0</v>
      </c>
      <c r="R766" s="181">
        <f>Q766*H766</f>
        <v>0</v>
      </c>
      <c r="S766" s="181">
        <v>0.022</v>
      </c>
      <c r="T766" s="182">
        <f>S766*H766</f>
        <v>1.169322</v>
      </c>
      <c r="U766" s="37"/>
      <c r="V766" s="37"/>
      <c r="W766" s="37"/>
      <c r="X766" s="37"/>
      <c r="Y766" s="37"/>
      <c r="Z766" s="37"/>
      <c r="AA766" s="37"/>
      <c r="AB766" s="37"/>
      <c r="AC766" s="37"/>
      <c r="AD766" s="37"/>
      <c r="AE766" s="37"/>
      <c r="AR766" s="183" t="s">
        <v>156</v>
      </c>
      <c r="AT766" s="183" t="s">
        <v>151</v>
      </c>
      <c r="AU766" s="183" t="s">
        <v>87</v>
      </c>
      <c r="AY766" s="19" t="s">
        <v>149</v>
      </c>
      <c r="BE766" s="184">
        <f>IF(N766="základní",J766,0)</f>
        <v>0</v>
      </c>
      <c r="BF766" s="184">
        <f>IF(N766="snížená",J766,0)</f>
        <v>0</v>
      </c>
      <c r="BG766" s="184">
        <f>IF(N766="zákl. přenesená",J766,0)</f>
        <v>0</v>
      </c>
      <c r="BH766" s="184">
        <f>IF(N766="sníž. přenesená",J766,0)</f>
        <v>0</v>
      </c>
      <c r="BI766" s="184">
        <f>IF(N766="nulová",J766,0)</f>
        <v>0</v>
      </c>
      <c r="BJ766" s="19" t="s">
        <v>85</v>
      </c>
      <c r="BK766" s="184">
        <f>ROUND(I766*H766,2)</f>
        <v>0</v>
      </c>
      <c r="BL766" s="19" t="s">
        <v>156</v>
      </c>
      <c r="BM766" s="183" t="s">
        <v>810</v>
      </c>
    </row>
    <row r="767" spans="2:51" s="13" customFormat="1" ht="12">
      <c r="B767" s="190"/>
      <c r="C767" s="191"/>
      <c r="D767" s="185" t="s">
        <v>160</v>
      </c>
      <c r="E767" s="192" t="s">
        <v>31</v>
      </c>
      <c r="F767" s="193" t="s">
        <v>424</v>
      </c>
      <c r="G767" s="191"/>
      <c r="H767" s="192" t="s">
        <v>31</v>
      </c>
      <c r="I767" s="194"/>
      <c r="J767" s="191"/>
      <c r="K767" s="191"/>
      <c r="L767" s="195"/>
      <c r="M767" s="196"/>
      <c r="N767" s="197"/>
      <c r="O767" s="197"/>
      <c r="P767" s="197"/>
      <c r="Q767" s="197"/>
      <c r="R767" s="197"/>
      <c r="S767" s="197"/>
      <c r="T767" s="198"/>
      <c r="AT767" s="199" t="s">
        <v>160</v>
      </c>
      <c r="AU767" s="199" t="s">
        <v>87</v>
      </c>
      <c r="AV767" s="13" t="s">
        <v>85</v>
      </c>
      <c r="AW767" s="13" t="s">
        <v>38</v>
      </c>
      <c r="AX767" s="13" t="s">
        <v>77</v>
      </c>
      <c r="AY767" s="199" t="s">
        <v>149</v>
      </c>
    </row>
    <row r="768" spans="2:51" s="14" customFormat="1" ht="12">
      <c r="B768" s="200"/>
      <c r="C768" s="201"/>
      <c r="D768" s="185" t="s">
        <v>160</v>
      </c>
      <c r="E768" s="202" t="s">
        <v>31</v>
      </c>
      <c r="F768" s="203" t="s">
        <v>811</v>
      </c>
      <c r="G768" s="201"/>
      <c r="H768" s="204">
        <v>77.353</v>
      </c>
      <c r="I768" s="205"/>
      <c r="J768" s="201"/>
      <c r="K768" s="201"/>
      <c r="L768" s="206"/>
      <c r="M768" s="207"/>
      <c r="N768" s="208"/>
      <c r="O768" s="208"/>
      <c r="P768" s="208"/>
      <c r="Q768" s="208"/>
      <c r="R768" s="208"/>
      <c r="S768" s="208"/>
      <c r="T768" s="209"/>
      <c r="AT768" s="210" t="s">
        <v>160</v>
      </c>
      <c r="AU768" s="210" t="s">
        <v>87</v>
      </c>
      <c r="AV768" s="14" t="s">
        <v>87</v>
      </c>
      <c r="AW768" s="14" t="s">
        <v>38</v>
      </c>
      <c r="AX768" s="14" t="s">
        <v>77</v>
      </c>
      <c r="AY768" s="210" t="s">
        <v>149</v>
      </c>
    </row>
    <row r="769" spans="2:51" s="13" customFormat="1" ht="12">
      <c r="B769" s="190"/>
      <c r="C769" s="191"/>
      <c r="D769" s="185" t="s">
        <v>160</v>
      </c>
      <c r="E769" s="192" t="s">
        <v>31</v>
      </c>
      <c r="F769" s="193" t="s">
        <v>291</v>
      </c>
      <c r="G769" s="191"/>
      <c r="H769" s="192" t="s">
        <v>31</v>
      </c>
      <c r="I769" s="194"/>
      <c r="J769" s="191"/>
      <c r="K769" s="191"/>
      <c r="L769" s="195"/>
      <c r="M769" s="196"/>
      <c r="N769" s="197"/>
      <c r="O769" s="197"/>
      <c r="P769" s="197"/>
      <c r="Q769" s="197"/>
      <c r="R769" s="197"/>
      <c r="S769" s="197"/>
      <c r="T769" s="198"/>
      <c r="AT769" s="199" t="s">
        <v>160</v>
      </c>
      <c r="AU769" s="199" t="s">
        <v>87</v>
      </c>
      <c r="AV769" s="13" t="s">
        <v>85</v>
      </c>
      <c r="AW769" s="13" t="s">
        <v>38</v>
      </c>
      <c r="AX769" s="13" t="s">
        <v>77</v>
      </c>
      <c r="AY769" s="199" t="s">
        <v>149</v>
      </c>
    </row>
    <row r="770" spans="2:51" s="14" customFormat="1" ht="12">
      <c r="B770" s="200"/>
      <c r="C770" s="201"/>
      <c r="D770" s="185" t="s">
        <v>160</v>
      </c>
      <c r="E770" s="202" t="s">
        <v>31</v>
      </c>
      <c r="F770" s="203" t="s">
        <v>388</v>
      </c>
      <c r="G770" s="201"/>
      <c r="H770" s="204">
        <v>-8.624</v>
      </c>
      <c r="I770" s="205"/>
      <c r="J770" s="201"/>
      <c r="K770" s="201"/>
      <c r="L770" s="206"/>
      <c r="M770" s="207"/>
      <c r="N770" s="208"/>
      <c r="O770" s="208"/>
      <c r="P770" s="208"/>
      <c r="Q770" s="208"/>
      <c r="R770" s="208"/>
      <c r="S770" s="208"/>
      <c r="T770" s="209"/>
      <c r="AT770" s="210" t="s">
        <v>160</v>
      </c>
      <c r="AU770" s="210" t="s">
        <v>87</v>
      </c>
      <c r="AV770" s="14" t="s">
        <v>87</v>
      </c>
      <c r="AW770" s="14" t="s">
        <v>38</v>
      </c>
      <c r="AX770" s="14" t="s">
        <v>77</v>
      </c>
      <c r="AY770" s="210" t="s">
        <v>149</v>
      </c>
    </row>
    <row r="771" spans="2:51" s="14" customFormat="1" ht="12">
      <c r="B771" s="200"/>
      <c r="C771" s="201"/>
      <c r="D771" s="185" t="s">
        <v>160</v>
      </c>
      <c r="E771" s="202" t="s">
        <v>31</v>
      </c>
      <c r="F771" s="203" t="s">
        <v>812</v>
      </c>
      <c r="G771" s="201"/>
      <c r="H771" s="204">
        <v>-11.088</v>
      </c>
      <c r="I771" s="205"/>
      <c r="J771" s="201"/>
      <c r="K771" s="201"/>
      <c r="L771" s="206"/>
      <c r="M771" s="207"/>
      <c r="N771" s="208"/>
      <c r="O771" s="208"/>
      <c r="P771" s="208"/>
      <c r="Q771" s="208"/>
      <c r="R771" s="208"/>
      <c r="S771" s="208"/>
      <c r="T771" s="209"/>
      <c r="AT771" s="210" t="s">
        <v>160</v>
      </c>
      <c r="AU771" s="210" t="s">
        <v>87</v>
      </c>
      <c r="AV771" s="14" t="s">
        <v>87</v>
      </c>
      <c r="AW771" s="14" t="s">
        <v>38</v>
      </c>
      <c r="AX771" s="14" t="s">
        <v>77</v>
      </c>
      <c r="AY771" s="210" t="s">
        <v>149</v>
      </c>
    </row>
    <row r="772" spans="2:51" s="13" customFormat="1" ht="12">
      <c r="B772" s="190"/>
      <c r="C772" s="191"/>
      <c r="D772" s="185" t="s">
        <v>160</v>
      </c>
      <c r="E772" s="192" t="s">
        <v>31</v>
      </c>
      <c r="F772" s="193" t="s">
        <v>398</v>
      </c>
      <c r="G772" s="191"/>
      <c r="H772" s="192" t="s">
        <v>31</v>
      </c>
      <c r="I772" s="194"/>
      <c r="J772" s="191"/>
      <c r="K772" s="191"/>
      <c r="L772" s="195"/>
      <c r="M772" s="196"/>
      <c r="N772" s="197"/>
      <c r="O772" s="197"/>
      <c r="P772" s="197"/>
      <c r="Q772" s="197"/>
      <c r="R772" s="197"/>
      <c r="S772" s="197"/>
      <c r="T772" s="198"/>
      <c r="AT772" s="199" t="s">
        <v>160</v>
      </c>
      <c r="AU772" s="199" t="s">
        <v>87</v>
      </c>
      <c r="AV772" s="13" t="s">
        <v>85</v>
      </c>
      <c r="AW772" s="13" t="s">
        <v>38</v>
      </c>
      <c r="AX772" s="13" t="s">
        <v>77</v>
      </c>
      <c r="AY772" s="199" t="s">
        <v>149</v>
      </c>
    </row>
    <row r="773" spans="2:51" s="14" customFormat="1" ht="12">
      <c r="B773" s="200"/>
      <c r="C773" s="201"/>
      <c r="D773" s="185" t="s">
        <v>160</v>
      </c>
      <c r="E773" s="202" t="s">
        <v>31</v>
      </c>
      <c r="F773" s="203" t="s">
        <v>431</v>
      </c>
      <c r="G773" s="201"/>
      <c r="H773" s="204">
        <v>2.624</v>
      </c>
      <c r="I773" s="205"/>
      <c r="J773" s="201"/>
      <c r="K773" s="201"/>
      <c r="L773" s="206"/>
      <c r="M773" s="207"/>
      <c r="N773" s="208"/>
      <c r="O773" s="208"/>
      <c r="P773" s="208"/>
      <c r="Q773" s="208"/>
      <c r="R773" s="208"/>
      <c r="S773" s="208"/>
      <c r="T773" s="209"/>
      <c r="AT773" s="210" t="s">
        <v>160</v>
      </c>
      <c r="AU773" s="210" t="s">
        <v>87</v>
      </c>
      <c r="AV773" s="14" t="s">
        <v>87</v>
      </c>
      <c r="AW773" s="14" t="s">
        <v>38</v>
      </c>
      <c r="AX773" s="14" t="s">
        <v>77</v>
      </c>
      <c r="AY773" s="210" t="s">
        <v>149</v>
      </c>
    </row>
    <row r="774" spans="2:51" s="14" customFormat="1" ht="12">
      <c r="B774" s="200"/>
      <c r="C774" s="201"/>
      <c r="D774" s="185" t="s">
        <v>160</v>
      </c>
      <c r="E774" s="202" t="s">
        <v>31</v>
      </c>
      <c r="F774" s="203" t="s">
        <v>432</v>
      </c>
      <c r="G774" s="201"/>
      <c r="H774" s="204">
        <v>4.98</v>
      </c>
      <c r="I774" s="205"/>
      <c r="J774" s="201"/>
      <c r="K774" s="201"/>
      <c r="L774" s="206"/>
      <c r="M774" s="207"/>
      <c r="N774" s="208"/>
      <c r="O774" s="208"/>
      <c r="P774" s="208"/>
      <c r="Q774" s="208"/>
      <c r="R774" s="208"/>
      <c r="S774" s="208"/>
      <c r="T774" s="209"/>
      <c r="AT774" s="210" t="s">
        <v>160</v>
      </c>
      <c r="AU774" s="210" t="s">
        <v>87</v>
      </c>
      <c r="AV774" s="14" t="s">
        <v>87</v>
      </c>
      <c r="AW774" s="14" t="s">
        <v>38</v>
      </c>
      <c r="AX774" s="14" t="s">
        <v>77</v>
      </c>
      <c r="AY774" s="210" t="s">
        <v>149</v>
      </c>
    </row>
    <row r="775" spans="2:51" s="14" customFormat="1" ht="12">
      <c r="B775" s="200"/>
      <c r="C775" s="201"/>
      <c r="D775" s="185" t="s">
        <v>160</v>
      </c>
      <c r="E775" s="202" t="s">
        <v>31</v>
      </c>
      <c r="F775" s="203" t="s">
        <v>813</v>
      </c>
      <c r="G775" s="201"/>
      <c r="H775" s="204">
        <v>-12.094</v>
      </c>
      <c r="I775" s="205"/>
      <c r="J775" s="201"/>
      <c r="K775" s="201"/>
      <c r="L775" s="206"/>
      <c r="M775" s="207"/>
      <c r="N775" s="208"/>
      <c r="O775" s="208"/>
      <c r="P775" s="208"/>
      <c r="Q775" s="208"/>
      <c r="R775" s="208"/>
      <c r="S775" s="208"/>
      <c r="T775" s="209"/>
      <c r="AT775" s="210" t="s">
        <v>160</v>
      </c>
      <c r="AU775" s="210" t="s">
        <v>87</v>
      </c>
      <c r="AV775" s="14" t="s">
        <v>87</v>
      </c>
      <c r="AW775" s="14" t="s">
        <v>38</v>
      </c>
      <c r="AX775" s="14" t="s">
        <v>77</v>
      </c>
      <c r="AY775" s="210" t="s">
        <v>149</v>
      </c>
    </row>
    <row r="776" spans="2:51" s="15" customFormat="1" ht="12">
      <c r="B776" s="211"/>
      <c r="C776" s="212"/>
      <c r="D776" s="185" t="s">
        <v>160</v>
      </c>
      <c r="E776" s="213" t="s">
        <v>31</v>
      </c>
      <c r="F776" s="214" t="s">
        <v>163</v>
      </c>
      <c r="G776" s="212"/>
      <c r="H776" s="215">
        <v>53.151</v>
      </c>
      <c r="I776" s="216"/>
      <c r="J776" s="212"/>
      <c r="K776" s="212"/>
      <c r="L776" s="217"/>
      <c r="M776" s="218"/>
      <c r="N776" s="219"/>
      <c r="O776" s="219"/>
      <c r="P776" s="219"/>
      <c r="Q776" s="219"/>
      <c r="R776" s="219"/>
      <c r="S776" s="219"/>
      <c r="T776" s="220"/>
      <c r="AT776" s="221" t="s">
        <v>160</v>
      </c>
      <c r="AU776" s="221" t="s">
        <v>87</v>
      </c>
      <c r="AV776" s="15" t="s">
        <v>156</v>
      </c>
      <c r="AW776" s="15" t="s">
        <v>38</v>
      </c>
      <c r="AX776" s="15" t="s">
        <v>85</v>
      </c>
      <c r="AY776" s="221" t="s">
        <v>149</v>
      </c>
    </row>
    <row r="777" spans="1:65" s="2" customFormat="1" ht="24.2" customHeight="1">
      <c r="A777" s="37"/>
      <c r="B777" s="38"/>
      <c r="C777" s="172" t="s">
        <v>814</v>
      </c>
      <c r="D777" s="172" t="s">
        <v>151</v>
      </c>
      <c r="E777" s="173" t="s">
        <v>815</v>
      </c>
      <c r="F777" s="174" t="s">
        <v>816</v>
      </c>
      <c r="G777" s="175" t="s">
        <v>229</v>
      </c>
      <c r="H777" s="176">
        <v>79.179</v>
      </c>
      <c r="I777" s="177"/>
      <c r="J777" s="178">
        <f>ROUND(I777*H777,2)</f>
        <v>0</v>
      </c>
      <c r="K777" s="174" t="s">
        <v>155</v>
      </c>
      <c r="L777" s="42"/>
      <c r="M777" s="179" t="s">
        <v>31</v>
      </c>
      <c r="N777" s="180" t="s">
        <v>48</v>
      </c>
      <c r="O777" s="67"/>
      <c r="P777" s="181">
        <f>O777*H777</f>
        <v>0</v>
      </c>
      <c r="Q777" s="181">
        <v>0</v>
      </c>
      <c r="R777" s="181">
        <f>Q777*H777</f>
        <v>0</v>
      </c>
      <c r="S777" s="181">
        <v>0.068</v>
      </c>
      <c r="T777" s="182">
        <f>S777*H777</f>
        <v>5.384172</v>
      </c>
      <c r="U777" s="37"/>
      <c r="V777" s="37"/>
      <c r="W777" s="37"/>
      <c r="X777" s="37"/>
      <c r="Y777" s="37"/>
      <c r="Z777" s="37"/>
      <c r="AA777" s="37"/>
      <c r="AB777" s="37"/>
      <c r="AC777" s="37"/>
      <c r="AD777" s="37"/>
      <c r="AE777" s="37"/>
      <c r="AR777" s="183" t="s">
        <v>156</v>
      </c>
      <c r="AT777" s="183" t="s">
        <v>151</v>
      </c>
      <c r="AU777" s="183" t="s">
        <v>87</v>
      </c>
      <c r="AY777" s="19" t="s">
        <v>149</v>
      </c>
      <c r="BE777" s="184">
        <f>IF(N777="základní",J777,0)</f>
        <v>0</v>
      </c>
      <c r="BF777" s="184">
        <f>IF(N777="snížená",J777,0)</f>
        <v>0</v>
      </c>
      <c r="BG777" s="184">
        <f>IF(N777="zákl. přenesená",J777,0)</f>
        <v>0</v>
      </c>
      <c r="BH777" s="184">
        <f>IF(N777="sníž. přenesená",J777,0)</f>
        <v>0</v>
      </c>
      <c r="BI777" s="184">
        <f>IF(N777="nulová",J777,0)</f>
        <v>0</v>
      </c>
      <c r="BJ777" s="19" t="s">
        <v>85</v>
      </c>
      <c r="BK777" s="184">
        <f>ROUND(I777*H777,2)</f>
        <v>0</v>
      </c>
      <c r="BL777" s="19" t="s">
        <v>156</v>
      </c>
      <c r="BM777" s="183" t="s">
        <v>817</v>
      </c>
    </row>
    <row r="778" spans="1:47" s="2" customFormat="1" ht="29.25">
      <c r="A778" s="37"/>
      <c r="B778" s="38"/>
      <c r="C778" s="39"/>
      <c r="D778" s="185" t="s">
        <v>158</v>
      </c>
      <c r="E778" s="39"/>
      <c r="F778" s="186" t="s">
        <v>669</v>
      </c>
      <c r="G778" s="39"/>
      <c r="H778" s="39"/>
      <c r="I778" s="187"/>
      <c r="J778" s="39"/>
      <c r="K778" s="39"/>
      <c r="L778" s="42"/>
      <c r="M778" s="188"/>
      <c r="N778" s="189"/>
      <c r="O778" s="67"/>
      <c r="P778" s="67"/>
      <c r="Q778" s="67"/>
      <c r="R778" s="67"/>
      <c r="S778" s="67"/>
      <c r="T778" s="68"/>
      <c r="U778" s="37"/>
      <c r="V778" s="37"/>
      <c r="W778" s="37"/>
      <c r="X778" s="37"/>
      <c r="Y778" s="37"/>
      <c r="Z778" s="37"/>
      <c r="AA778" s="37"/>
      <c r="AB778" s="37"/>
      <c r="AC778" s="37"/>
      <c r="AD778" s="37"/>
      <c r="AE778" s="37"/>
      <c r="AT778" s="19" t="s">
        <v>158</v>
      </c>
      <c r="AU778" s="19" t="s">
        <v>87</v>
      </c>
    </row>
    <row r="779" spans="2:51" s="13" customFormat="1" ht="12">
      <c r="B779" s="190"/>
      <c r="C779" s="191"/>
      <c r="D779" s="185" t="s">
        <v>160</v>
      </c>
      <c r="E779" s="192" t="s">
        <v>31</v>
      </c>
      <c r="F779" s="193" t="s">
        <v>161</v>
      </c>
      <c r="G779" s="191"/>
      <c r="H779" s="192" t="s">
        <v>31</v>
      </c>
      <c r="I779" s="194"/>
      <c r="J779" s="191"/>
      <c r="K779" s="191"/>
      <c r="L779" s="195"/>
      <c r="M779" s="196"/>
      <c r="N779" s="197"/>
      <c r="O779" s="197"/>
      <c r="P779" s="197"/>
      <c r="Q779" s="197"/>
      <c r="R779" s="197"/>
      <c r="S779" s="197"/>
      <c r="T779" s="198"/>
      <c r="AT779" s="199" t="s">
        <v>160</v>
      </c>
      <c r="AU779" s="199" t="s">
        <v>87</v>
      </c>
      <c r="AV779" s="13" t="s">
        <v>85</v>
      </c>
      <c r="AW779" s="13" t="s">
        <v>38</v>
      </c>
      <c r="AX779" s="13" t="s">
        <v>77</v>
      </c>
      <c r="AY779" s="199" t="s">
        <v>149</v>
      </c>
    </row>
    <row r="780" spans="2:51" s="14" customFormat="1" ht="12">
      <c r="B780" s="200"/>
      <c r="C780" s="201"/>
      <c r="D780" s="185" t="s">
        <v>160</v>
      </c>
      <c r="E780" s="202" t="s">
        <v>31</v>
      </c>
      <c r="F780" s="203" t="s">
        <v>818</v>
      </c>
      <c r="G780" s="201"/>
      <c r="H780" s="204">
        <v>32.565</v>
      </c>
      <c r="I780" s="205"/>
      <c r="J780" s="201"/>
      <c r="K780" s="201"/>
      <c r="L780" s="206"/>
      <c r="M780" s="207"/>
      <c r="N780" s="208"/>
      <c r="O780" s="208"/>
      <c r="P780" s="208"/>
      <c r="Q780" s="208"/>
      <c r="R780" s="208"/>
      <c r="S780" s="208"/>
      <c r="T780" s="209"/>
      <c r="AT780" s="210" t="s">
        <v>160</v>
      </c>
      <c r="AU780" s="210" t="s">
        <v>87</v>
      </c>
      <c r="AV780" s="14" t="s">
        <v>87</v>
      </c>
      <c r="AW780" s="14" t="s">
        <v>38</v>
      </c>
      <c r="AX780" s="14" t="s">
        <v>77</v>
      </c>
      <c r="AY780" s="210" t="s">
        <v>149</v>
      </c>
    </row>
    <row r="781" spans="2:51" s="14" customFormat="1" ht="22.5">
      <c r="B781" s="200"/>
      <c r="C781" s="201"/>
      <c r="D781" s="185" t="s">
        <v>160</v>
      </c>
      <c r="E781" s="202" t="s">
        <v>31</v>
      </c>
      <c r="F781" s="203" t="s">
        <v>819</v>
      </c>
      <c r="G781" s="201"/>
      <c r="H781" s="204">
        <v>36.67</v>
      </c>
      <c r="I781" s="205"/>
      <c r="J781" s="201"/>
      <c r="K781" s="201"/>
      <c r="L781" s="206"/>
      <c r="M781" s="207"/>
      <c r="N781" s="208"/>
      <c r="O781" s="208"/>
      <c r="P781" s="208"/>
      <c r="Q781" s="208"/>
      <c r="R781" s="208"/>
      <c r="S781" s="208"/>
      <c r="T781" s="209"/>
      <c r="AT781" s="210" t="s">
        <v>160</v>
      </c>
      <c r="AU781" s="210" t="s">
        <v>87</v>
      </c>
      <c r="AV781" s="14" t="s">
        <v>87</v>
      </c>
      <c r="AW781" s="14" t="s">
        <v>38</v>
      </c>
      <c r="AX781" s="14" t="s">
        <v>77</v>
      </c>
      <c r="AY781" s="210" t="s">
        <v>149</v>
      </c>
    </row>
    <row r="782" spans="2:51" s="14" customFormat="1" ht="12">
      <c r="B782" s="200"/>
      <c r="C782" s="201"/>
      <c r="D782" s="185" t="s">
        <v>160</v>
      </c>
      <c r="E782" s="202" t="s">
        <v>31</v>
      </c>
      <c r="F782" s="203" t="s">
        <v>820</v>
      </c>
      <c r="G782" s="201"/>
      <c r="H782" s="204">
        <v>4.002</v>
      </c>
      <c r="I782" s="205"/>
      <c r="J782" s="201"/>
      <c r="K782" s="201"/>
      <c r="L782" s="206"/>
      <c r="M782" s="207"/>
      <c r="N782" s="208"/>
      <c r="O782" s="208"/>
      <c r="P782" s="208"/>
      <c r="Q782" s="208"/>
      <c r="R782" s="208"/>
      <c r="S782" s="208"/>
      <c r="T782" s="209"/>
      <c r="AT782" s="210" t="s">
        <v>160</v>
      </c>
      <c r="AU782" s="210" t="s">
        <v>87</v>
      </c>
      <c r="AV782" s="14" t="s">
        <v>87</v>
      </c>
      <c r="AW782" s="14" t="s">
        <v>38</v>
      </c>
      <c r="AX782" s="14" t="s">
        <v>77</v>
      </c>
      <c r="AY782" s="210" t="s">
        <v>149</v>
      </c>
    </row>
    <row r="783" spans="2:51" s="14" customFormat="1" ht="12">
      <c r="B783" s="200"/>
      <c r="C783" s="201"/>
      <c r="D783" s="185" t="s">
        <v>160</v>
      </c>
      <c r="E783" s="202" t="s">
        <v>31</v>
      </c>
      <c r="F783" s="203" t="s">
        <v>821</v>
      </c>
      <c r="G783" s="201"/>
      <c r="H783" s="204">
        <v>5.942</v>
      </c>
      <c r="I783" s="205"/>
      <c r="J783" s="201"/>
      <c r="K783" s="201"/>
      <c r="L783" s="206"/>
      <c r="M783" s="207"/>
      <c r="N783" s="208"/>
      <c r="O783" s="208"/>
      <c r="P783" s="208"/>
      <c r="Q783" s="208"/>
      <c r="R783" s="208"/>
      <c r="S783" s="208"/>
      <c r="T783" s="209"/>
      <c r="AT783" s="210" t="s">
        <v>160</v>
      </c>
      <c r="AU783" s="210" t="s">
        <v>87</v>
      </c>
      <c r="AV783" s="14" t="s">
        <v>87</v>
      </c>
      <c r="AW783" s="14" t="s">
        <v>38</v>
      </c>
      <c r="AX783" s="14" t="s">
        <v>77</v>
      </c>
      <c r="AY783" s="210" t="s">
        <v>149</v>
      </c>
    </row>
    <row r="784" spans="2:51" s="15" customFormat="1" ht="12">
      <c r="B784" s="211"/>
      <c r="C784" s="212"/>
      <c r="D784" s="185" t="s">
        <v>160</v>
      </c>
      <c r="E784" s="213" t="s">
        <v>31</v>
      </c>
      <c r="F784" s="214" t="s">
        <v>163</v>
      </c>
      <c r="G784" s="212"/>
      <c r="H784" s="215">
        <v>79.179</v>
      </c>
      <c r="I784" s="216"/>
      <c r="J784" s="212"/>
      <c r="K784" s="212"/>
      <c r="L784" s="217"/>
      <c r="M784" s="218"/>
      <c r="N784" s="219"/>
      <c r="O784" s="219"/>
      <c r="P784" s="219"/>
      <c r="Q784" s="219"/>
      <c r="R784" s="219"/>
      <c r="S784" s="219"/>
      <c r="T784" s="220"/>
      <c r="AT784" s="221" t="s">
        <v>160</v>
      </c>
      <c r="AU784" s="221" t="s">
        <v>87</v>
      </c>
      <c r="AV784" s="15" t="s">
        <v>156</v>
      </c>
      <c r="AW784" s="15" t="s">
        <v>38</v>
      </c>
      <c r="AX784" s="15" t="s">
        <v>85</v>
      </c>
      <c r="AY784" s="221" t="s">
        <v>149</v>
      </c>
    </row>
    <row r="785" spans="2:63" s="12" customFormat="1" ht="22.9" customHeight="1">
      <c r="B785" s="156"/>
      <c r="C785" s="157"/>
      <c r="D785" s="158" t="s">
        <v>76</v>
      </c>
      <c r="E785" s="170" t="s">
        <v>822</v>
      </c>
      <c r="F785" s="170" t="s">
        <v>823</v>
      </c>
      <c r="G785" s="157"/>
      <c r="H785" s="157"/>
      <c r="I785" s="160"/>
      <c r="J785" s="171">
        <f>BK785</f>
        <v>0</v>
      </c>
      <c r="K785" s="157"/>
      <c r="L785" s="162"/>
      <c r="M785" s="163"/>
      <c r="N785" s="164"/>
      <c r="O785" s="164"/>
      <c r="P785" s="165">
        <f>SUM(P786:P815)</f>
        <v>0</v>
      </c>
      <c r="Q785" s="164"/>
      <c r="R785" s="165">
        <f>SUM(R786:R815)</f>
        <v>0</v>
      </c>
      <c r="S785" s="164"/>
      <c r="T785" s="166">
        <f>SUM(T786:T815)</f>
        <v>0</v>
      </c>
      <c r="AR785" s="167" t="s">
        <v>85</v>
      </c>
      <c r="AT785" s="168" t="s">
        <v>76</v>
      </c>
      <c r="AU785" s="168" t="s">
        <v>85</v>
      </c>
      <c r="AY785" s="167" t="s">
        <v>149</v>
      </c>
      <c r="BK785" s="169">
        <f>SUM(BK786:BK815)</f>
        <v>0</v>
      </c>
    </row>
    <row r="786" spans="1:65" s="2" customFormat="1" ht="14.45" customHeight="1">
      <c r="A786" s="37"/>
      <c r="B786" s="38"/>
      <c r="C786" s="172" t="s">
        <v>824</v>
      </c>
      <c r="D786" s="172" t="s">
        <v>151</v>
      </c>
      <c r="E786" s="173" t="s">
        <v>825</v>
      </c>
      <c r="F786" s="174" t="s">
        <v>826</v>
      </c>
      <c r="G786" s="175" t="s">
        <v>179</v>
      </c>
      <c r="H786" s="176">
        <v>47.446</v>
      </c>
      <c r="I786" s="177"/>
      <c r="J786" s="178">
        <f>ROUND(I786*H786,2)</f>
        <v>0</v>
      </c>
      <c r="K786" s="174" t="s">
        <v>155</v>
      </c>
      <c r="L786" s="42"/>
      <c r="M786" s="179" t="s">
        <v>31</v>
      </c>
      <c r="N786" s="180" t="s">
        <v>48</v>
      </c>
      <c r="O786" s="67"/>
      <c r="P786" s="181">
        <f>O786*H786</f>
        <v>0</v>
      </c>
      <c r="Q786" s="181">
        <v>0</v>
      </c>
      <c r="R786" s="181">
        <f>Q786*H786</f>
        <v>0</v>
      </c>
      <c r="S786" s="181">
        <v>0</v>
      </c>
      <c r="T786" s="182">
        <f>S786*H786</f>
        <v>0</v>
      </c>
      <c r="U786" s="37"/>
      <c r="V786" s="37"/>
      <c r="W786" s="37"/>
      <c r="X786" s="37"/>
      <c r="Y786" s="37"/>
      <c r="Z786" s="37"/>
      <c r="AA786" s="37"/>
      <c r="AB786" s="37"/>
      <c r="AC786" s="37"/>
      <c r="AD786" s="37"/>
      <c r="AE786" s="37"/>
      <c r="AR786" s="183" t="s">
        <v>156</v>
      </c>
      <c r="AT786" s="183" t="s">
        <v>151</v>
      </c>
      <c r="AU786" s="183" t="s">
        <v>87</v>
      </c>
      <c r="AY786" s="19" t="s">
        <v>149</v>
      </c>
      <c r="BE786" s="184">
        <f>IF(N786="základní",J786,0)</f>
        <v>0</v>
      </c>
      <c r="BF786" s="184">
        <f>IF(N786="snížená",J786,0)</f>
        <v>0</v>
      </c>
      <c r="BG786" s="184">
        <f>IF(N786="zákl. přenesená",J786,0)</f>
        <v>0</v>
      </c>
      <c r="BH786" s="184">
        <f>IF(N786="sníž. přenesená",J786,0)</f>
        <v>0</v>
      </c>
      <c r="BI786" s="184">
        <f>IF(N786="nulová",J786,0)</f>
        <v>0</v>
      </c>
      <c r="BJ786" s="19" t="s">
        <v>85</v>
      </c>
      <c r="BK786" s="184">
        <f>ROUND(I786*H786,2)</f>
        <v>0</v>
      </c>
      <c r="BL786" s="19" t="s">
        <v>156</v>
      </c>
      <c r="BM786" s="183" t="s">
        <v>827</v>
      </c>
    </row>
    <row r="787" spans="1:47" s="2" customFormat="1" ht="39">
      <c r="A787" s="37"/>
      <c r="B787" s="38"/>
      <c r="C787" s="39"/>
      <c r="D787" s="185" t="s">
        <v>158</v>
      </c>
      <c r="E787" s="39"/>
      <c r="F787" s="186" t="s">
        <v>828</v>
      </c>
      <c r="G787" s="39"/>
      <c r="H787" s="39"/>
      <c r="I787" s="187"/>
      <c r="J787" s="39"/>
      <c r="K787" s="39"/>
      <c r="L787" s="42"/>
      <c r="M787" s="188"/>
      <c r="N787" s="189"/>
      <c r="O787" s="67"/>
      <c r="P787" s="67"/>
      <c r="Q787" s="67"/>
      <c r="R787" s="67"/>
      <c r="S787" s="67"/>
      <c r="T787" s="68"/>
      <c r="U787" s="37"/>
      <c r="V787" s="37"/>
      <c r="W787" s="37"/>
      <c r="X787" s="37"/>
      <c r="Y787" s="37"/>
      <c r="Z787" s="37"/>
      <c r="AA787" s="37"/>
      <c r="AB787" s="37"/>
      <c r="AC787" s="37"/>
      <c r="AD787" s="37"/>
      <c r="AE787" s="37"/>
      <c r="AT787" s="19" t="s">
        <v>158</v>
      </c>
      <c r="AU787" s="19" t="s">
        <v>87</v>
      </c>
    </row>
    <row r="788" spans="1:65" s="2" customFormat="1" ht="24.2" customHeight="1">
      <c r="A788" s="37"/>
      <c r="B788" s="38"/>
      <c r="C788" s="172" t="s">
        <v>829</v>
      </c>
      <c r="D788" s="172" t="s">
        <v>151</v>
      </c>
      <c r="E788" s="173" t="s">
        <v>830</v>
      </c>
      <c r="F788" s="174" t="s">
        <v>831</v>
      </c>
      <c r="G788" s="175" t="s">
        <v>179</v>
      </c>
      <c r="H788" s="176">
        <v>47.446</v>
      </c>
      <c r="I788" s="177"/>
      <c r="J788" s="178">
        <f>ROUND(I788*H788,2)</f>
        <v>0</v>
      </c>
      <c r="K788" s="174" t="s">
        <v>155</v>
      </c>
      <c r="L788" s="42"/>
      <c r="M788" s="179" t="s">
        <v>31</v>
      </c>
      <c r="N788" s="180" t="s">
        <v>48</v>
      </c>
      <c r="O788" s="67"/>
      <c r="P788" s="181">
        <f>O788*H788</f>
        <v>0</v>
      </c>
      <c r="Q788" s="181">
        <v>0</v>
      </c>
      <c r="R788" s="181">
        <f>Q788*H788</f>
        <v>0</v>
      </c>
      <c r="S788" s="181">
        <v>0</v>
      </c>
      <c r="T788" s="182">
        <f>S788*H788</f>
        <v>0</v>
      </c>
      <c r="U788" s="37"/>
      <c r="V788" s="37"/>
      <c r="W788" s="37"/>
      <c r="X788" s="37"/>
      <c r="Y788" s="37"/>
      <c r="Z788" s="37"/>
      <c r="AA788" s="37"/>
      <c r="AB788" s="37"/>
      <c r="AC788" s="37"/>
      <c r="AD788" s="37"/>
      <c r="AE788" s="37"/>
      <c r="AR788" s="183" t="s">
        <v>156</v>
      </c>
      <c r="AT788" s="183" t="s">
        <v>151</v>
      </c>
      <c r="AU788" s="183" t="s">
        <v>87</v>
      </c>
      <c r="AY788" s="19" t="s">
        <v>149</v>
      </c>
      <c r="BE788" s="184">
        <f>IF(N788="základní",J788,0)</f>
        <v>0</v>
      </c>
      <c r="BF788" s="184">
        <f>IF(N788="snížená",J788,0)</f>
        <v>0</v>
      </c>
      <c r="BG788" s="184">
        <f>IF(N788="zákl. přenesená",J788,0)</f>
        <v>0</v>
      </c>
      <c r="BH788" s="184">
        <f>IF(N788="sníž. přenesená",J788,0)</f>
        <v>0</v>
      </c>
      <c r="BI788" s="184">
        <f>IF(N788="nulová",J788,0)</f>
        <v>0</v>
      </c>
      <c r="BJ788" s="19" t="s">
        <v>85</v>
      </c>
      <c r="BK788" s="184">
        <f>ROUND(I788*H788,2)</f>
        <v>0</v>
      </c>
      <c r="BL788" s="19" t="s">
        <v>156</v>
      </c>
      <c r="BM788" s="183" t="s">
        <v>832</v>
      </c>
    </row>
    <row r="789" spans="1:47" s="2" customFormat="1" ht="107.25">
      <c r="A789" s="37"/>
      <c r="B789" s="38"/>
      <c r="C789" s="39"/>
      <c r="D789" s="185" t="s">
        <v>158</v>
      </c>
      <c r="E789" s="39"/>
      <c r="F789" s="186" t="s">
        <v>833</v>
      </c>
      <c r="G789" s="39"/>
      <c r="H789" s="39"/>
      <c r="I789" s="187"/>
      <c r="J789" s="39"/>
      <c r="K789" s="39"/>
      <c r="L789" s="42"/>
      <c r="M789" s="188"/>
      <c r="N789" s="189"/>
      <c r="O789" s="67"/>
      <c r="P789" s="67"/>
      <c r="Q789" s="67"/>
      <c r="R789" s="67"/>
      <c r="S789" s="67"/>
      <c r="T789" s="68"/>
      <c r="U789" s="37"/>
      <c r="V789" s="37"/>
      <c r="W789" s="37"/>
      <c r="X789" s="37"/>
      <c r="Y789" s="37"/>
      <c r="Z789" s="37"/>
      <c r="AA789" s="37"/>
      <c r="AB789" s="37"/>
      <c r="AC789" s="37"/>
      <c r="AD789" s="37"/>
      <c r="AE789" s="37"/>
      <c r="AT789" s="19" t="s">
        <v>158</v>
      </c>
      <c r="AU789" s="19" t="s">
        <v>87</v>
      </c>
    </row>
    <row r="790" spans="1:65" s="2" customFormat="1" ht="14.45" customHeight="1">
      <c r="A790" s="37"/>
      <c r="B790" s="38"/>
      <c r="C790" s="172" t="s">
        <v>834</v>
      </c>
      <c r="D790" s="172" t="s">
        <v>151</v>
      </c>
      <c r="E790" s="173" t="s">
        <v>835</v>
      </c>
      <c r="F790" s="174" t="s">
        <v>836</v>
      </c>
      <c r="G790" s="175" t="s">
        <v>179</v>
      </c>
      <c r="H790" s="176">
        <v>47.446</v>
      </c>
      <c r="I790" s="177"/>
      <c r="J790" s="178">
        <f>ROUND(I790*H790,2)</f>
        <v>0</v>
      </c>
      <c r="K790" s="174" t="s">
        <v>155</v>
      </c>
      <c r="L790" s="42"/>
      <c r="M790" s="179" t="s">
        <v>31</v>
      </c>
      <c r="N790" s="180" t="s">
        <v>48</v>
      </c>
      <c r="O790" s="67"/>
      <c r="P790" s="181">
        <f>O790*H790</f>
        <v>0</v>
      </c>
      <c r="Q790" s="181">
        <v>0</v>
      </c>
      <c r="R790" s="181">
        <f>Q790*H790</f>
        <v>0</v>
      </c>
      <c r="S790" s="181">
        <v>0</v>
      </c>
      <c r="T790" s="182">
        <f>S790*H790</f>
        <v>0</v>
      </c>
      <c r="U790" s="37"/>
      <c r="V790" s="37"/>
      <c r="W790" s="37"/>
      <c r="X790" s="37"/>
      <c r="Y790" s="37"/>
      <c r="Z790" s="37"/>
      <c r="AA790" s="37"/>
      <c r="AB790" s="37"/>
      <c r="AC790" s="37"/>
      <c r="AD790" s="37"/>
      <c r="AE790" s="37"/>
      <c r="AR790" s="183" t="s">
        <v>156</v>
      </c>
      <c r="AT790" s="183" t="s">
        <v>151</v>
      </c>
      <c r="AU790" s="183" t="s">
        <v>87</v>
      </c>
      <c r="AY790" s="19" t="s">
        <v>149</v>
      </c>
      <c r="BE790" s="184">
        <f>IF(N790="základní",J790,0)</f>
        <v>0</v>
      </c>
      <c r="BF790" s="184">
        <f>IF(N790="snížená",J790,0)</f>
        <v>0</v>
      </c>
      <c r="BG790" s="184">
        <f>IF(N790="zákl. přenesená",J790,0)</f>
        <v>0</v>
      </c>
      <c r="BH790" s="184">
        <f>IF(N790="sníž. přenesená",J790,0)</f>
        <v>0</v>
      </c>
      <c r="BI790" s="184">
        <f>IF(N790="nulová",J790,0)</f>
        <v>0</v>
      </c>
      <c r="BJ790" s="19" t="s">
        <v>85</v>
      </c>
      <c r="BK790" s="184">
        <f>ROUND(I790*H790,2)</f>
        <v>0</v>
      </c>
      <c r="BL790" s="19" t="s">
        <v>156</v>
      </c>
      <c r="BM790" s="183" t="s">
        <v>837</v>
      </c>
    </row>
    <row r="791" spans="1:47" s="2" customFormat="1" ht="58.5">
      <c r="A791" s="37"/>
      <c r="B791" s="38"/>
      <c r="C791" s="39"/>
      <c r="D791" s="185" t="s">
        <v>158</v>
      </c>
      <c r="E791" s="39"/>
      <c r="F791" s="186" t="s">
        <v>838</v>
      </c>
      <c r="G791" s="39"/>
      <c r="H791" s="39"/>
      <c r="I791" s="187"/>
      <c r="J791" s="39"/>
      <c r="K791" s="39"/>
      <c r="L791" s="42"/>
      <c r="M791" s="188"/>
      <c r="N791" s="189"/>
      <c r="O791" s="67"/>
      <c r="P791" s="67"/>
      <c r="Q791" s="67"/>
      <c r="R791" s="67"/>
      <c r="S791" s="67"/>
      <c r="T791" s="68"/>
      <c r="U791" s="37"/>
      <c r="V791" s="37"/>
      <c r="W791" s="37"/>
      <c r="X791" s="37"/>
      <c r="Y791" s="37"/>
      <c r="Z791" s="37"/>
      <c r="AA791" s="37"/>
      <c r="AB791" s="37"/>
      <c r="AC791" s="37"/>
      <c r="AD791" s="37"/>
      <c r="AE791" s="37"/>
      <c r="AT791" s="19" t="s">
        <v>158</v>
      </c>
      <c r="AU791" s="19" t="s">
        <v>87</v>
      </c>
    </row>
    <row r="792" spans="1:65" s="2" customFormat="1" ht="24.2" customHeight="1">
      <c r="A792" s="37"/>
      <c r="B792" s="38"/>
      <c r="C792" s="172" t="s">
        <v>839</v>
      </c>
      <c r="D792" s="172" t="s">
        <v>151</v>
      </c>
      <c r="E792" s="173" t="s">
        <v>840</v>
      </c>
      <c r="F792" s="174" t="s">
        <v>841</v>
      </c>
      <c r="G792" s="175" t="s">
        <v>179</v>
      </c>
      <c r="H792" s="176">
        <v>1138.704</v>
      </c>
      <c r="I792" s="177"/>
      <c r="J792" s="178">
        <f>ROUND(I792*H792,2)</f>
        <v>0</v>
      </c>
      <c r="K792" s="174" t="s">
        <v>155</v>
      </c>
      <c r="L792" s="42"/>
      <c r="M792" s="179" t="s">
        <v>31</v>
      </c>
      <c r="N792" s="180" t="s">
        <v>48</v>
      </c>
      <c r="O792" s="67"/>
      <c r="P792" s="181">
        <f>O792*H792</f>
        <v>0</v>
      </c>
      <c r="Q792" s="181">
        <v>0</v>
      </c>
      <c r="R792" s="181">
        <f>Q792*H792</f>
        <v>0</v>
      </c>
      <c r="S792" s="181">
        <v>0</v>
      </c>
      <c r="T792" s="182">
        <f>S792*H792</f>
        <v>0</v>
      </c>
      <c r="U792" s="37"/>
      <c r="V792" s="37"/>
      <c r="W792" s="37"/>
      <c r="X792" s="37"/>
      <c r="Y792" s="37"/>
      <c r="Z792" s="37"/>
      <c r="AA792" s="37"/>
      <c r="AB792" s="37"/>
      <c r="AC792" s="37"/>
      <c r="AD792" s="37"/>
      <c r="AE792" s="37"/>
      <c r="AR792" s="183" t="s">
        <v>156</v>
      </c>
      <c r="AT792" s="183" t="s">
        <v>151</v>
      </c>
      <c r="AU792" s="183" t="s">
        <v>87</v>
      </c>
      <c r="AY792" s="19" t="s">
        <v>149</v>
      </c>
      <c r="BE792" s="184">
        <f>IF(N792="základní",J792,0)</f>
        <v>0</v>
      </c>
      <c r="BF792" s="184">
        <f>IF(N792="snížená",J792,0)</f>
        <v>0</v>
      </c>
      <c r="BG792" s="184">
        <f>IF(N792="zákl. přenesená",J792,0)</f>
        <v>0</v>
      </c>
      <c r="BH792" s="184">
        <f>IF(N792="sníž. přenesená",J792,0)</f>
        <v>0</v>
      </c>
      <c r="BI792" s="184">
        <f>IF(N792="nulová",J792,0)</f>
        <v>0</v>
      </c>
      <c r="BJ792" s="19" t="s">
        <v>85</v>
      </c>
      <c r="BK792" s="184">
        <f>ROUND(I792*H792,2)</f>
        <v>0</v>
      </c>
      <c r="BL792" s="19" t="s">
        <v>156</v>
      </c>
      <c r="BM792" s="183" t="s">
        <v>842</v>
      </c>
    </row>
    <row r="793" spans="1:47" s="2" customFormat="1" ht="58.5">
      <c r="A793" s="37"/>
      <c r="B793" s="38"/>
      <c r="C793" s="39"/>
      <c r="D793" s="185" t="s">
        <v>158</v>
      </c>
      <c r="E793" s="39"/>
      <c r="F793" s="186" t="s">
        <v>838</v>
      </c>
      <c r="G793" s="39"/>
      <c r="H793" s="39"/>
      <c r="I793" s="187"/>
      <c r="J793" s="39"/>
      <c r="K793" s="39"/>
      <c r="L793" s="42"/>
      <c r="M793" s="188"/>
      <c r="N793" s="189"/>
      <c r="O793" s="67"/>
      <c r="P793" s="67"/>
      <c r="Q793" s="67"/>
      <c r="R793" s="67"/>
      <c r="S793" s="67"/>
      <c r="T793" s="68"/>
      <c r="U793" s="37"/>
      <c r="V793" s="37"/>
      <c r="W793" s="37"/>
      <c r="X793" s="37"/>
      <c r="Y793" s="37"/>
      <c r="Z793" s="37"/>
      <c r="AA793" s="37"/>
      <c r="AB793" s="37"/>
      <c r="AC793" s="37"/>
      <c r="AD793" s="37"/>
      <c r="AE793" s="37"/>
      <c r="AT793" s="19" t="s">
        <v>158</v>
      </c>
      <c r="AU793" s="19" t="s">
        <v>87</v>
      </c>
    </row>
    <row r="794" spans="2:51" s="14" customFormat="1" ht="12">
      <c r="B794" s="200"/>
      <c r="C794" s="201"/>
      <c r="D794" s="185" t="s">
        <v>160</v>
      </c>
      <c r="E794" s="201"/>
      <c r="F794" s="203" t="s">
        <v>843</v>
      </c>
      <c r="G794" s="201"/>
      <c r="H794" s="204">
        <v>1138.704</v>
      </c>
      <c r="I794" s="205"/>
      <c r="J794" s="201"/>
      <c r="K794" s="201"/>
      <c r="L794" s="206"/>
      <c r="M794" s="207"/>
      <c r="N794" s="208"/>
      <c r="O794" s="208"/>
      <c r="P794" s="208"/>
      <c r="Q794" s="208"/>
      <c r="R794" s="208"/>
      <c r="S794" s="208"/>
      <c r="T794" s="209"/>
      <c r="AT794" s="210" t="s">
        <v>160</v>
      </c>
      <c r="AU794" s="210" t="s">
        <v>87</v>
      </c>
      <c r="AV794" s="14" t="s">
        <v>87</v>
      </c>
      <c r="AW794" s="14" t="s">
        <v>4</v>
      </c>
      <c r="AX794" s="14" t="s">
        <v>85</v>
      </c>
      <c r="AY794" s="210" t="s">
        <v>149</v>
      </c>
    </row>
    <row r="795" spans="1:65" s="2" customFormat="1" ht="24.2" customHeight="1">
      <c r="A795" s="37"/>
      <c r="B795" s="38"/>
      <c r="C795" s="172" t="s">
        <v>844</v>
      </c>
      <c r="D795" s="172" t="s">
        <v>151</v>
      </c>
      <c r="E795" s="173" t="s">
        <v>845</v>
      </c>
      <c r="F795" s="174" t="s">
        <v>846</v>
      </c>
      <c r="G795" s="175" t="s">
        <v>179</v>
      </c>
      <c r="H795" s="176">
        <v>2.653</v>
      </c>
      <c r="I795" s="177"/>
      <c r="J795" s="178">
        <f>ROUND(I795*H795,2)</f>
        <v>0</v>
      </c>
      <c r="K795" s="174" t="s">
        <v>155</v>
      </c>
      <c r="L795" s="42"/>
      <c r="M795" s="179" t="s">
        <v>31</v>
      </c>
      <c r="N795" s="180" t="s">
        <v>48</v>
      </c>
      <c r="O795" s="67"/>
      <c r="P795" s="181">
        <f>O795*H795</f>
        <v>0</v>
      </c>
      <c r="Q795" s="181">
        <v>0</v>
      </c>
      <c r="R795" s="181">
        <f>Q795*H795</f>
        <v>0</v>
      </c>
      <c r="S795" s="181">
        <v>0</v>
      </c>
      <c r="T795" s="182">
        <f>S795*H795</f>
        <v>0</v>
      </c>
      <c r="U795" s="37"/>
      <c r="V795" s="37"/>
      <c r="W795" s="37"/>
      <c r="X795" s="37"/>
      <c r="Y795" s="37"/>
      <c r="Z795" s="37"/>
      <c r="AA795" s="37"/>
      <c r="AB795" s="37"/>
      <c r="AC795" s="37"/>
      <c r="AD795" s="37"/>
      <c r="AE795" s="37"/>
      <c r="AR795" s="183" t="s">
        <v>156</v>
      </c>
      <c r="AT795" s="183" t="s">
        <v>151</v>
      </c>
      <c r="AU795" s="183" t="s">
        <v>87</v>
      </c>
      <c r="AY795" s="19" t="s">
        <v>149</v>
      </c>
      <c r="BE795" s="184">
        <f>IF(N795="základní",J795,0)</f>
        <v>0</v>
      </c>
      <c r="BF795" s="184">
        <f>IF(N795="snížená",J795,0)</f>
        <v>0</v>
      </c>
      <c r="BG795" s="184">
        <f>IF(N795="zákl. přenesená",J795,0)</f>
        <v>0</v>
      </c>
      <c r="BH795" s="184">
        <f>IF(N795="sníž. přenesená",J795,0)</f>
        <v>0</v>
      </c>
      <c r="BI795" s="184">
        <f>IF(N795="nulová",J795,0)</f>
        <v>0</v>
      </c>
      <c r="BJ795" s="19" t="s">
        <v>85</v>
      </c>
      <c r="BK795" s="184">
        <f>ROUND(I795*H795,2)</f>
        <v>0</v>
      </c>
      <c r="BL795" s="19" t="s">
        <v>156</v>
      </c>
      <c r="BM795" s="183" t="s">
        <v>847</v>
      </c>
    </row>
    <row r="796" spans="1:47" s="2" customFormat="1" ht="58.5">
      <c r="A796" s="37"/>
      <c r="B796" s="38"/>
      <c r="C796" s="39"/>
      <c r="D796" s="185" t="s">
        <v>158</v>
      </c>
      <c r="E796" s="39"/>
      <c r="F796" s="186" t="s">
        <v>848</v>
      </c>
      <c r="G796" s="39"/>
      <c r="H796" s="39"/>
      <c r="I796" s="187"/>
      <c r="J796" s="39"/>
      <c r="K796" s="39"/>
      <c r="L796" s="42"/>
      <c r="M796" s="188"/>
      <c r="N796" s="189"/>
      <c r="O796" s="67"/>
      <c r="P796" s="67"/>
      <c r="Q796" s="67"/>
      <c r="R796" s="67"/>
      <c r="S796" s="67"/>
      <c r="T796" s="68"/>
      <c r="U796" s="37"/>
      <c r="V796" s="37"/>
      <c r="W796" s="37"/>
      <c r="X796" s="37"/>
      <c r="Y796" s="37"/>
      <c r="Z796" s="37"/>
      <c r="AA796" s="37"/>
      <c r="AB796" s="37"/>
      <c r="AC796" s="37"/>
      <c r="AD796" s="37"/>
      <c r="AE796" s="37"/>
      <c r="AT796" s="19" t="s">
        <v>158</v>
      </c>
      <c r="AU796" s="19" t="s">
        <v>87</v>
      </c>
    </row>
    <row r="797" spans="2:51" s="14" customFormat="1" ht="12">
      <c r="B797" s="200"/>
      <c r="C797" s="201"/>
      <c r="D797" s="185" t="s">
        <v>160</v>
      </c>
      <c r="E797" s="202" t="s">
        <v>31</v>
      </c>
      <c r="F797" s="203" t="s">
        <v>849</v>
      </c>
      <c r="G797" s="201"/>
      <c r="H797" s="204">
        <v>2.653</v>
      </c>
      <c r="I797" s="205"/>
      <c r="J797" s="201"/>
      <c r="K797" s="201"/>
      <c r="L797" s="206"/>
      <c r="M797" s="207"/>
      <c r="N797" s="208"/>
      <c r="O797" s="208"/>
      <c r="P797" s="208"/>
      <c r="Q797" s="208"/>
      <c r="R797" s="208"/>
      <c r="S797" s="208"/>
      <c r="T797" s="209"/>
      <c r="AT797" s="210" t="s">
        <v>160</v>
      </c>
      <c r="AU797" s="210" t="s">
        <v>87</v>
      </c>
      <c r="AV797" s="14" t="s">
        <v>87</v>
      </c>
      <c r="AW797" s="14" t="s">
        <v>38</v>
      </c>
      <c r="AX797" s="14" t="s">
        <v>85</v>
      </c>
      <c r="AY797" s="210" t="s">
        <v>149</v>
      </c>
    </row>
    <row r="798" spans="1:65" s="2" customFormat="1" ht="24.2" customHeight="1">
      <c r="A798" s="37"/>
      <c r="B798" s="38"/>
      <c r="C798" s="172" t="s">
        <v>850</v>
      </c>
      <c r="D798" s="172" t="s">
        <v>151</v>
      </c>
      <c r="E798" s="173" t="s">
        <v>851</v>
      </c>
      <c r="F798" s="174" t="s">
        <v>852</v>
      </c>
      <c r="G798" s="175" t="s">
        <v>179</v>
      </c>
      <c r="H798" s="176">
        <v>5.506</v>
      </c>
      <c r="I798" s="177"/>
      <c r="J798" s="178">
        <f>ROUND(I798*H798,2)</f>
        <v>0</v>
      </c>
      <c r="K798" s="174" t="s">
        <v>155</v>
      </c>
      <c r="L798" s="42"/>
      <c r="M798" s="179" t="s">
        <v>31</v>
      </c>
      <c r="N798" s="180" t="s">
        <v>48</v>
      </c>
      <c r="O798" s="67"/>
      <c r="P798" s="181">
        <f>O798*H798</f>
        <v>0</v>
      </c>
      <c r="Q798" s="181">
        <v>0</v>
      </c>
      <c r="R798" s="181">
        <f>Q798*H798</f>
        <v>0</v>
      </c>
      <c r="S798" s="181">
        <v>0</v>
      </c>
      <c r="T798" s="182">
        <f>S798*H798</f>
        <v>0</v>
      </c>
      <c r="U798" s="37"/>
      <c r="V798" s="37"/>
      <c r="W798" s="37"/>
      <c r="X798" s="37"/>
      <c r="Y798" s="37"/>
      <c r="Z798" s="37"/>
      <c r="AA798" s="37"/>
      <c r="AB798" s="37"/>
      <c r="AC798" s="37"/>
      <c r="AD798" s="37"/>
      <c r="AE798" s="37"/>
      <c r="AR798" s="183" t="s">
        <v>156</v>
      </c>
      <c r="AT798" s="183" t="s">
        <v>151</v>
      </c>
      <c r="AU798" s="183" t="s">
        <v>87</v>
      </c>
      <c r="AY798" s="19" t="s">
        <v>149</v>
      </c>
      <c r="BE798" s="184">
        <f>IF(N798="základní",J798,0)</f>
        <v>0</v>
      </c>
      <c r="BF798" s="184">
        <f>IF(N798="snížená",J798,0)</f>
        <v>0</v>
      </c>
      <c r="BG798" s="184">
        <f>IF(N798="zákl. přenesená",J798,0)</f>
        <v>0</v>
      </c>
      <c r="BH798" s="184">
        <f>IF(N798="sníž. přenesená",J798,0)</f>
        <v>0</v>
      </c>
      <c r="BI798" s="184">
        <f>IF(N798="nulová",J798,0)</f>
        <v>0</v>
      </c>
      <c r="BJ798" s="19" t="s">
        <v>85</v>
      </c>
      <c r="BK798" s="184">
        <f>ROUND(I798*H798,2)</f>
        <v>0</v>
      </c>
      <c r="BL798" s="19" t="s">
        <v>156</v>
      </c>
      <c r="BM798" s="183" t="s">
        <v>853</v>
      </c>
    </row>
    <row r="799" spans="1:47" s="2" customFormat="1" ht="58.5">
      <c r="A799" s="37"/>
      <c r="B799" s="38"/>
      <c r="C799" s="39"/>
      <c r="D799" s="185" t="s">
        <v>158</v>
      </c>
      <c r="E799" s="39"/>
      <c r="F799" s="186" t="s">
        <v>848</v>
      </c>
      <c r="G799" s="39"/>
      <c r="H799" s="39"/>
      <c r="I799" s="187"/>
      <c r="J799" s="39"/>
      <c r="K799" s="39"/>
      <c r="L799" s="42"/>
      <c r="M799" s="188"/>
      <c r="N799" s="189"/>
      <c r="O799" s="67"/>
      <c r="P799" s="67"/>
      <c r="Q799" s="67"/>
      <c r="R799" s="67"/>
      <c r="S799" s="67"/>
      <c r="T799" s="68"/>
      <c r="U799" s="37"/>
      <c r="V799" s="37"/>
      <c r="W799" s="37"/>
      <c r="X799" s="37"/>
      <c r="Y799" s="37"/>
      <c r="Z799" s="37"/>
      <c r="AA799" s="37"/>
      <c r="AB799" s="37"/>
      <c r="AC799" s="37"/>
      <c r="AD799" s="37"/>
      <c r="AE799" s="37"/>
      <c r="AT799" s="19" t="s">
        <v>158</v>
      </c>
      <c r="AU799" s="19" t="s">
        <v>87</v>
      </c>
    </row>
    <row r="800" spans="2:51" s="14" customFormat="1" ht="12">
      <c r="B800" s="200"/>
      <c r="C800" s="201"/>
      <c r="D800" s="185" t="s">
        <v>160</v>
      </c>
      <c r="E800" s="202" t="s">
        <v>31</v>
      </c>
      <c r="F800" s="203" t="s">
        <v>854</v>
      </c>
      <c r="G800" s="201"/>
      <c r="H800" s="204">
        <v>5.506</v>
      </c>
      <c r="I800" s="205"/>
      <c r="J800" s="201"/>
      <c r="K800" s="201"/>
      <c r="L800" s="206"/>
      <c r="M800" s="207"/>
      <c r="N800" s="208"/>
      <c r="O800" s="208"/>
      <c r="P800" s="208"/>
      <c r="Q800" s="208"/>
      <c r="R800" s="208"/>
      <c r="S800" s="208"/>
      <c r="T800" s="209"/>
      <c r="AT800" s="210" t="s">
        <v>160</v>
      </c>
      <c r="AU800" s="210" t="s">
        <v>87</v>
      </c>
      <c r="AV800" s="14" t="s">
        <v>87</v>
      </c>
      <c r="AW800" s="14" t="s">
        <v>38</v>
      </c>
      <c r="AX800" s="14" t="s">
        <v>85</v>
      </c>
      <c r="AY800" s="210" t="s">
        <v>149</v>
      </c>
    </row>
    <row r="801" spans="1:65" s="2" customFormat="1" ht="24.2" customHeight="1">
      <c r="A801" s="37"/>
      <c r="B801" s="38"/>
      <c r="C801" s="172" t="s">
        <v>855</v>
      </c>
      <c r="D801" s="172" t="s">
        <v>151</v>
      </c>
      <c r="E801" s="173" t="s">
        <v>856</v>
      </c>
      <c r="F801" s="174" t="s">
        <v>857</v>
      </c>
      <c r="G801" s="175" t="s">
        <v>179</v>
      </c>
      <c r="H801" s="176">
        <v>19.836</v>
      </c>
      <c r="I801" s="177"/>
      <c r="J801" s="178">
        <f>ROUND(I801*H801,2)</f>
        <v>0</v>
      </c>
      <c r="K801" s="174" t="s">
        <v>155</v>
      </c>
      <c r="L801" s="42"/>
      <c r="M801" s="179" t="s">
        <v>31</v>
      </c>
      <c r="N801" s="180" t="s">
        <v>48</v>
      </c>
      <c r="O801" s="67"/>
      <c r="P801" s="181">
        <f>O801*H801</f>
        <v>0</v>
      </c>
      <c r="Q801" s="181">
        <v>0</v>
      </c>
      <c r="R801" s="181">
        <f>Q801*H801</f>
        <v>0</v>
      </c>
      <c r="S801" s="181">
        <v>0</v>
      </c>
      <c r="T801" s="182">
        <f>S801*H801</f>
        <v>0</v>
      </c>
      <c r="U801" s="37"/>
      <c r="V801" s="37"/>
      <c r="W801" s="37"/>
      <c r="X801" s="37"/>
      <c r="Y801" s="37"/>
      <c r="Z801" s="37"/>
      <c r="AA801" s="37"/>
      <c r="AB801" s="37"/>
      <c r="AC801" s="37"/>
      <c r="AD801" s="37"/>
      <c r="AE801" s="37"/>
      <c r="AR801" s="183" t="s">
        <v>156</v>
      </c>
      <c r="AT801" s="183" t="s">
        <v>151</v>
      </c>
      <c r="AU801" s="183" t="s">
        <v>87</v>
      </c>
      <c r="AY801" s="19" t="s">
        <v>149</v>
      </c>
      <c r="BE801" s="184">
        <f>IF(N801="základní",J801,0)</f>
        <v>0</v>
      </c>
      <c r="BF801" s="184">
        <f>IF(N801="snížená",J801,0)</f>
        <v>0</v>
      </c>
      <c r="BG801" s="184">
        <f>IF(N801="zákl. přenesená",J801,0)</f>
        <v>0</v>
      </c>
      <c r="BH801" s="184">
        <f>IF(N801="sníž. přenesená",J801,0)</f>
        <v>0</v>
      </c>
      <c r="BI801" s="184">
        <f>IF(N801="nulová",J801,0)</f>
        <v>0</v>
      </c>
      <c r="BJ801" s="19" t="s">
        <v>85</v>
      </c>
      <c r="BK801" s="184">
        <f>ROUND(I801*H801,2)</f>
        <v>0</v>
      </c>
      <c r="BL801" s="19" t="s">
        <v>156</v>
      </c>
      <c r="BM801" s="183" t="s">
        <v>858</v>
      </c>
    </row>
    <row r="802" spans="1:47" s="2" customFormat="1" ht="58.5">
      <c r="A802" s="37"/>
      <c r="B802" s="38"/>
      <c r="C802" s="39"/>
      <c r="D802" s="185" t="s">
        <v>158</v>
      </c>
      <c r="E802" s="39"/>
      <c r="F802" s="186" t="s">
        <v>848</v>
      </c>
      <c r="G802" s="39"/>
      <c r="H802" s="39"/>
      <c r="I802" s="187"/>
      <c r="J802" s="39"/>
      <c r="K802" s="39"/>
      <c r="L802" s="42"/>
      <c r="M802" s="188"/>
      <c r="N802" s="189"/>
      <c r="O802" s="67"/>
      <c r="P802" s="67"/>
      <c r="Q802" s="67"/>
      <c r="R802" s="67"/>
      <c r="S802" s="67"/>
      <c r="T802" s="68"/>
      <c r="U802" s="37"/>
      <c r="V802" s="37"/>
      <c r="W802" s="37"/>
      <c r="X802" s="37"/>
      <c r="Y802" s="37"/>
      <c r="Z802" s="37"/>
      <c r="AA802" s="37"/>
      <c r="AB802" s="37"/>
      <c r="AC802" s="37"/>
      <c r="AD802" s="37"/>
      <c r="AE802" s="37"/>
      <c r="AT802" s="19" t="s">
        <v>158</v>
      </c>
      <c r="AU802" s="19" t="s">
        <v>87</v>
      </c>
    </row>
    <row r="803" spans="2:51" s="14" customFormat="1" ht="12">
      <c r="B803" s="200"/>
      <c r="C803" s="201"/>
      <c r="D803" s="185" t="s">
        <v>160</v>
      </c>
      <c r="E803" s="202" t="s">
        <v>31</v>
      </c>
      <c r="F803" s="203" t="s">
        <v>859</v>
      </c>
      <c r="G803" s="201"/>
      <c r="H803" s="204">
        <v>19.836</v>
      </c>
      <c r="I803" s="205"/>
      <c r="J803" s="201"/>
      <c r="K803" s="201"/>
      <c r="L803" s="206"/>
      <c r="M803" s="207"/>
      <c r="N803" s="208"/>
      <c r="O803" s="208"/>
      <c r="P803" s="208"/>
      <c r="Q803" s="208"/>
      <c r="R803" s="208"/>
      <c r="S803" s="208"/>
      <c r="T803" s="209"/>
      <c r="AT803" s="210" t="s">
        <v>160</v>
      </c>
      <c r="AU803" s="210" t="s">
        <v>87</v>
      </c>
      <c r="AV803" s="14" t="s">
        <v>87</v>
      </c>
      <c r="AW803" s="14" t="s">
        <v>38</v>
      </c>
      <c r="AX803" s="14" t="s">
        <v>85</v>
      </c>
      <c r="AY803" s="210" t="s">
        <v>149</v>
      </c>
    </row>
    <row r="804" spans="1:65" s="2" customFormat="1" ht="24.2" customHeight="1">
      <c r="A804" s="37"/>
      <c r="B804" s="38"/>
      <c r="C804" s="172" t="s">
        <v>860</v>
      </c>
      <c r="D804" s="172" t="s">
        <v>151</v>
      </c>
      <c r="E804" s="173" t="s">
        <v>861</v>
      </c>
      <c r="F804" s="174" t="s">
        <v>862</v>
      </c>
      <c r="G804" s="175" t="s">
        <v>179</v>
      </c>
      <c r="H804" s="176">
        <v>9.725</v>
      </c>
      <c r="I804" s="177"/>
      <c r="J804" s="178">
        <f>ROUND(I804*H804,2)</f>
        <v>0</v>
      </c>
      <c r="K804" s="174" t="s">
        <v>155</v>
      </c>
      <c r="L804" s="42"/>
      <c r="M804" s="179" t="s">
        <v>31</v>
      </c>
      <c r="N804" s="180" t="s">
        <v>48</v>
      </c>
      <c r="O804" s="67"/>
      <c r="P804" s="181">
        <f>O804*H804</f>
        <v>0</v>
      </c>
      <c r="Q804" s="181">
        <v>0</v>
      </c>
      <c r="R804" s="181">
        <f>Q804*H804</f>
        <v>0</v>
      </c>
      <c r="S804" s="181">
        <v>0</v>
      </c>
      <c r="T804" s="182">
        <f>S804*H804</f>
        <v>0</v>
      </c>
      <c r="U804" s="37"/>
      <c r="V804" s="37"/>
      <c r="W804" s="37"/>
      <c r="X804" s="37"/>
      <c r="Y804" s="37"/>
      <c r="Z804" s="37"/>
      <c r="AA804" s="37"/>
      <c r="AB804" s="37"/>
      <c r="AC804" s="37"/>
      <c r="AD804" s="37"/>
      <c r="AE804" s="37"/>
      <c r="AR804" s="183" t="s">
        <v>156</v>
      </c>
      <c r="AT804" s="183" t="s">
        <v>151</v>
      </c>
      <c r="AU804" s="183" t="s">
        <v>87</v>
      </c>
      <c r="AY804" s="19" t="s">
        <v>149</v>
      </c>
      <c r="BE804" s="184">
        <f>IF(N804="základní",J804,0)</f>
        <v>0</v>
      </c>
      <c r="BF804" s="184">
        <f>IF(N804="snížená",J804,0)</f>
        <v>0</v>
      </c>
      <c r="BG804" s="184">
        <f>IF(N804="zákl. přenesená",J804,0)</f>
        <v>0</v>
      </c>
      <c r="BH804" s="184">
        <f>IF(N804="sníž. přenesená",J804,0)</f>
        <v>0</v>
      </c>
      <c r="BI804" s="184">
        <f>IF(N804="nulová",J804,0)</f>
        <v>0</v>
      </c>
      <c r="BJ804" s="19" t="s">
        <v>85</v>
      </c>
      <c r="BK804" s="184">
        <f>ROUND(I804*H804,2)</f>
        <v>0</v>
      </c>
      <c r="BL804" s="19" t="s">
        <v>156</v>
      </c>
      <c r="BM804" s="183" t="s">
        <v>863</v>
      </c>
    </row>
    <row r="805" spans="1:47" s="2" customFormat="1" ht="58.5">
      <c r="A805" s="37"/>
      <c r="B805" s="38"/>
      <c r="C805" s="39"/>
      <c r="D805" s="185" t="s">
        <v>158</v>
      </c>
      <c r="E805" s="39"/>
      <c r="F805" s="186" t="s">
        <v>848</v>
      </c>
      <c r="G805" s="39"/>
      <c r="H805" s="39"/>
      <c r="I805" s="187"/>
      <c r="J805" s="39"/>
      <c r="K805" s="39"/>
      <c r="L805" s="42"/>
      <c r="M805" s="188"/>
      <c r="N805" s="189"/>
      <c r="O805" s="67"/>
      <c r="P805" s="67"/>
      <c r="Q805" s="67"/>
      <c r="R805" s="67"/>
      <c r="S805" s="67"/>
      <c r="T805" s="68"/>
      <c r="U805" s="37"/>
      <c r="V805" s="37"/>
      <c r="W805" s="37"/>
      <c r="X805" s="37"/>
      <c r="Y805" s="37"/>
      <c r="Z805" s="37"/>
      <c r="AA805" s="37"/>
      <c r="AB805" s="37"/>
      <c r="AC805" s="37"/>
      <c r="AD805" s="37"/>
      <c r="AE805" s="37"/>
      <c r="AT805" s="19" t="s">
        <v>158</v>
      </c>
      <c r="AU805" s="19" t="s">
        <v>87</v>
      </c>
    </row>
    <row r="806" spans="2:51" s="14" customFormat="1" ht="12">
      <c r="B806" s="200"/>
      <c r="C806" s="201"/>
      <c r="D806" s="185" t="s">
        <v>160</v>
      </c>
      <c r="E806" s="202" t="s">
        <v>31</v>
      </c>
      <c r="F806" s="203" t="s">
        <v>864</v>
      </c>
      <c r="G806" s="201"/>
      <c r="H806" s="204">
        <v>9.725</v>
      </c>
      <c r="I806" s="205"/>
      <c r="J806" s="201"/>
      <c r="K806" s="201"/>
      <c r="L806" s="206"/>
      <c r="M806" s="207"/>
      <c r="N806" s="208"/>
      <c r="O806" s="208"/>
      <c r="P806" s="208"/>
      <c r="Q806" s="208"/>
      <c r="R806" s="208"/>
      <c r="S806" s="208"/>
      <c r="T806" s="209"/>
      <c r="AT806" s="210" t="s">
        <v>160</v>
      </c>
      <c r="AU806" s="210" t="s">
        <v>87</v>
      </c>
      <c r="AV806" s="14" t="s">
        <v>87</v>
      </c>
      <c r="AW806" s="14" t="s">
        <v>38</v>
      </c>
      <c r="AX806" s="14" t="s">
        <v>85</v>
      </c>
      <c r="AY806" s="210" t="s">
        <v>149</v>
      </c>
    </row>
    <row r="807" spans="1:65" s="2" customFormat="1" ht="24.2" customHeight="1">
      <c r="A807" s="37"/>
      <c r="B807" s="38"/>
      <c r="C807" s="172" t="s">
        <v>865</v>
      </c>
      <c r="D807" s="172" t="s">
        <v>151</v>
      </c>
      <c r="E807" s="173" t="s">
        <v>866</v>
      </c>
      <c r="F807" s="174" t="s">
        <v>867</v>
      </c>
      <c r="G807" s="175" t="s">
        <v>179</v>
      </c>
      <c r="H807" s="176">
        <v>1.289</v>
      </c>
      <c r="I807" s="177"/>
      <c r="J807" s="178">
        <f>ROUND(I807*H807,2)</f>
        <v>0</v>
      </c>
      <c r="K807" s="174" t="s">
        <v>155</v>
      </c>
      <c r="L807" s="42"/>
      <c r="M807" s="179" t="s">
        <v>31</v>
      </c>
      <c r="N807" s="180" t="s">
        <v>48</v>
      </c>
      <c r="O807" s="67"/>
      <c r="P807" s="181">
        <f>O807*H807</f>
        <v>0</v>
      </c>
      <c r="Q807" s="181">
        <v>0</v>
      </c>
      <c r="R807" s="181">
        <f>Q807*H807</f>
        <v>0</v>
      </c>
      <c r="S807" s="181">
        <v>0</v>
      </c>
      <c r="T807" s="182">
        <f>S807*H807</f>
        <v>0</v>
      </c>
      <c r="U807" s="37"/>
      <c r="V807" s="37"/>
      <c r="W807" s="37"/>
      <c r="X807" s="37"/>
      <c r="Y807" s="37"/>
      <c r="Z807" s="37"/>
      <c r="AA807" s="37"/>
      <c r="AB807" s="37"/>
      <c r="AC807" s="37"/>
      <c r="AD807" s="37"/>
      <c r="AE807" s="37"/>
      <c r="AR807" s="183" t="s">
        <v>156</v>
      </c>
      <c r="AT807" s="183" t="s">
        <v>151</v>
      </c>
      <c r="AU807" s="183" t="s">
        <v>87</v>
      </c>
      <c r="AY807" s="19" t="s">
        <v>149</v>
      </c>
      <c r="BE807" s="184">
        <f>IF(N807="základní",J807,0)</f>
        <v>0</v>
      </c>
      <c r="BF807" s="184">
        <f>IF(N807="snížená",J807,0)</f>
        <v>0</v>
      </c>
      <c r="BG807" s="184">
        <f>IF(N807="zákl. přenesená",J807,0)</f>
        <v>0</v>
      </c>
      <c r="BH807" s="184">
        <f>IF(N807="sníž. přenesená",J807,0)</f>
        <v>0</v>
      </c>
      <c r="BI807" s="184">
        <f>IF(N807="nulová",J807,0)</f>
        <v>0</v>
      </c>
      <c r="BJ807" s="19" t="s">
        <v>85</v>
      </c>
      <c r="BK807" s="184">
        <f>ROUND(I807*H807,2)</f>
        <v>0</v>
      </c>
      <c r="BL807" s="19" t="s">
        <v>156</v>
      </c>
      <c r="BM807" s="183" t="s">
        <v>868</v>
      </c>
    </row>
    <row r="808" spans="1:47" s="2" customFormat="1" ht="58.5">
      <c r="A808" s="37"/>
      <c r="B808" s="38"/>
      <c r="C808" s="39"/>
      <c r="D808" s="185" t="s">
        <v>158</v>
      </c>
      <c r="E808" s="39"/>
      <c r="F808" s="186" t="s">
        <v>848</v>
      </c>
      <c r="G808" s="39"/>
      <c r="H808" s="39"/>
      <c r="I808" s="187"/>
      <c r="J808" s="39"/>
      <c r="K808" s="39"/>
      <c r="L808" s="42"/>
      <c r="M808" s="188"/>
      <c r="N808" s="189"/>
      <c r="O808" s="67"/>
      <c r="P808" s="67"/>
      <c r="Q808" s="67"/>
      <c r="R808" s="67"/>
      <c r="S808" s="67"/>
      <c r="T808" s="68"/>
      <c r="U808" s="37"/>
      <c r="V808" s="37"/>
      <c r="W808" s="37"/>
      <c r="X808" s="37"/>
      <c r="Y808" s="37"/>
      <c r="Z808" s="37"/>
      <c r="AA808" s="37"/>
      <c r="AB808" s="37"/>
      <c r="AC808" s="37"/>
      <c r="AD808" s="37"/>
      <c r="AE808" s="37"/>
      <c r="AT808" s="19" t="s">
        <v>158</v>
      </c>
      <c r="AU808" s="19" t="s">
        <v>87</v>
      </c>
    </row>
    <row r="809" spans="2:51" s="14" customFormat="1" ht="12">
      <c r="B809" s="200"/>
      <c r="C809" s="201"/>
      <c r="D809" s="185" t="s">
        <v>160</v>
      </c>
      <c r="E809" s="202" t="s">
        <v>31</v>
      </c>
      <c r="F809" s="203" t="s">
        <v>869</v>
      </c>
      <c r="G809" s="201"/>
      <c r="H809" s="204">
        <v>1.289</v>
      </c>
      <c r="I809" s="205"/>
      <c r="J809" s="201"/>
      <c r="K809" s="201"/>
      <c r="L809" s="206"/>
      <c r="M809" s="207"/>
      <c r="N809" s="208"/>
      <c r="O809" s="208"/>
      <c r="P809" s="208"/>
      <c r="Q809" s="208"/>
      <c r="R809" s="208"/>
      <c r="S809" s="208"/>
      <c r="T809" s="209"/>
      <c r="AT809" s="210" t="s">
        <v>160</v>
      </c>
      <c r="AU809" s="210" t="s">
        <v>87</v>
      </c>
      <c r="AV809" s="14" t="s">
        <v>87</v>
      </c>
      <c r="AW809" s="14" t="s">
        <v>38</v>
      </c>
      <c r="AX809" s="14" t="s">
        <v>85</v>
      </c>
      <c r="AY809" s="210" t="s">
        <v>149</v>
      </c>
    </row>
    <row r="810" spans="1:65" s="2" customFormat="1" ht="24.2" customHeight="1">
      <c r="A810" s="37"/>
      <c r="B810" s="38"/>
      <c r="C810" s="172" t="s">
        <v>870</v>
      </c>
      <c r="D810" s="172" t="s">
        <v>151</v>
      </c>
      <c r="E810" s="173" t="s">
        <v>871</v>
      </c>
      <c r="F810" s="174" t="s">
        <v>872</v>
      </c>
      <c r="G810" s="175" t="s">
        <v>179</v>
      </c>
      <c r="H810" s="176">
        <v>0.305</v>
      </c>
      <c r="I810" s="177"/>
      <c r="J810" s="178">
        <f>ROUND(I810*H810,2)</f>
        <v>0</v>
      </c>
      <c r="K810" s="174" t="s">
        <v>155</v>
      </c>
      <c r="L810" s="42"/>
      <c r="M810" s="179" t="s">
        <v>31</v>
      </c>
      <c r="N810" s="180" t="s">
        <v>48</v>
      </c>
      <c r="O810" s="67"/>
      <c r="P810" s="181">
        <f>O810*H810</f>
        <v>0</v>
      </c>
      <c r="Q810" s="181">
        <v>0</v>
      </c>
      <c r="R810" s="181">
        <f>Q810*H810</f>
        <v>0</v>
      </c>
      <c r="S810" s="181">
        <v>0</v>
      </c>
      <c r="T810" s="182">
        <f>S810*H810</f>
        <v>0</v>
      </c>
      <c r="U810" s="37"/>
      <c r="V810" s="37"/>
      <c r="W810" s="37"/>
      <c r="X810" s="37"/>
      <c r="Y810" s="37"/>
      <c r="Z810" s="37"/>
      <c r="AA810" s="37"/>
      <c r="AB810" s="37"/>
      <c r="AC810" s="37"/>
      <c r="AD810" s="37"/>
      <c r="AE810" s="37"/>
      <c r="AR810" s="183" t="s">
        <v>156</v>
      </c>
      <c r="AT810" s="183" t="s">
        <v>151</v>
      </c>
      <c r="AU810" s="183" t="s">
        <v>87</v>
      </c>
      <c r="AY810" s="19" t="s">
        <v>149</v>
      </c>
      <c r="BE810" s="184">
        <f>IF(N810="základní",J810,0)</f>
        <v>0</v>
      </c>
      <c r="BF810" s="184">
        <f>IF(N810="snížená",J810,0)</f>
        <v>0</v>
      </c>
      <c r="BG810" s="184">
        <f>IF(N810="zákl. přenesená",J810,0)</f>
        <v>0</v>
      </c>
      <c r="BH810" s="184">
        <f>IF(N810="sníž. přenesená",J810,0)</f>
        <v>0</v>
      </c>
      <c r="BI810" s="184">
        <f>IF(N810="nulová",J810,0)</f>
        <v>0</v>
      </c>
      <c r="BJ810" s="19" t="s">
        <v>85</v>
      </c>
      <c r="BK810" s="184">
        <f>ROUND(I810*H810,2)</f>
        <v>0</v>
      </c>
      <c r="BL810" s="19" t="s">
        <v>156</v>
      </c>
      <c r="BM810" s="183" t="s">
        <v>873</v>
      </c>
    </row>
    <row r="811" spans="1:47" s="2" customFormat="1" ht="58.5">
      <c r="A811" s="37"/>
      <c r="B811" s="38"/>
      <c r="C811" s="39"/>
      <c r="D811" s="185" t="s">
        <v>158</v>
      </c>
      <c r="E811" s="39"/>
      <c r="F811" s="186" t="s">
        <v>848</v>
      </c>
      <c r="G811" s="39"/>
      <c r="H811" s="39"/>
      <c r="I811" s="187"/>
      <c r="J811" s="39"/>
      <c r="K811" s="39"/>
      <c r="L811" s="42"/>
      <c r="M811" s="188"/>
      <c r="N811" s="189"/>
      <c r="O811" s="67"/>
      <c r="P811" s="67"/>
      <c r="Q811" s="67"/>
      <c r="R811" s="67"/>
      <c r="S811" s="67"/>
      <c r="T811" s="68"/>
      <c r="U811" s="37"/>
      <c r="V811" s="37"/>
      <c r="W811" s="37"/>
      <c r="X811" s="37"/>
      <c r="Y811" s="37"/>
      <c r="Z811" s="37"/>
      <c r="AA811" s="37"/>
      <c r="AB811" s="37"/>
      <c r="AC811" s="37"/>
      <c r="AD811" s="37"/>
      <c r="AE811" s="37"/>
      <c r="AT811" s="19" t="s">
        <v>158</v>
      </c>
      <c r="AU811" s="19" t="s">
        <v>87</v>
      </c>
    </row>
    <row r="812" spans="1:65" s="2" customFormat="1" ht="24.2" customHeight="1">
      <c r="A812" s="37"/>
      <c r="B812" s="38"/>
      <c r="C812" s="172" t="s">
        <v>874</v>
      </c>
      <c r="D812" s="172" t="s">
        <v>151</v>
      </c>
      <c r="E812" s="173" t="s">
        <v>875</v>
      </c>
      <c r="F812" s="174" t="s">
        <v>876</v>
      </c>
      <c r="G812" s="175" t="s">
        <v>179</v>
      </c>
      <c r="H812" s="176">
        <v>7.05</v>
      </c>
      <c r="I812" s="177"/>
      <c r="J812" s="178">
        <f>ROUND(I812*H812,2)</f>
        <v>0</v>
      </c>
      <c r="K812" s="174" t="s">
        <v>155</v>
      </c>
      <c r="L812" s="42"/>
      <c r="M812" s="179" t="s">
        <v>31</v>
      </c>
      <c r="N812" s="180" t="s">
        <v>48</v>
      </c>
      <c r="O812" s="67"/>
      <c r="P812" s="181">
        <f>O812*H812</f>
        <v>0</v>
      </c>
      <c r="Q812" s="181">
        <v>0</v>
      </c>
      <c r="R812" s="181">
        <f>Q812*H812</f>
        <v>0</v>
      </c>
      <c r="S812" s="181">
        <v>0</v>
      </c>
      <c r="T812" s="182">
        <f>S812*H812</f>
        <v>0</v>
      </c>
      <c r="U812" s="37"/>
      <c r="V812" s="37"/>
      <c r="W812" s="37"/>
      <c r="X812" s="37"/>
      <c r="Y812" s="37"/>
      <c r="Z812" s="37"/>
      <c r="AA812" s="37"/>
      <c r="AB812" s="37"/>
      <c r="AC812" s="37"/>
      <c r="AD812" s="37"/>
      <c r="AE812" s="37"/>
      <c r="AR812" s="183" t="s">
        <v>156</v>
      </c>
      <c r="AT812" s="183" t="s">
        <v>151</v>
      </c>
      <c r="AU812" s="183" t="s">
        <v>87</v>
      </c>
      <c r="AY812" s="19" t="s">
        <v>149</v>
      </c>
      <c r="BE812" s="184">
        <f>IF(N812="základní",J812,0)</f>
        <v>0</v>
      </c>
      <c r="BF812" s="184">
        <f>IF(N812="snížená",J812,0)</f>
        <v>0</v>
      </c>
      <c r="BG812" s="184">
        <f>IF(N812="zákl. přenesená",J812,0)</f>
        <v>0</v>
      </c>
      <c r="BH812" s="184">
        <f>IF(N812="sníž. přenesená",J812,0)</f>
        <v>0</v>
      </c>
      <c r="BI812" s="184">
        <f>IF(N812="nulová",J812,0)</f>
        <v>0</v>
      </c>
      <c r="BJ812" s="19" t="s">
        <v>85</v>
      </c>
      <c r="BK812" s="184">
        <f>ROUND(I812*H812,2)</f>
        <v>0</v>
      </c>
      <c r="BL812" s="19" t="s">
        <v>156</v>
      </c>
      <c r="BM812" s="183" t="s">
        <v>877</v>
      </c>
    </row>
    <row r="813" spans="1:47" s="2" customFormat="1" ht="58.5">
      <c r="A813" s="37"/>
      <c r="B813" s="38"/>
      <c r="C813" s="39"/>
      <c r="D813" s="185" t="s">
        <v>158</v>
      </c>
      <c r="E813" s="39"/>
      <c r="F813" s="186" t="s">
        <v>848</v>
      </c>
      <c r="G813" s="39"/>
      <c r="H813" s="39"/>
      <c r="I813" s="187"/>
      <c r="J813" s="39"/>
      <c r="K813" s="39"/>
      <c r="L813" s="42"/>
      <c r="M813" s="188"/>
      <c r="N813" s="189"/>
      <c r="O813" s="67"/>
      <c r="P813" s="67"/>
      <c r="Q813" s="67"/>
      <c r="R813" s="67"/>
      <c r="S813" s="67"/>
      <c r="T813" s="68"/>
      <c r="U813" s="37"/>
      <c r="V813" s="37"/>
      <c r="W813" s="37"/>
      <c r="X813" s="37"/>
      <c r="Y813" s="37"/>
      <c r="Z813" s="37"/>
      <c r="AA813" s="37"/>
      <c r="AB813" s="37"/>
      <c r="AC813" s="37"/>
      <c r="AD813" s="37"/>
      <c r="AE813" s="37"/>
      <c r="AT813" s="19" t="s">
        <v>158</v>
      </c>
      <c r="AU813" s="19" t="s">
        <v>87</v>
      </c>
    </row>
    <row r="814" spans="1:65" s="2" customFormat="1" ht="14.45" customHeight="1">
      <c r="A814" s="37"/>
      <c r="B814" s="38"/>
      <c r="C814" s="172" t="s">
        <v>878</v>
      </c>
      <c r="D814" s="172" t="s">
        <v>151</v>
      </c>
      <c r="E814" s="173" t="s">
        <v>879</v>
      </c>
      <c r="F814" s="174" t="s">
        <v>880</v>
      </c>
      <c r="G814" s="175" t="s">
        <v>179</v>
      </c>
      <c r="H814" s="176">
        <v>1.082</v>
      </c>
      <c r="I814" s="177"/>
      <c r="J814" s="178">
        <f>ROUND(I814*H814,2)</f>
        <v>0</v>
      </c>
      <c r="K814" s="174" t="s">
        <v>31</v>
      </c>
      <c r="L814" s="42"/>
      <c r="M814" s="179" t="s">
        <v>31</v>
      </c>
      <c r="N814" s="180" t="s">
        <v>48</v>
      </c>
      <c r="O814" s="67"/>
      <c r="P814" s="181">
        <f>O814*H814</f>
        <v>0</v>
      </c>
      <c r="Q814" s="181">
        <v>0</v>
      </c>
      <c r="R814" s="181">
        <f>Q814*H814</f>
        <v>0</v>
      </c>
      <c r="S814" s="181">
        <v>0</v>
      </c>
      <c r="T814" s="182">
        <f>S814*H814</f>
        <v>0</v>
      </c>
      <c r="U814" s="37"/>
      <c r="V814" s="37"/>
      <c r="W814" s="37"/>
      <c r="X814" s="37"/>
      <c r="Y814" s="37"/>
      <c r="Z814" s="37"/>
      <c r="AA814" s="37"/>
      <c r="AB814" s="37"/>
      <c r="AC814" s="37"/>
      <c r="AD814" s="37"/>
      <c r="AE814" s="37"/>
      <c r="AR814" s="183" t="s">
        <v>156</v>
      </c>
      <c r="AT814" s="183" t="s">
        <v>151</v>
      </c>
      <c r="AU814" s="183" t="s">
        <v>87</v>
      </c>
      <c r="AY814" s="19" t="s">
        <v>149</v>
      </c>
      <c r="BE814" s="184">
        <f>IF(N814="základní",J814,0)</f>
        <v>0</v>
      </c>
      <c r="BF814" s="184">
        <f>IF(N814="snížená",J814,0)</f>
        <v>0</v>
      </c>
      <c r="BG814" s="184">
        <f>IF(N814="zákl. přenesená",J814,0)</f>
        <v>0</v>
      </c>
      <c r="BH814" s="184">
        <f>IF(N814="sníž. přenesená",J814,0)</f>
        <v>0</v>
      </c>
      <c r="BI814" s="184">
        <f>IF(N814="nulová",J814,0)</f>
        <v>0</v>
      </c>
      <c r="BJ814" s="19" t="s">
        <v>85</v>
      </c>
      <c r="BK814" s="184">
        <f>ROUND(I814*H814,2)</f>
        <v>0</v>
      </c>
      <c r="BL814" s="19" t="s">
        <v>156</v>
      </c>
      <c r="BM814" s="183" t="s">
        <v>881</v>
      </c>
    </row>
    <row r="815" spans="2:51" s="14" customFormat="1" ht="12">
      <c r="B815" s="200"/>
      <c r="C815" s="201"/>
      <c r="D815" s="185" t="s">
        <v>160</v>
      </c>
      <c r="E815" s="202" t="s">
        <v>31</v>
      </c>
      <c r="F815" s="203" t="s">
        <v>882</v>
      </c>
      <c r="G815" s="201"/>
      <c r="H815" s="204">
        <v>1.082</v>
      </c>
      <c r="I815" s="205"/>
      <c r="J815" s="201"/>
      <c r="K815" s="201"/>
      <c r="L815" s="206"/>
      <c r="M815" s="207"/>
      <c r="N815" s="208"/>
      <c r="O815" s="208"/>
      <c r="P815" s="208"/>
      <c r="Q815" s="208"/>
      <c r="R815" s="208"/>
      <c r="S815" s="208"/>
      <c r="T815" s="209"/>
      <c r="AT815" s="210" t="s">
        <v>160</v>
      </c>
      <c r="AU815" s="210" t="s">
        <v>87</v>
      </c>
      <c r="AV815" s="14" t="s">
        <v>87</v>
      </c>
      <c r="AW815" s="14" t="s">
        <v>38</v>
      </c>
      <c r="AX815" s="14" t="s">
        <v>85</v>
      </c>
      <c r="AY815" s="210" t="s">
        <v>149</v>
      </c>
    </row>
    <row r="816" spans="2:63" s="12" customFormat="1" ht="22.9" customHeight="1">
      <c r="B816" s="156"/>
      <c r="C816" s="157"/>
      <c r="D816" s="158" t="s">
        <v>76</v>
      </c>
      <c r="E816" s="170" t="s">
        <v>883</v>
      </c>
      <c r="F816" s="170" t="s">
        <v>884</v>
      </c>
      <c r="G816" s="157"/>
      <c r="H816" s="157"/>
      <c r="I816" s="160"/>
      <c r="J816" s="171">
        <f>BK816</f>
        <v>0</v>
      </c>
      <c r="K816" s="157"/>
      <c r="L816" s="162"/>
      <c r="M816" s="163"/>
      <c r="N816" s="164"/>
      <c r="O816" s="164"/>
      <c r="P816" s="165">
        <f>SUM(P817:P818)</f>
        <v>0</v>
      </c>
      <c r="Q816" s="164"/>
      <c r="R816" s="165">
        <f>SUM(R817:R818)</f>
        <v>0</v>
      </c>
      <c r="S816" s="164"/>
      <c r="T816" s="166">
        <f>SUM(T817:T818)</f>
        <v>0</v>
      </c>
      <c r="AR816" s="167" t="s">
        <v>85</v>
      </c>
      <c r="AT816" s="168" t="s">
        <v>76</v>
      </c>
      <c r="AU816" s="168" t="s">
        <v>85</v>
      </c>
      <c r="AY816" s="167" t="s">
        <v>149</v>
      </c>
      <c r="BK816" s="169">
        <f>SUM(BK817:BK818)</f>
        <v>0</v>
      </c>
    </row>
    <row r="817" spans="1:65" s="2" customFormat="1" ht="24.2" customHeight="1">
      <c r="A817" s="37"/>
      <c r="B817" s="38"/>
      <c r="C817" s="172" t="s">
        <v>885</v>
      </c>
      <c r="D817" s="172" t="s">
        <v>151</v>
      </c>
      <c r="E817" s="173" t="s">
        <v>886</v>
      </c>
      <c r="F817" s="174" t="s">
        <v>887</v>
      </c>
      <c r="G817" s="175" t="s">
        <v>179</v>
      </c>
      <c r="H817" s="176">
        <v>28.447</v>
      </c>
      <c r="I817" s="177"/>
      <c r="J817" s="178">
        <f>ROUND(I817*H817,2)</f>
        <v>0</v>
      </c>
      <c r="K817" s="174" t="s">
        <v>155</v>
      </c>
      <c r="L817" s="42"/>
      <c r="M817" s="179" t="s">
        <v>31</v>
      </c>
      <c r="N817" s="180" t="s">
        <v>48</v>
      </c>
      <c r="O817" s="67"/>
      <c r="P817" s="181">
        <f>O817*H817</f>
        <v>0</v>
      </c>
      <c r="Q817" s="181">
        <v>0</v>
      </c>
      <c r="R817" s="181">
        <f>Q817*H817</f>
        <v>0</v>
      </c>
      <c r="S817" s="181">
        <v>0</v>
      </c>
      <c r="T817" s="182">
        <f>S817*H817</f>
        <v>0</v>
      </c>
      <c r="U817" s="37"/>
      <c r="V817" s="37"/>
      <c r="W817" s="37"/>
      <c r="X817" s="37"/>
      <c r="Y817" s="37"/>
      <c r="Z817" s="37"/>
      <c r="AA817" s="37"/>
      <c r="AB817" s="37"/>
      <c r="AC817" s="37"/>
      <c r="AD817" s="37"/>
      <c r="AE817" s="37"/>
      <c r="AR817" s="183" t="s">
        <v>156</v>
      </c>
      <c r="AT817" s="183" t="s">
        <v>151</v>
      </c>
      <c r="AU817" s="183" t="s">
        <v>87</v>
      </c>
      <c r="AY817" s="19" t="s">
        <v>149</v>
      </c>
      <c r="BE817" s="184">
        <f>IF(N817="základní",J817,0)</f>
        <v>0</v>
      </c>
      <c r="BF817" s="184">
        <f>IF(N817="snížená",J817,0)</f>
        <v>0</v>
      </c>
      <c r="BG817" s="184">
        <f>IF(N817="zákl. přenesená",J817,0)</f>
        <v>0</v>
      </c>
      <c r="BH817" s="184">
        <f>IF(N817="sníž. přenesená",J817,0)</f>
        <v>0</v>
      </c>
      <c r="BI817" s="184">
        <f>IF(N817="nulová",J817,0)</f>
        <v>0</v>
      </c>
      <c r="BJ817" s="19" t="s">
        <v>85</v>
      </c>
      <c r="BK817" s="184">
        <f>ROUND(I817*H817,2)</f>
        <v>0</v>
      </c>
      <c r="BL817" s="19" t="s">
        <v>156</v>
      </c>
      <c r="BM817" s="183" t="s">
        <v>888</v>
      </c>
    </row>
    <row r="818" spans="1:47" s="2" customFormat="1" ht="58.5">
      <c r="A818" s="37"/>
      <c r="B818" s="38"/>
      <c r="C818" s="39"/>
      <c r="D818" s="185" t="s">
        <v>158</v>
      </c>
      <c r="E818" s="39"/>
      <c r="F818" s="186" t="s">
        <v>889</v>
      </c>
      <c r="G818" s="39"/>
      <c r="H818" s="39"/>
      <c r="I818" s="187"/>
      <c r="J818" s="39"/>
      <c r="K818" s="39"/>
      <c r="L818" s="42"/>
      <c r="M818" s="188"/>
      <c r="N818" s="189"/>
      <c r="O818" s="67"/>
      <c r="P818" s="67"/>
      <c r="Q818" s="67"/>
      <c r="R818" s="67"/>
      <c r="S818" s="67"/>
      <c r="T818" s="68"/>
      <c r="U818" s="37"/>
      <c r="V818" s="37"/>
      <c r="W818" s="37"/>
      <c r="X818" s="37"/>
      <c r="Y818" s="37"/>
      <c r="Z818" s="37"/>
      <c r="AA818" s="37"/>
      <c r="AB818" s="37"/>
      <c r="AC818" s="37"/>
      <c r="AD818" s="37"/>
      <c r="AE818" s="37"/>
      <c r="AT818" s="19" t="s">
        <v>158</v>
      </c>
      <c r="AU818" s="19" t="s">
        <v>87</v>
      </c>
    </row>
    <row r="819" spans="2:63" s="12" customFormat="1" ht="25.9" customHeight="1">
      <c r="B819" s="156"/>
      <c r="C819" s="157"/>
      <c r="D819" s="158" t="s">
        <v>76</v>
      </c>
      <c r="E819" s="159" t="s">
        <v>890</v>
      </c>
      <c r="F819" s="159" t="s">
        <v>891</v>
      </c>
      <c r="G819" s="157"/>
      <c r="H819" s="157"/>
      <c r="I819" s="160"/>
      <c r="J819" s="161">
        <f>BK819</f>
        <v>0</v>
      </c>
      <c r="K819" s="157"/>
      <c r="L819" s="162"/>
      <c r="M819" s="163"/>
      <c r="N819" s="164"/>
      <c r="O819" s="164"/>
      <c r="P819" s="165">
        <f>P820+P825+P868+P924+P972+P981+P992+P1003+P1044+P1105+P1201+P1214+P1360+P1367+P1450+P1499+P1540+P1606</f>
        <v>0</v>
      </c>
      <c r="Q819" s="164"/>
      <c r="R819" s="165">
        <f>R820+R825+R868+R924+R972+R981+R992+R1003+R1044+R1105+R1201+R1214+R1360+R1367+R1450+R1499+R1540+R1606</f>
        <v>6.99062083</v>
      </c>
      <c r="S819" s="164"/>
      <c r="T819" s="166">
        <f>T820+T825+T868+T924+T972+T981+T992+T1003+T1044+T1105+T1201+T1214+T1360+T1367+T1450+T1499+T1540+T1606</f>
        <v>8.00765797</v>
      </c>
      <c r="AR819" s="167" t="s">
        <v>87</v>
      </c>
      <c r="AT819" s="168" t="s">
        <v>76</v>
      </c>
      <c r="AU819" s="168" t="s">
        <v>77</v>
      </c>
      <c r="AY819" s="167" t="s">
        <v>149</v>
      </c>
      <c r="BK819" s="169">
        <f>BK820+BK825+BK868+BK924+BK972+BK981+BK992+BK1003+BK1044+BK1105+BK1201+BK1214+BK1360+BK1367+BK1450+BK1499+BK1540+BK1606</f>
        <v>0</v>
      </c>
    </row>
    <row r="820" spans="2:63" s="12" customFormat="1" ht="22.9" customHeight="1">
      <c r="B820" s="156"/>
      <c r="C820" s="157"/>
      <c r="D820" s="158" t="s">
        <v>76</v>
      </c>
      <c r="E820" s="170" t="s">
        <v>892</v>
      </c>
      <c r="F820" s="170" t="s">
        <v>893</v>
      </c>
      <c r="G820" s="157"/>
      <c r="H820" s="157"/>
      <c r="I820" s="160"/>
      <c r="J820" s="171">
        <f>BK820</f>
        <v>0</v>
      </c>
      <c r="K820" s="157"/>
      <c r="L820" s="162"/>
      <c r="M820" s="163"/>
      <c r="N820" s="164"/>
      <c r="O820" s="164"/>
      <c r="P820" s="165">
        <f>SUM(P821:P824)</f>
        <v>0</v>
      </c>
      <c r="Q820" s="164"/>
      <c r="R820" s="165">
        <f>SUM(R821:R824)</f>
        <v>0</v>
      </c>
      <c r="S820" s="164"/>
      <c r="T820" s="166">
        <f>SUM(T821:T824)</f>
        <v>7.05</v>
      </c>
      <c r="AR820" s="167" t="s">
        <v>87</v>
      </c>
      <c r="AT820" s="168" t="s">
        <v>76</v>
      </c>
      <c r="AU820" s="168" t="s">
        <v>85</v>
      </c>
      <c r="AY820" s="167" t="s">
        <v>149</v>
      </c>
      <c r="BK820" s="169">
        <f>SUM(BK821:BK824)</f>
        <v>0</v>
      </c>
    </row>
    <row r="821" spans="1:65" s="2" customFormat="1" ht="14.45" customHeight="1">
      <c r="A821" s="37"/>
      <c r="B821" s="38"/>
      <c r="C821" s="172" t="s">
        <v>894</v>
      </c>
      <c r="D821" s="172" t="s">
        <v>151</v>
      </c>
      <c r="E821" s="173" t="s">
        <v>895</v>
      </c>
      <c r="F821" s="174" t="s">
        <v>896</v>
      </c>
      <c r="G821" s="175" t="s">
        <v>235</v>
      </c>
      <c r="H821" s="176">
        <v>1</v>
      </c>
      <c r="I821" s="177"/>
      <c r="J821" s="178">
        <f>ROUND(I821*H821,2)</f>
        <v>0</v>
      </c>
      <c r="K821" s="174" t="s">
        <v>31</v>
      </c>
      <c r="L821" s="42"/>
      <c r="M821" s="179" t="s">
        <v>31</v>
      </c>
      <c r="N821" s="180" t="s">
        <v>48</v>
      </c>
      <c r="O821" s="67"/>
      <c r="P821" s="181">
        <f>O821*H821</f>
        <v>0</v>
      </c>
      <c r="Q821" s="181">
        <v>0</v>
      </c>
      <c r="R821" s="181">
        <f>Q821*H821</f>
        <v>0</v>
      </c>
      <c r="S821" s="181">
        <v>7.05</v>
      </c>
      <c r="T821" s="182">
        <f>S821*H821</f>
        <v>7.05</v>
      </c>
      <c r="U821" s="37"/>
      <c r="V821" s="37"/>
      <c r="W821" s="37"/>
      <c r="X821" s="37"/>
      <c r="Y821" s="37"/>
      <c r="Z821" s="37"/>
      <c r="AA821" s="37"/>
      <c r="AB821" s="37"/>
      <c r="AC821" s="37"/>
      <c r="AD821" s="37"/>
      <c r="AE821" s="37"/>
      <c r="AR821" s="183" t="s">
        <v>245</v>
      </c>
      <c r="AT821" s="183" t="s">
        <v>151</v>
      </c>
      <c r="AU821" s="183" t="s">
        <v>87</v>
      </c>
      <c r="AY821" s="19" t="s">
        <v>149</v>
      </c>
      <c r="BE821" s="184">
        <f>IF(N821="základní",J821,0)</f>
        <v>0</v>
      </c>
      <c r="BF821" s="184">
        <f>IF(N821="snížená",J821,0)</f>
        <v>0</v>
      </c>
      <c r="BG821" s="184">
        <f>IF(N821="zákl. přenesená",J821,0)</f>
        <v>0</v>
      </c>
      <c r="BH821" s="184">
        <f>IF(N821="sníž. přenesená",J821,0)</f>
        <v>0</v>
      </c>
      <c r="BI821" s="184">
        <f>IF(N821="nulová",J821,0)</f>
        <v>0</v>
      </c>
      <c r="BJ821" s="19" t="s">
        <v>85</v>
      </c>
      <c r="BK821" s="184">
        <f>ROUND(I821*H821,2)</f>
        <v>0</v>
      </c>
      <c r="BL821" s="19" t="s">
        <v>245</v>
      </c>
      <c r="BM821" s="183" t="s">
        <v>897</v>
      </c>
    </row>
    <row r="822" spans="2:51" s="13" customFormat="1" ht="12">
      <c r="B822" s="190"/>
      <c r="C822" s="191"/>
      <c r="D822" s="185" t="s">
        <v>160</v>
      </c>
      <c r="E822" s="192" t="s">
        <v>31</v>
      </c>
      <c r="F822" s="193" t="s">
        <v>161</v>
      </c>
      <c r="G822" s="191"/>
      <c r="H822" s="192" t="s">
        <v>31</v>
      </c>
      <c r="I822" s="194"/>
      <c r="J822" s="191"/>
      <c r="K822" s="191"/>
      <c r="L822" s="195"/>
      <c r="M822" s="196"/>
      <c r="N822" s="197"/>
      <c r="O822" s="197"/>
      <c r="P822" s="197"/>
      <c r="Q822" s="197"/>
      <c r="R822" s="197"/>
      <c r="S822" s="197"/>
      <c r="T822" s="198"/>
      <c r="AT822" s="199" t="s">
        <v>160</v>
      </c>
      <c r="AU822" s="199" t="s">
        <v>87</v>
      </c>
      <c r="AV822" s="13" t="s">
        <v>85</v>
      </c>
      <c r="AW822" s="13" t="s">
        <v>38</v>
      </c>
      <c r="AX822" s="13" t="s">
        <v>77</v>
      </c>
      <c r="AY822" s="199" t="s">
        <v>149</v>
      </c>
    </row>
    <row r="823" spans="2:51" s="14" customFormat="1" ht="12">
      <c r="B823" s="200"/>
      <c r="C823" s="201"/>
      <c r="D823" s="185" t="s">
        <v>160</v>
      </c>
      <c r="E823" s="202" t="s">
        <v>31</v>
      </c>
      <c r="F823" s="203" t="s">
        <v>898</v>
      </c>
      <c r="G823" s="201"/>
      <c r="H823" s="204">
        <v>1</v>
      </c>
      <c r="I823" s="205"/>
      <c r="J823" s="201"/>
      <c r="K823" s="201"/>
      <c r="L823" s="206"/>
      <c r="M823" s="207"/>
      <c r="N823" s="208"/>
      <c r="O823" s="208"/>
      <c r="P823" s="208"/>
      <c r="Q823" s="208"/>
      <c r="R823" s="208"/>
      <c r="S823" s="208"/>
      <c r="T823" s="209"/>
      <c r="AT823" s="210" t="s">
        <v>160</v>
      </c>
      <c r="AU823" s="210" t="s">
        <v>87</v>
      </c>
      <c r="AV823" s="14" t="s">
        <v>87</v>
      </c>
      <c r="AW823" s="14" t="s">
        <v>38</v>
      </c>
      <c r="AX823" s="14" t="s">
        <v>77</v>
      </c>
      <c r="AY823" s="210" t="s">
        <v>149</v>
      </c>
    </row>
    <row r="824" spans="2:51" s="15" customFormat="1" ht="12">
      <c r="B824" s="211"/>
      <c r="C824" s="212"/>
      <c r="D824" s="185" t="s">
        <v>160</v>
      </c>
      <c r="E824" s="213" t="s">
        <v>31</v>
      </c>
      <c r="F824" s="214" t="s">
        <v>163</v>
      </c>
      <c r="G824" s="212"/>
      <c r="H824" s="215">
        <v>1</v>
      </c>
      <c r="I824" s="216"/>
      <c r="J824" s="212"/>
      <c r="K824" s="212"/>
      <c r="L824" s="217"/>
      <c r="M824" s="218"/>
      <c r="N824" s="219"/>
      <c r="O824" s="219"/>
      <c r="P824" s="219"/>
      <c r="Q824" s="219"/>
      <c r="R824" s="219"/>
      <c r="S824" s="219"/>
      <c r="T824" s="220"/>
      <c r="AT824" s="221" t="s">
        <v>160</v>
      </c>
      <c r="AU824" s="221" t="s">
        <v>87</v>
      </c>
      <c r="AV824" s="15" t="s">
        <v>156</v>
      </c>
      <c r="AW824" s="15" t="s">
        <v>38</v>
      </c>
      <c r="AX824" s="15" t="s">
        <v>85</v>
      </c>
      <c r="AY824" s="221" t="s">
        <v>149</v>
      </c>
    </row>
    <row r="825" spans="2:63" s="12" customFormat="1" ht="22.9" customHeight="1">
      <c r="B825" s="156"/>
      <c r="C825" s="157"/>
      <c r="D825" s="158" t="s">
        <v>76</v>
      </c>
      <c r="E825" s="170" t="s">
        <v>899</v>
      </c>
      <c r="F825" s="170" t="s">
        <v>900</v>
      </c>
      <c r="G825" s="157"/>
      <c r="H825" s="157"/>
      <c r="I825" s="160"/>
      <c r="J825" s="171">
        <f>BK825</f>
        <v>0</v>
      </c>
      <c r="K825" s="157"/>
      <c r="L825" s="162"/>
      <c r="M825" s="163"/>
      <c r="N825" s="164"/>
      <c r="O825" s="164"/>
      <c r="P825" s="165">
        <f>SUM(P826:P867)</f>
        <v>0</v>
      </c>
      <c r="Q825" s="164"/>
      <c r="R825" s="165">
        <f>SUM(R826:R867)</f>
        <v>0.02074514</v>
      </c>
      <c r="S825" s="164"/>
      <c r="T825" s="166">
        <f>SUM(T826:T867)</f>
        <v>0</v>
      </c>
      <c r="AR825" s="167" t="s">
        <v>87</v>
      </c>
      <c r="AT825" s="168" t="s">
        <v>76</v>
      </c>
      <c r="AU825" s="168" t="s">
        <v>85</v>
      </c>
      <c r="AY825" s="167" t="s">
        <v>149</v>
      </c>
      <c r="BK825" s="169">
        <f>SUM(BK826:BK867)</f>
        <v>0</v>
      </c>
    </row>
    <row r="826" spans="1:65" s="2" customFormat="1" ht="14.45" customHeight="1">
      <c r="A826" s="37"/>
      <c r="B826" s="38"/>
      <c r="C826" s="172" t="s">
        <v>901</v>
      </c>
      <c r="D826" s="172" t="s">
        <v>151</v>
      </c>
      <c r="E826" s="173" t="s">
        <v>902</v>
      </c>
      <c r="F826" s="174" t="s">
        <v>903</v>
      </c>
      <c r="G826" s="175" t="s">
        <v>297</v>
      </c>
      <c r="H826" s="176">
        <v>2.5</v>
      </c>
      <c r="I826" s="177"/>
      <c r="J826" s="178">
        <f>ROUND(I826*H826,2)</f>
        <v>0</v>
      </c>
      <c r="K826" s="174" t="s">
        <v>155</v>
      </c>
      <c r="L826" s="42"/>
      <c r="M826" s="179" t="s">
        <v>31</v>
      </c>
      <c r="N826" s="180" t="s">
        <v>48</v>
      </c>
      <c r="O826" s="67"/>
      <c r="P826" s="181">
        <f>O826*H826</f>
        <v>0</v>
      </c>
      <c r="Q826" s="181">
        <v>0.00206</v>
      </c>
      <c r="R826" s="181">
        <f>Q826*H826</f>
        <v>0.00515</v>
      </c>
      <c r="S826" s="181">
        <v>0</v>
      </c>
      <c r="T826" s="182">
        <f>S826*H826</f>
        <v>0</v>
      </c>
      <c r="U826" s="37"/>
      <c r="V826" s="37"/>
      <c r="W826" s="37"/>
      <c r="X826" s="37"/>
      <c r="Y826" s="37"/>
      <c r="Z826" s="37"/>
      <c r="AA826" s="37"/>
      <c r="AB826" s="37"/>
      <c r="AC826" s="37"/>
      <c r="AD826" s="37"/>
      <c r="AE826" s="37"/>
      <c r="AR826" s="183" t="s">
        <v>245</v>
      </c>
      <c r="AT826" s="183" t="s">
        <v>151</v>
      </c>
      <c r="AU826" s="183" t="s">
        <v>87</v>
      </c>
      <c r="AY826" s="19" t="s">
        <v>149</v>
      </c>
      <c r="BE826" s="184">
        <f>IF(N826="základní",J826,0)</f>
        <v>0</v>
      </c>
      <c r="BF826" s="184">
        <f>IF(N826="snížená",J826,0)</f>
        <v>0</v>
      </c>
      <c r="BG826" s="184">
        <f>IF(N826="zákl. přenesená",J826,0)</f>
        <v>0</v>
      </c>
      <c r="BH826" s="184">
        <f>IF(N826="sníž. přenesená",J826,0)</f>
        <v>0</v>
      </c>
      <c r="BI826" s="184">
        <f>IF(N826="nulová",J826,0)</f>
        <v>0</v>
      </c>
      <c r="BJ826" s="19" t="s">
        <v>85</v>
      </c>
      <c r="BK826" s="184">
        <f>ROUND(I826*H826,2)</f>
        <v>0</v>
      </c>
      <c r="BL826" s="19" t="s">
        <v>245</v>
      </c>
      <c r="BM826" s="183" t="s">
        <v>904</v>
      </c>
    </row>
    <row r="827" spans="1:47" s="2" customFormat="1" ht="39">
      <c r="A827" s="37"/>
      <c r="B827" s="38"/>
      <c r="C827" s="39"/>
      <c r="D827" s="185" t="s">
        <v>158</v>
      </c>
      <c r="E827" s="39"/>
      <c r="F827" s="186" t="s">
        <v>905</v>
      </c>
      <c r="G827" s="39"/>
      <c r="H827" s="39"/>
      <c r="I827" s="187"/>
      <c r="J827" s="39"/>
      <c r="K827" s="39"/>
      <c r="L827" s="42"/>
      <c r="M827" s="188"/>
      <c r="N827" s="189"/>
      <c r="O827" s="67"/>
      <c r="P827" s="67"/>
      <c r="Q827" s="67"/>
      <c r="R827" s="67"/>
      <c r="S827" s="67"/>
      <c r="T827" s="68"/>
      <c r="U827" s="37"/>
      <c r="V827" s="37"/>
      <c r="W827" s="37"/>
      <c r="X827" s="37"/>
      <c r="Y827" s="37"/>
      <c r="Z827" s="37"/>
      <c r="AA827" s="37"/>
      <c r="AB827" s="37"/>
      <c r="AC827" s="37"/>
      <c r="AD827" s="37"/>
      <c r="AE827" s="37"/>
      <c r="AT827" s="19" t="s">
        <v>158</v>
      </c>
      <c r="AU827" s="19" t="s">
        <v>87</v>
      </c>
    </row>
    <row r="828" spans="2:51" s="13" customFormat="1" ht="12">
      <c r="B828" s="190"/>
      <c r="C828" s="191"/>
      <c r="D828" s="185" t="s">
        <v>160</v>
      </c>
      <c r="E828" s="192" t="s">
        <v>31</v>
      </c>
      <c r="F828" s="193" t="s">
        <v>906</v>
      </c>
      <c r="G828" s="191"/>
      <c r="H828" s="192" t="s">
        <v>31</v>
      </c>
      <c r="I828" s="194"/>
      <c r="J828" s="191"/>
      <c r="K828" s="191"/>
      <c r="L828" s="195"/>
      <c r="M828" s="196"/>
      <c r="N828" s="197"/>
      <c r="O828" s="197"/>
      <c r="P828" s="197"/>
      <c r="Q828" s="197"/>
      <c r="R828" s="197"/>
      <c r="S828" s="197"/>
      <c r="T828" s="198"/>
      <c r="AT828" s="199" t="s">
        <v>160</v>
      </c>
      <c r="AU828" s="199" t="s">
        <v>87</v>
      </c>
      <c r="AV828" s="13" t="s">
        <v>85</v>
      </c>
      <c r="AW828" s="13" t="s">
        <v>38</v>
      </c>
      <c r="AX828" s="13" t="s">
        <v>77</v>
      </c>
      <c r="AY828" s="199" t="s">
        <v>149</v>
      </c>
    </row>
    <row r="829" spans="2:51" s="14" customFormat="1" ht="12">
      <c r="B829" s="200"/>
      <c r="C829" s="201"/>
      <c r="D829" s="185" t="s">
        <v>160</v>
      </c>
      <c r="E829" s="202" t="s">
        <v>31</v>
      </c>
      <c r="F829" s="203" t="s">
        <v>907</v>
      </c>
      <c r="G829" s="201"/>
      <c r="H829" s="204">
        <v>2.5</v>
      </c>
      <c r="I829" s="205"/>
      <c r="J829" s="201"/>
      <c r="K829" s="201"/>
      <c r="L829" s="206"/>
      <c r="M829" s="207"/>
      <c r="N829" s="208"/>
      <c r="O829" s="208"/>
      <c r="P829" s="208"/>
      <c r="Q829" s="208"/>
      <c r="R829" s="208"/>
      <c r="S829" s="208"/>
      <c r="T829" s="209"/>
      <c r="AT829" s="210" t="s">
        <v>160</v>
      </c>
      <c r="AU829" s="210" t="s">
        <v>87</v>
      </c>
      <c r="AV829" s="14" t="s">
        <v>87</v>
      </c>
      <c r="AW829" s="14" t="s">
        <v>38</v>
      </c>
      <c r="AX829" s="14" t="s">
        <v>77</v>
      </c>
      <c r="AY829" s="210" t="s">
        <v>149</v>
      </c>
    </row>
    <row r="830" spans="2:51" s="15" customFormat="1" ht="12">
      <c r="B830" s="211"/>
      <c r="C830" s="212"/>
      <c r="D830" s="185" t="s">
        <v>160</v>
      </c>
      <c r="E830" s="213" t="s">
        <v>31</v>
      </c>
      <c r="F830" s="214" t="s">
        <v>163</v>
      </c>
      <c r="G830" s="212"/>
      <c r="H830" s="215">
        <v>2.5</v>
      </c>
      <c r="I830" s="216"/>
      <c r="J830" s="212"/>
      <c r="K830" s="212"/>
      <c r="L830" s="217"/>
      <c r="M830" s="218"/>
      <c r="N830" s="219"/>
      <c r="O830" s="219"/>
      <c r="P830" s="219"/>
      <c r="Q830" s="219"/>
      <c r="R830" s="219"/>
      <c r="S830" s="219"/>
      <c r="T830" s="220"/>
      <c r="AT830" s="221" t="s">
        <v>160</v>
      </c>
      <c r="AU830" s="221" t="s">
        <v>87</v>
      </c>
      <c r="AV830" s="15" t="s">
        <v>156</v>
      </c>
      <c r="AW830" s="15" t="s">
        <v>38</v>
      </c>
      <c r="AX830" s="15" t="s">
        <v>85</v>
      </c>
      <c r="AY830" s="221" t="s">
        <v>149</v>
      </c>
    </row>
    <row r="831" spans="1:65" s="2" customFormat="1" ht="14.45" customHeight="1">
      <c r="A831" s="37"/>
      <c r="B831" s="38"/>
      <c r="C831" s="172" t="s">
        <v>908</v>
      </c>
      <c r="D831" s="172" t="s">
        <v>151</v>
      </c>
      <c r="E831" s="173" t="s">
        <v>909</v>
      </c>
      <c r="F831" s="174" t="s">
        <v>910</v>
      </c>
      <c r="G831" s="175" t="s">
        <v>297</v>
      </c>
      <c r="H831" s="176">
        <v>4.951</v>
      </c>
      <c r="I831" s="177"/>
      <c r="J831" s="178">
        <f>ROUND(I831*H831,2)</f>
        <v>0</v>
      </c>
      <c r="K831" s="174" t="s">
        <v>155</v>
      </c>
      <c r="L831" s="42"/>
      <c r="M831" s="179" t="s">
        <v>31</v>
      </c>
      <c r="N831" s="180" t="s">
        <v>48</v>
      </c>
      <c r="O831" s="67"/>
      <c r="P831" s="181">
        <f>O831*H831</f>
        <v>0</v>
      </c>
      <c r="Q831" s="181">
        <v>0.00048</v>
      </c>
      <c r="R831" s="181">
        <f>Q831*H831</f>
        <v>0.00237648</v>
      </c>
      <c r="S831" s="181">
        <v>0</v>
      </c>
      <c r="T831" s="182">
        <f>S831*H831</f>
        <v>0</v>
      </c>
      <c r="U831" s="37"/>
      <c r="V831" s="37"/>
      <c r="W831" s="37"/>
      <c r="X831" s="37"/>
      <c r="Y831" s="37"/>
      <c r="Z831" s="37"/>
      <c r="AA831" s="37"/>
      <c r="AB831" s="37"/>
      <c r="AC831" s="37"/>
      <c r="AD831" s="37"/>
      <c r="AE831" s="37"/>
      <c r="AR831" s="183" t="s">
        <v>245</v>
      </c>
      <c r="AT831" s="183" t="s">
        <v>151</v>
      </c>
      <c r="AU831" s="183" t="s">
        <v>87</v>
      </c>
      <c r="AY831" s="19" t="s">
        <v>149</v>
      </c>
      <c r="BE831" s="184">
        <f>IF(N831="základní",J831,0)</f>
        <v>0</v>
      </c>
      <c r="BF831" s="184">
        <f>IF(N831="snížená",J831,0)</f>
        <v>0</v>
      </c>
      <c r="BG831" s="184">
        <f>IF(N831="zákl. přenesená",J831,0)</f>
        <v>0</v>
      </c>
      <c r="BH831" s="184">
        <f>IF(N831="sníž. přenesená",J831,0)</f>
        <v>0</v>
      </c>
      <c r="BI831" s="184">
        <f>IF(N831="nulová",J831,0)</f>
        <v>0</v>
      </c>
      <c r="BJ831" s="19" t="s">
        <v>85</v>
      </c>
      <c r="BK831" s="184">
        <f>ROUND(I831*H831,2)</f>
        <v>0</v>
      </c>
      <c r="BL831" s="19" t="s">
        <v>245</v>
      </c>
      <c r="BM831" s="183" t="s">
        <v>911</v>
      </c>
    </row>
    <row r="832" spans="1:47" s="2" customFormat="1" ht="39">
      <c r="A832" s="37"/>
      <c r="B832" s="38"/>
      <c r="C832" s="39"/>
      <c r="D832" s="185" t="s">
        <v>158</v>
      </c>
      <c r="E832" s="39"/>
      <c r="F832" s="186" t="s">
        <v>905</v>
      </c>
      <c r="G832" s="39"/>
      <c r="H832" s="39"/>
      <c r="I832" s="187"/>
      <c r="J832" s="39"/>
      <c r="K832" s="39"/>
      <c r="L832" s="42"/>
      <c r="M832" s="188"/>
      <c r="N832" s="189"/>
      <c r="O832" s="67"/>
      <c r="P832" s="67"/>
      <c r="Q832" s="67"/>
      <c r="R832" s="67"/>
      <c r="S832" s="67"/>
      <c r="T832" s="68"/>
      <c r="U832" s="37"/>
      <c r="V832" s="37"/>
      <c r="W832" s="37"/>
      <c r="X832" s="37"/>
      <c r="Y832" s="37"/>
      <c r="Z832" s="37"/>
      <c r="AA832" s="37"/>
      <c r="AB832" s="37"/>
      <c r="AC832" s="37"/>
      <c r="AD832" s="37"/>
      <c r="AE832" s="37"/>
      <c r="AT832" s="19" t="s">
        <v>158</v>
      </c>
      <c r="AU832" s="19" t="s">
        <v>87</v>
      </c>
    </row>
    <row r="833" spans="2:51" s="13" customFormat="1" ht="12">
      <c r="B833" s="190"/>
      <c r="C833" s="191"/>
      <c r="D833" s="185" t="s">
        <v>160</v>
      </c>
      <c r="E833" s="192" t="s">
        <v>31</v>
      </c>
      <c r="F833" s="193" t="s">
        <v>912</v>
      </c>
      <c r="G833" s="191"/>
      <c r="H833" s="192" t="s">
        <v>31</v>
      </c>
      <c r="I833" s="194"/>
      <c r="J833" s="191"/>
      <c r="K833" s="191"/>
      <c r="L833" s="195"/>
      <c r="M833" s="196"/>
      <c r="N833" s="197"/>
      <c r="O833" s="197"/>
      <c r="P833" s="197"/>
      <c r="Q833" s="197"/>
      <c r="R833" s="197"/>
      <c r="S833" s="197"/>
      <c r="T833" s="198"/>
      <c r="AT833" s="199" t="s">
        <v>160</v>
      </c>
      <c r="AU833" s="199" t="s">
        <v>87</v>
      </c>
      <c r="AV833" s="13" t="s">
        <v>85</v>
      </c>
      <c r="AW833" s="13" t="s">
        <v>38</v>
      </c>
      <c r="AX833" s="13" t="s">
        <v>77</v>
      </c>
      <c r="AY833" s="199" t="s">
        <v>149</v>
      </c>
    </row>
    <row r="834" spans="2:51" s="14" customFormat="1" ht="12">
      <c r="B834" s="200"/>
      <c r="C834" s="201"/>
      <c r="D834" s="185" t="s">
        <v>160</v>
      </c>
      <c r="E834" s="202" t="s">
        <v>31</v>
      </c>
      <c r="F834" s="203" t="s">
        <v>913</v>
      </c>
      <c r="G834" s="201"/>
      <c r="H834" s="204">
        <v>4.951</v>
      </c>
      <c r="I834" s="205"/>
      <c r="J834" s="201"/>
      <c r="K834" s="201"/>
      <c r="L834" s="206"/>
      <c r="M834" s="207"/>
      <c r="N834" s="208"/>
      <c r="O834" s="208"/>
      <c r="P834" s="208"/>
      <c r="Q834" s="208"/>
      <c r="R834" s="208"/>
      <c r="S834" s="208"/>
      <c r="T834" s="209"/>
      <c r="AT834" s="210" t="s">
        <v>160</v>
      </c>
      <c r="AU834" s="210" t="s">
        <v>87</v>
      </c>
      <c r="AV834" s="14" t="s">
        <v>87</v>
      </c>
      <c r="AW834" s="14" t="s">
        <v>38</v>
      </c>
      <c r="AX834" s="14" t="s">
        <v>77</v>
      </c>
      <c r="AY834" s="210" t="s">
        <v>149</v>
      </c>
    </row>
    <row r="835" spans="2:51" s="15" customFormat="1" ht="12">
      <c r="B835" s="211"/>
      <c r="C835" s="212"/>
      <c r="D835" s="185" t="s">
        <v>160</v>
      </c>
      <c r="E835" s="213" t="s">
        <v>31</v>
      </c>
      <c r="F835" s="214" t="s">
        <v>163</v>
      </c>
      <c r="G835" s="212"/>
      <c r="H835" s="215">
        <v>4.951</v>
      </c>
      <c r="I835" s="216"/>
      <c r="J835" s="212"/>
      <c r="K835" s="212"/>
      <c r="L835" s="217"/>
      <c r="M835" s="218"/>
      <c r="N835" s="219"/>
      <c r="O835" s="219"/>
      <c r="P835" s="219"/>
      <c r="Q835" s="219"/>
      <c r="R835" s="219"/>
      <c r="S835" s="219"/>
      <c r="T835" s="220"/>
      <c r="AT835" s="221" t="s">
        <v>160</v>
      </c>
      <c r="AU835" s="221" t="s">
        <v>87</v>
      </c>
      <c r="AV835" s="15" t="s">
        <v>156</v>
      </c>
      <c r="AW835" s="15" t="s">
        <v>38</v>
      </c>
      <c r="AX835" s="15" t="s">
        <v>85</v>
      </c>
      <c r="AY835" s="221" t="s">
        <v>149</v>
      </c>
    </row>
    <row r="836" spans="1:65" s="2" customFormat="1" ht="14.45" customHeight="1">
      <c r="A836" s="37"/>
      <c r="B836" s="38"/>
      <c r="C836" s="172" t="s">
        <v>914</v>
      </c>
      <c r="D836" s="172" t="s">
        <v>151</v>
      </c>
      <c r="E836" s="173" t="s">
        <v>915</v>
      </c>
      <c r="F836" s="174" t="s">
        <v>916</v>
      </c>
      <c r="G836" s="175" t="s">
        <v>297</v>
      </c>
      <c r="H836" s="176">
        <v>5.234</v>
      </c>
      <c r="I836" s="177"/>
      <c r="J836" s="178">
        <f>ROUND(I836*H836,2)</f>
        <v>0</v>
      </c>
      <c r="K836" s="174" t="s">
        <v>155</v>
      </c>
      <c r="L836" s="42"/>
      <c r="M836" s="179" t="s">
        <v>31</v>
      </c>
      <c r="N836" s="180" t="s">
        <v>48</v>
      </c>
      <c r="O836" s="67"/>
      <c r="P836" s="181">
        <f>O836*H836</f>
        <v>0</v>
      </c>
      <c r="Q836" s="181">
        <v>0.00224</v>
      </c>
      <c r="R836" s="181">
        <f>Q836*H836</f>
        <v>0.011724159999999999</v>
      </c>
      <c r="S836" s="181">
        <v>0</v>
      </c>
      <c r="T836" s="182">
        <f>S836*H836</f>
        <v>0</v>
      </c>
      <c r="U836" s="37"/>
      <c r="V836" s="37"/>
      <c r="W836" s="37"/>
      <c r="X836" s="37"/>
      <c r="Y836" s="37"/>
      <c r="Z836" s="37"/>
      <c r="AA836" s="37"/>
      <c r="AB836" s="37"/>
      <c r="AC836" s="37"/>
      <c r="AD836" s="37"/>
      <c r="AE836" s="37"/>
      <c r="AR836" s="183" t="s">
        <v>245</v>
      </c>
      <c r="AT836" s="183" t="s">
        <v>151</v>
      </c>
      <c r="AU836" s="183" t="s">
        <v>87</v>
      </c>
      <c r="AY836" s="19" t="s">
        <v>149</v>
      </c>
      <c r="BE836" s="184">
        <f>IF(N836="základní",J836,0)</f>
        <v>0</v>
      </c>
      <c r="BF836" s="184">
        <f>IF(N836="snížená",J836,0)</f>
        <v>0</v>
      </c>
      <c r="BG836" s="184">
        <f>IF(N836="zákl. přenesená",J836,0)</f>
        <v>0</v>
      </c>
      <c r="BH836" s="184">
        <f>IF(N836="sníž. přenesená",J836,0)</f>
        <v>0</v>
      </c>
      <c r="BI836" s="184">
        <f>IF(N836="nulová",J836,0)</f>
        <v>0</v>
      </c>
      <c r="BJ836" s="19" t="s">
        <v>85</v>
      </c>
      <c r="BK836" s="184">
        <f>ROUND(I836*H836,2)</f>
        <v>0</v>
      </c>
      <c r="BL836" s="19" t="s">
        <v>245</v>
      </c>
      <c r="BM836" s="183" t="s">
        <v>917</v>
      </c>
    </row>
    <row r="837" spans="1:47" s="2" customFormat="1" ht="39">
      <c r="A837" s="37"/>
      <c r="B837" s="38"/>
      <c r="C837" s="39"/>
      <c r="D837" s="185" t="s">
        <v>158</v>
      </c>
      <c r="E837" s="39"/>
      <c r="F837" s="186" t="s">
        <v>905</v>
      </c>
      <c r="G837" s="39"/>
      <c r="H837" s="39"/>
      <c r="I837" s="187"/>
      <c r="J837" s="39"/>
      <c r="K837" s="39"/>
      <c r="L837" s="42"/>
      <c r="M837" s="188"/>
      <c r="N837" s="189"/>
      <c r="O837" s="67"/>
      <c r="P837" s="67"/>
      <c r="Q837" s="67"/>
      <c r="R837" s="67"/>
      <c r="S837" s="67"/>
      <c r="T837" s="68"/>
      <c r="U837" s="37"/>
      <c r="V837" s="37"/>
      <c r="W837" s="37"/>
      <c r="X837" s="37"/>
      <c r="Y837" s="37"/>
      <c r="Z837" s="37"/>
      <c r="AA837" s="37"/>
      <c r="AB837" s="37"/>
      <c r="AC837" s="37"/>
      <c r="AD837" s="37"/>
      <c r="AE837" s="37"/>
      <c r="AT837" s="19" t="s">
        <v>158</v>
      </c>
      <c r="AU837" s="19" t="s">
        <v>87</v>
      </c>
    </row>
    <row r="838" spans="2:51" s="13" customFormat="1" ht="12">
      <c r="B838" s="190"/>
      <c r="C838" s="191"/>
      <c r="D838" s="185" t="s">
        <v>160</v>
      </c>
      <c r="E838" s="192" t="s">
        <v>31</v>
      </c>
      <c r="F838" s="193" t="s">
        <v>912</v>
      </c>
      <c r="G838" s="191"/>
      <c r="H838" s="192" t="s">
        <v>31</v>
      </c>
      <c r="I838" s="194"/>
      <c r="J838" s="191"/>
      <c r="K838" s="191"/>
      <c r="L838" s="195"/>
      <c r="M838" s="196"/>
      <c r="N838" s="197"/>
      <c r="O838" s="197"/>
      <c r="P838" s="197"/>
      <c r="Q838" s="197"/>
      <c r="R838" s="197"/>
      <c r="S838" s="197"/>
      <c r="T838" s="198"/>
      <c r="AT838" s="199" t="s">
        <v>160</v>
      </c>
      <c r="AU838" s="199" t="s">
        <v>87</v>
      </c>
      <c r="AV838" s="13" t="s">
        <v>85</v>
      </c>
      <c r="AW838" s="13" t="s">
        <v>38</v>
      </c>
      <c r="AX838" s="13" t="s">
        <v>77</v>
      </c>
      <c r="AY838" s="199" t="s">
        <v>149</v>
      </c>
    </row>
    <row r="839" spans="2:51" s="14" customFormat="1" ht="12">
      <c r="B839" s="200"/>
      <c r="C839" s="201"/>
      <c r="D839" s="185" t="s">
        <v>160</v>
      </c>
      <c r="E839" s="202" t="s">
        <v>31</v>
      </c>
      <c r="F839" s="203" t="s">
        <v>918</v>
      </c>
      <c r="G839" s="201"/>
      <c r="H839" s="204">
        <v>5.234</v>
      </c>
      <c r="I839" s="205"/>
      <c r="J839" s="201"/>
      <c r="K839" s="201"/>
      <c r="L839" s="206"/>
      <c r="M839" s="207"/>
      <c r="N839" s="208"/>
      <c r="O839" s="208"/>
      <c r="P839" s="208"/>
      <c r="Q839" s="208"/>
      <c r="R839" s="208"/>
      <c r="S839" s="208"/>
      <c r="T839" s="209"/>
      <c r="AT839" s="210" t="s">
        <v>160</v>
      </c>
      <c r="AU839" s="210" t="s">
        <v>87</v>
      </c>
      <c r="AV839" s="14" t="s">
        <v>87</v>
      </c>
      <c r="AW839" s="14" t="s">
        <v>38</v>
      </c>
      <c r="AX839" s="14" t="s">
        <v>77</v>
      </c>
      <c r="AY839" s="210" t="s">
        <v>149</v>
      </c>
    </row>
    <row r="840" spans="2:51" s="15" customFormat="1" ht="12">
      <c r="B840" s="211"/>
      <c r="C840" s="212"/>
      <c r="D840" s="185" t="s">
        <v>160</v>
      </c>
      <c r="E840" s="213" t="s">
        <v>31</v>
      </c>
      <c r="F840" s="214" t="s">
        <v>163</v>
      </c>
      <c r="G840" s="212"/>
      <c r="H840" s="215">
        <v>5.234</v>
      </c>
      <c r="I840" s="216"/>
      <c r="J840" s="212"/>
      <c r="K840" s="212"/>
      <c r="L840" s="217"/>
      <c r="M840" s="218"/>
      <c r="N840" s="219"/>
      <c r="O840" s="219"/>
      <c r="P840" s="219"/>
      <c r="Q840" s="219"/>
      <c r="R840" s="219"/>
      <c r="S840" s="219"/>
      <c r="T840" s="220"/>
      <c r="AT840" s="221" t="s">
        <v>160</v>
      </c>
      <c r="AU840" s="221" t="s">
        <v>87</v>
      </c>
      <c r="AV840" s="15" t="s">
        <v>156</v>
      </c>
      <c r="AW840" s="15" t="s">
        <v>38</v>
      </c>
      <c r="AX840" s="15" t="s">
        <v>85</v>
      </c>
      <c r="AY840" s="221" t="s">
        <v>149</v>
      </c>
    </row>
    <row r="841" spans="1:65" s="2" customFormat="1" ht="14.45" customHeight="1">
      <c r="A841" s="37"/>
      <c r="B841" s="38"/>
      <c r="C841" s="172" t="s">
        <v>919</v>
      </c>
      <c r="D841" s="172" t="s">
        <v>151</v>
      </c>
      <c r="E841" s="173" t="s">
        <v>920</v>
      </c>
      <c r="F841" s="174" t="s">
        <v>921</v>
      </c>
      <c r="G841" s="175" t="s">
        <v>297</v>
      </c>
      <c r="H841" s="176">
        <v>2.65</v>
      </c>
      <c r="I841" s="177"/>
      <c r="J841" s="178">
        <f>ROUND(I841*H841,2)</f>
        <v>0</v>
      </c>
      <c r="K841" s="174" t="s">
        <v>155</v>
      </c>
      <c r="L841" s="42"/>
      <c r="M841" s="179" t="s">
        <v>31</v>
      </c>
      <c r="N841" s="180" t="s">
        <v>48</v>
      </c>
      <c r="O841" s="67"/>
      <c r="P841" s="181">
        <f>O841*H841</f>
        <v>0</v>
      </c>
      <c r="Q841" s="181">
        <v>0.00053</v>
      </c>
      <c r="R841" s="181">
        <f>Q841*H841</f>
        <v>0.0014045</v>
      </c>
      <c r="S841" s="181">
        <v>0</v>
      </c>
      <c r="T841" s="182">
        <f>S841*H841</f>
        <v>0</v>
      </c>
      <c r="U841" s="37"/>
      <c r="V841" s="37"/>
      <c r="W841" s="37"/>
      <c r="X841" s="37"/>
      <c r="Y841" s="37"/>
      <c r="Z841" s="37"/>
      <c r="AA841" s="37"/>
      <c r="AB841" s="37"/>
      <c r="AC841" s="37"/>
      <c r="AD841" s="37"/>
      <c r="AE841" s="37"/>
      <c r="AR841" s="183" t="s">
        <v>245</v>
      </c>
      <c r="AT841" s="183" t="s">
        <v>151</v>
      </c>
      <c r="AU841" s="183" t="s">
        <v>87</v>
      </c>
      <c r="AY841" s="19" t="s">
        <v>149</v>
      </c>
      <c r="BE841" s="184">
        <f>IF(N841="základní",J841,0)</f>
        <v>0</v>
      </c>
      <c r="BF841" s="184">
        <f>IF(N841="snížená",J841,0)</f>
        <v>0</v>
      </c>
      <c r="BG841" s="184">
        <f>IF(N841="zákl. přenesená",J841,0)</f>
        <v>0</v>
      </c>
      <c r="BH841" s="184">
        <f>IF(N841="sníž. přenesená",J841,0)</f>
        <v>0</v>
      </c>
      <c r="BI841" s="184">
        <f>IF(N841="nulová",J841,0)</f>
        <v>0</v>
      </c>
      <c r="BJ841" s="19" t="s">
        <v>85</v>
      </c>
      <c r="BK841" s="184">
        <f>ROUND(I841*H841,2)</f>
        <v>0</v>
      </c>
      <c r="BL841" s="19" t="s">
        <v>245</v>
      </c>
      <c r="BM841" s="183" t="s">
        <v>922</v>
      </c>
    </row>
    <row r="842" spans="1:47" s="2" customFormat="1" ht="39">
      <c r="A842" s="37"/>
      <c r="B842" s="38"/>
      <c r="C842" s="39"/>
      <c r="D842" s="185" t="s">
        <v>158</v>
      </c>
      <c r="E842" s="39"/>
      <c r="F842" s="186" t="s">
        <v>905</v>
      </c>
      <c r="G842" s="39"/>
      <c r="H842" s="39"/>
      <c r="I842" s="187"/>
      <c r="J842" s="39"/>
      <c r="K842" s="39"/>
      <c r="L842" s="42"/>
      <c r="M842" s="188"/>
      <c r="N842" s="189"/>
      <c r="O842" s="67"/>
      <c r="P842" s="67"/>
      <c r="Q842" s="67"/>
      <c r="R842" s="67"/>
      <c r="S842" s="67"/>
      <c r="T842" s="68"/>
      <c r="U842" s="37"/>
      <c r="V842" s="37"/>
      <c r="W842" s="37"/>
      <c r="X842" s="37"/>
      <c r="Y842" s="37"/>
      <c r="Z842" s="37"/>
      <c r="AA842" s="37"/>
      <c r="AB842" s="37"/>
      <c r="AC842" s="37"/>
      <c r="AD842" s="37"/>
      <c r="AE842" s="37"/>
      <c r="AT842" s="19" t="s">
        <v>158</v>
      </c>
      <c r="AU842" s="19" t="s">
        <v>87</v>
      </c>
    </row>
    <row r="843" spans="2:51" s="13" customFormat="1" ht="12">
      <c r="B843" s="190"/>
      <c r="C843" s="191"/>
      <c r="D843" s="185" t="s">
        <v>160</v>
      </c>
      <c r="E843" s="192" t="s">
        <v>31</v>
      </c>
      <c r="F843" s="193" t="s">
        <v>906</v>
      </c>
      <c r="G843" s="191"/>
      <c r="H843" s="192" t="s">
        <v>31</v>
      </c>
      <c r="I843" s="194"/>
      <c r="J843" s="191"/>
      <c r="K843" s="191"/>
      <c r="L843" s="195"/>
      <c r="M843" s="196"/>
      <c r="N843" s="197"/>
      <c r="O843" s="197"/>
      <c r="P843" s="197"/>
      <c r="Q843" s="197"/>
      <c r="R843" s="197"/>
      <c r="S843" s="197"/>
      <c r="T843" s="198"/>
      <c r="AT843" s="199" t="s">
        <v>160</v>
      </c>
      <c r="AU843" s="199" t="s">
        <v>87</v>
      </c>
      <c r="AV843" s="13" t="s">
        <v>85</v>
      </c>
      <c r="AW843" s="13" t="s">
        <v>38</v>
      </c>
      <c r="AX843" s="13" t="s">
        <v>77</v>
      </c>
      <c r="AY843" s="199" t="s">
        <v>149</v>
      </c>
    </row>
    <row r="844" spans="2:51" s="14" customFormat="1" ht="12">
      <c r="B844" s="200"/>
      <c r="C844" s="201"/>
      <c r="D844" s="185" t="s">
        <v>160</v>
      </c>
      <c r="E844" s="202" t="s">
        <v>31</v>
      </c>
      <c r="F844" s="203" t="s">
        <v>923</v>
      </c>
      <c r="G844" s="201"/>
      <c r="H844" s="204">
        <v>2.65</v>
      </c>
      <c r="I844" s="205"/>
      <c r="J844" s="201"/>
      <c r="K844" s="201"/>
      <c r="L844" s="206"/>
      <c r="M844" s="207"/>
      <c r="N844" s="208"/>
      <c r="O844" s="208"/>
      <c r="P844" s="208"/>
      <c r="Q844" s="208"/>
      <c r="R844" s="208"/>
      <c r="S844" s="208"/>
      <c r="T844" s="209"/>
      <c r="AT844" s="210" t="s">
        <v>160</v>
      </c>
      <c r="AU844" s="210" t="s">
        <v>87</v>
      </c>
      <c r="AV844" s="14" t="s">
        <v>87</v>
      </c>
      <c r="AW844" s="14" t="s">
        <v>38</v>
      </c>
      <c r="AX844" s="14" t="s">
        <v>77</v>
      </c>
      <c r="AY844" s="210" t="s">
        <v>149</v>
      </c>
    </row>
    <row r="845" spans="2:51" s="15" customFormat="1" ht="12">
      <c r="B845" s="211"/>
      <c r="C845" s="212"/>
      <c r="D845" s="185" t="s">
        <v>160</v>
      </c>
      <c r="E845" s="213" t="s">
        <v>31</v>
      </c>
      <c r="F845" s="214" t="s">
        <v>163</v>
      </c>
      <c r="G845" s="212"/>
      <c r="H845" s="215">
        <v>2.65</v>
      </c>
      <c r="I845" s="216"/>
      <c r="J845" s="212"/>
      <c r="K845" s="212"/>
      <c r="L845" s="217"/>
      <c r="M845" s="218"/>
      <c r="N845" s="219"/>
      <c r="O845" s="219"/>
      <c r="P845" s="219"/>
      <c r="Q845" s="219"/>
      <c r="R845" s="219"/>
      <c r="S845" s="219"/>
      <c r="T845" s="220"/>
      <c r="AT845" s="221" t="s">
        <v>160</v>
      </c>
      <c r="AU845" s="221" t="s">
        <v>87</v>
      </c>
      <c r="AV845" s="15" t="s">
        <v>156</v>
      </c>
      <c r="AW845" s="15" t="s">
        <v>38</v>
      </c>
      <c r="AX845" s="15" t="s">
        <v>85</v>
      </c>
      <c r="AY845" s="221" t="s">
        <v>149</v>
      </c>
    </row>
    <row r="846" spans="1:65" s="2" customFormat="1" ht="14.45" customHeight="1">
      <c r="A846" s="37"/>
      <c r="B846" s="38"/>
      <c r="C846" s="172" t="s">
        <v>924</v>
      </c>
      <c r="D846" s="172" t="s">
        <v>151</v>
      </c>
      <c r="E846" s="173" t="s">
        <v>925</v>
      </c>
      <c r="F846" s="174" t="s">
        <v>926</v>
      </c>
      <c r="G846" s="175" t="s">
        <v>235</v>
      </c>
      <c r="H846" s="176">
        <v>5</v>
      </c>
      <c r="I846" s="177"/>
      <c r="J846" s="178">
        <f>ROUND(I846*H846,2)</f>
        <v>0</v>
      </c>
      <c r="K846" s="174" t="s">
        <v>155</v>
      </c>
      <c r="L846" s="42"/>
      <c r="M846" s="179" t="s">
        <v>31</v>
      </c>
      <c r="N846" s="180" t="s">
        <v>48</v>
      </c>
      <c r="O846" s="67"/>
      <c r="P846" s="181">
        <f>O846*H846</f>
        <v>0</v>
      </c>
      <c r="Q846" s="181">
        <v>0</v>
      </c>
      <c r="R846" s="181">
        <f>Q846*H846</f>
        <v>0</v>
      </c>
      <c r="S846" s="181">
        <v>0</v>
      </c>
      <c r="T846" s="182">
        <f>S846*H846</f>
        <v>0</v>
      </c>
      <c r="U846" s="37"/>
      <c r="V846" s="37"/>
      <c r="W846" s="37"/>
      <c r="X846" s="37"/>
      <c r="Y846" s="37"/>
      <c r="Z846" s="37"/>
      <c r="AA846" s="37"/>
      <c r="AB846" s="37"/>
      <c r="AC846" s="37"/>
      <c r="AD846" s="37"/>
      <c r="AE846" s="37"/>
      <c r="AR846" s="183" t="s">
        <v>245</v>
      </c>
      <c r="AT846" s="183" t="s">
        <v>151</v>
      </c>
      <c r="AU846" s="183" t="s">
        <v>87</v>
      </c>
      <c r="AY846" s="19" t="s">
        <v>149</v>
      </c>
      <c r="BE846" s="184">
        <f>IF(N846="základní",J846,0)</f>
        <v>0</v>
      </c>
      <c r="BF846" s="184">
        <f>IF(N846="snížená",J846,0)</f>
        <v>0</v>
      </c>
      <c r="BG846" s="184">
        <f>IF(N846="zákl. přenesená",J846,0)</f>
        <v>0</v>
      </c>
      <c r="BH846" s="184">
        <f>IF(N846="sníž. přenesená",J846,0)</f>
        <v>0</v>
      </c>
      <c r="BI846" s="184">
        <f>IF(N846="nulová",J846,0)</f>
        <v>0</v>
      </c>
      <c r="BJ846" s="19" t="s">
        <v>85</v>
      </c>
      <c r="BK846" s="184">
        <f>ROUND(I846*H846,2)</f>
        <v>0</v>
      </c>
      <c r="BL846" s="19" t="s">
        <v>245</v>
      </c>
      <c r="BM846" s="183" t="s">
        <v>927</v>
      </c>
    </row>
    <row r="847" spans="1:47" s="2" customFormat="1" ht="39">
      <c r="A847" s="37"/>
      <c r="B847" s="38"/>
      <c r="C847" s="39"/>
      <c r="D847" s="185" t="s">
        <v>158</v>
      </c>
      <c r="E847" s="39"/>
      <c r="F847" s="186" t="s">
        <v>928</v>
      </c>
      <c r="G847" s="39"/>
      <c r="H847" s="39"/>
      <c r="I847" s="187"/>
      <c r="J847" s="39"/>
      <c r="K847" s="39"/>
      <c r="L847" s="42"/>
      <c r="M847" s="188"/>
      <c r="N847" s="189"/>
      <c r="O847" s="67"/>
      <c r="P847" s="67"/>
      <c r="Q847" s="67"/>
      <c r="R847" s="67"/>
      <c r="S847" s="67"/>
      <c r="T847" s="68"/>
      <c r="U847" s="37"/>
      <c r="V847" s="37"/>
      <c r="W847" s="37"/>
      <c r="X847" s="37"/>
      <c r="Y847" s="37"/>
      <c r="Z847" s="37"/>
      <c r="AA847" s="37"/>
      <c r="AB847" s="37"/>
      <c r="AC847" s="37"/>
      <c r="AD847" s="37"/>
      <c r="AE847" s="37"/>
      <c r="AT847" s="19" t="s">
        <v>158</v>
      </c>
      <c r="AU847" s="19" t="s">
        <v>87</v>
      </c>
    </row>
    <row r="848" spans="1:65" s="2" customFormat="1" ht="14.45" customHeight="1">
      <c r="A848" s="37"/>
      <c r="B848" s="38"/>
      <c r="C848" s="172" t="s">
        <v>929</v>
      </c>
      <c r="D848" s="172" t="s">
        <v>151</v>
      </c>
      <c r="E848" s="173" t="s">
        <v>930</v>
      </c>
      <c r="F848" s="174" t="s">
        <v>931</v>
      </c>
      <c r="G848" s="175" t="s">
        <v>235</v>
      </c>
      <c r="H848" s="176">
        <v>1</v>
      </c>
      <c r="I848" s="177"/>
      <c r="J848" s="178">
        <f>ROUND(I848*H848,2)</f>
        <v>0</v>
      </c>
      <c r="K848" s="174" t="s">
        <v>155</v>
      </c>
      <c r="L848" s="42"/>
      <c r="M848" s="179" t="s">
        <v>31</v>
      </c>
      <c r="N848" s="180" t="s">
        <v>48</v>
      </c>
      <c r="O848" s="67"/>
      <c r="P848" s="181">
        <f>O848*H848</f>
        <v>0</v>
      </c>
      <c r="Q848" s="181">
        <v>0</v>
      </c>
      <c r="R848" s="181">
        <f>Q848*H848</f>
        <v>0</v>
      </c>
      <c r="S848" s="181">
        <v>0</v>
      </c>
      <c r="T848" s="182">
        <f>S848*H848</f>
        <v>0</v>
      </c>
      <c r="U848" s="37"/>
      <c r="V848" s="37"/>
      <c r="W848" s="37"/>
      <c r="X848" s="37"/>
      <c r="Y848" s="37"/>
      <c r="Z848" s="37"/>
      <c r="AA848" s="37"/>
      <c r="AB848" s="37"/>
      <c r="AC848" s="37"/>
      <c r="AD848" s="37"/>
      <c r="AE848" s="37"/>
      <c r="AR848" s="183" t="s">
        <v>245</v>
      </c>
      <c r="AT848" s="183" t="s">
        <v>151</v>
      </c>
      <c r="AU848" s="183" t="s">
        <v>87</v>
      </c>
      <c r="AY848" s="19" t="s">
        <v>149</v>
      </c>
      <c r="BE848" s="184">
        <f>IF(N848="základní",J848,0)</f>
        <v>0</v>
      </c>
      <c r="BF848" s="184">
        <f>IF(N848="snížená",J848,0)</f>
        <v>0</v>
      </c>
      <c r="BG848" s="184">
        <f>IF(N848="zákl. přenesená",J848,0)</f>
        <v>0</v>
      </c>
      <c r="BH848" s="184">
        <f>IF(N848="sníž. přenesená",J848,0)</f>
        <v>0</v>
      </c>
      <c r="BI848" s="184">
        <f>IF(N848="nulová",J848,0)</f>
        <v>0</v>
      </c>
      <c r="BJ848" s="19" t="s">
        <v>85</v>
      </c>
      <c r="BK848" s="184">
        <f>ROUND(I848*H848,2)</f>
        <v>0</v>
      </c>
      <c r="BL848" s="19" t="s">
        <v>245</v>
      </c>
      <c r="BM848" s="183" t="s">
        <v>932</v>
      </c>
    </row>
    <row r="849" spans="1:47" s="2" customFormat="1" ht="39">
      <c r="A849" s="37"/>
      <c r="B849" s="38"/>
      <c r="C849" s="39"/>
      <c r="D849" s="185" t="s">
        <v>158</v>
      </c>
      <c r="E849" s="39"/>
      <c r="F849" s="186" t="s">
        <v>928</v>
      </c>
      <c r="G849" s="39"/>
      <c r="H849" s="39"/>
      <c r="I849" s="187"/>
      <c r="J849" s="39"/>
      <c r="K849" s="39"/>
      <c r="L849" s="42"/>
      <c r="M849" s="188"/>
      <c r="N849" s="189"/>
      <c r="O849" s="67"/>
      <c r="P849" s="67"/>
      <c r="Q849" s="67"/>
      <c r="R849" s="67"/>
      <c r="S849" s="67"/>
      <c r="T849" s="68"/>
      <c r="U849" s="37"/>
      <c r="V849" s="37"/>
      <c r="W849" s="37"/>
      <c r="X849" s="37"/>
      <c r="Y849" s="37"/>
      <c r="Z849" s="37"/>
      <c r="AA849" s="37"/>
      <c r="AB849" s="37"/>
      <c r="AC849" s="37"/>
      <c r="AD849" s="37"/>
      <c r="AE849" s="37"/>
      <c r="AT849" s="19" t="s">
        <v>158</v>
      </c>
      <c r="AU849" s="19" t="s">
        <v>87</v>
      </c>
    </row>
    <row r="850" spans="1:65" s="2" customFormat="1" ht="14.45" customHeight="1">
      <c r="A850" s="37"/>
      <c r="B850" s="38"/>
      <c r="C850" s="172" t="s">
        <v>933</v>
      </c>
      <c r="D850" s="172" t="s">
        <v>151</v>
      </c>
      <c r="E850" s="173" t="s">
        <v>934</v>
      </c>
      <c r="F850" s="174" t="s">
        <v>935</v>
      </c>
      <c r="G850" s="175" t="s">
        <v>235</v>
      </c>
      <c r="H850" s="176">
        <v>2</v>
      </c>
      <c r="I850" s="177"/>
      <c r="J850" s="178">
        <f>ROUND(I850*H850,2)</f>
        <v>0</v>
      </c>
      <c r="K850" s="174" t="s">
        <v>155</v>
      </c>
      <c r="L850" s="42"/>
      <c r="M850" s="179" t="s">
        <v>31</v>
      </c>
      <c r="N850" s="180" t="s">
        <v>48</v>
      </c>
      <c r="O850" s="67"/>
      <c r="P850" s="181">
        <f>O850*H850</f>
        <v>0</v>
      </c>
      <c r="Q850" s="181">
        <v>0</v>
      </c>
      <c r="R850" s="181">
        <f>Q850*H850</f>
        <v>0</v>
      </c>
      <c r="S850" s="181">
        <v>0</v>
      </c>
      <c r="T850" s="182">
        <f>S850*H850</f>
        <v>0</v>
      </c>
      <c r="U850" s="37"/>
      <c r="V850" s="37"/>
      <c r="W850" s="37"/>
      <c r="X850" s="37"/>
      <c r="Y850" s="37"/>
      <c r="Z850" s="37"/>
      <c r="AA850" s="37"/>
      <c r="AB850" s="37"/>
      <c r="AC850" s="37"/>
      <c r="AD850" s="37"/>
      <c r="AE850" s="37"/>
      <c r="AR850" s="183" t="s">
        <v>245</v>
      </c>
      <c r="AT850" s="183" t="s">
        <v>151</v>
      </c>
      <c r="AU850" s="183" t="s">
        <v>87</v>
      </c>
      <c r="AY850" s="19" t="s">
        <v>149</v>
      </c>
      <c r="BE850" s="184">
        <f>IF(N850="základní",J850,0)</f>
        <v>0</v>
      </c>
      <c r="BF850" s="184">
        <f>IF(N850="snížená",J850,0)</f>
        <v>0</v>
      </c>
      <c r="BG850" s="184">
        <f>IF(N850="zákl. přenesená",J850,0)</f>
        <v>0</v>
      </c>
      <c r="BH850" s="184">
        <f>IF(N850="sníž. přenesená",J850,0)</f>
        <v>0</v>
      </c>
      <c r="BI850" s="184">
        <f>IF(N850="nulová",J850,0)</f>
        <v>0</v>
      </c>
      <c r="BJ850" s="19" t="s">
        <v>85</v>
      </c>
      <c r="BK850" s="184">
        <f>ROUND(I850*H850,2)</f>
        <v>0</v>
      </c>
      <c r="BL850" s="19" t="s">
        <v>245</v>
      </c>
      <c r="BM850" s="183" t="s">
        <v>936</v>
      </c>
    </row>
    <row r="851" spans="1:47" s="2" customFormat="1" ht="39">
      <c r="A851" s="37"/>
      <c r="B851" s="38"/>
      <c r="C851" s="39"/>
      <c r="D851" s="185" t="s">
        <v>158</v>
      </c>
      <c r="E851" s="39"/>
      <c r="F851" s="186" t="s">
        <v>928</v>
      </c>
      <c r="G851" s="39"/>
      <c r="H851" s="39"/>
      <c r="I851" s="187"/>
      <c r="J851" s="39"/>
      <c r="K851" s="39"/>
      <c r="L851" s="42"/>
      <c r="M851" s="188"/>
      <c r="N851" s="189"/>
      <c r="O851" s="67"/>
      <c r="P851" s="67"/>
      <c r="Q851" s="67"/>
      <c r="R851" s="67"/>
      <c r="S851" s="67"/>
      <c r="T851" s="68"/>
      <c r="U851" s="37"/>
      <c r="V851" s="37"/>
      <c r="W851" s="37"/>
      <c r="X851" s="37"/>
      <c r="Y851" s="37"/>
      <c r="Z851" s="37"/>
      <c r="AA851" s="37"/>
      <c r="AB851" s="37"/>
      <c r="AC851" s="37"/>
      <c r="AD851" s="37"/>
      <c r="AE851" s="37"/>
      <c r="AT851" s="19" t="s">
        <v>158</v>
      </c>
      <c r="AU851" s="19" t="s">
        <v>87</v>
      </c>
    </row>
    <row r="852" spans="1:65" s="2" customFormat="1" ht="14.45" customHeight="1">
      <c r="A852" s="37"/>
      <c r="B852" s="38"/>
      <c r="C852" s="172" t="s">
        <v>937</v>
      </c>
      <c r="D852" s="172" t="s">
        <v>151</v>
      </c>
      <c r="E852" s="173" t="s">
        <v>938</v>
      </c>
      <c r="F852" s="174" t="s">
        <v>939</v>
      </c>
      <c r="G852" s="175" t="s">
        <v>235</v>
      </c>
      <c r="H852" s="176">
        <v>1</v>
      </c>
      <c r="I852" s="177"/>
      <c r="J852" s="178">
        <f>ROUND(I852*H852,2)</f>
        <v>0</v>
      </c>
      <c r="K852" s="174" t="s">
        <v>155</v>
      </c>
      <c r="L852" s="42"/>
      <c r="M852" s="179" t="s">
        <v>31</v>
      </c>
      <c r="N852" s="180" t="s">
        <v>48</v>
      </c>
      <c r="O852" s="67"/>
      <c r="P852" s="181">
        <f>O852*H852</f>
        <v>0</v>
      </c>
      <c r="Q852" s="181">
        <v>9E-05</v>
      </c>
      <c r="R852" s="181">
        <f>Q852*H852</f>
        <v>9E-05</v>
      </c>
      <c r="S852" s="181">
        <v>0</v>
      </c>
      <c r="T852" s="182">
        <f>S852*H852</f>
        <v>0</v>
      </c>
      <c r="U852" s="37"/>
      <c r="V852" s="37"/>
      <c r="W852" s="37"/>
      <c r="X852" s="37"/>
      <c r="Y852" s="37"/>
      <c r="Z852" s="37"/>
      <c r="AA852" s="37"/>
      <c r="AB852" s="37"/>
      <c r="AC852" s="37"/>
      <c r="AD852" s="37"/>
      <c r="AE852" s="37"/>
      <c r="AR852" s="183" t="s">
        <v>245</v>
      </c>
      <c r="AT852" s="183" t="s">
        <v>151</v>
      </c>
      <c r="AU852" s="183" t="s">
        <v>87</v>
      </c>
      <c r="AY852" s="19" t="s">
        <v>149</v>
      </c>
      <c r="BE852" s="184">
        <f>IF(N852="základní",J852,0)</f>
        <v>0</v>
      </c>
      <c r="BF852" s="184">
        <f>IF(N852="snížená",J852,0)</f>
        <v>0</v>
      </c>
      <c r="BG852" s="184">
        <f>IF(N852="zákl. přenesená",J852,0)</f>
        <v>0</v>
      </c>
      <c r="BH852" s="184">
        <f>IF(N852="sníž. přenesená",J852,0)</f>
        <v>0</v>
      </c>
      <c r="BI852" s="184">
        <f>IF(N852="nulová",J852,0)</f>
        <v>0</v>
      </c>
      <c r="BJ852" s="19" t="s">
        <v>85</v>
      </c>
      <c r="BK852" s="184">
        <f>ROUND(I852*H852,2)</f>
        <v>0</v>
      </c>
      <c r="BL852" s="19" t="s">
        <v>245</v>
      </c>
      <c r="BM852" s="183" t="s">
        <v>940</v>
      </c>
    </row>
    <row r="853" spans="2:51" s="13" customFormat="1" ht="12">
      <c r="B853" s="190"/>
      <c r="C853" s="191"/>
      <c r="D853" s="185" t="s">
        <v>160</v>
      </c>
      <c r="E853" s="192" t="s">
        <v>31</v>
      </c>
      <c r="F853" s="193" t="s">
        <v>906</v>
      </c>
      <c r="G853" s="191"/>
      <c r="H853" s="192" t="s">
        <v>31</v>
      </c>
      <c r="I853" s="194"/>
      <c r="J853" s="191"/>
      <c r="K853" s="191"/>
      <c r="L853" s="195"/>
      <c r="M853" s="196"/>
      <c r="N853" s="197"/>
      <c r="O853" s="197"/>
      <c r="P853" s="197"/>
      <c r="Q853" s="197"/>
      <c r="R853" s="197"/>
      <c r="S853" s="197"/>
      <c r="T853" s="198"/>
      <c r="AT853" s="199" t="s">
        <v>160</v>
      </c>
      <c r="AU853" s="199" t="s">
        <v>87</v>
      </c>
      <c r="AV853" s="13" t="s">
        <v>85</v>
      </c>
      <c r="AW853" s="13" t="s">
        <v>38</v>
      </c>
      <c r="AX853" s="13" t="s">
        <v>77</v>
      </c>
      <c r="AY853" s="199" t="s">
        <v>149</v>
      </c>
    </row>
    <row r="854" spans="2:51" s="14" customFormat="1" ht="12">
      <c r="B854" s="200"/>
      <c r="C854" s="201"/>
      <c r="D854" s="185" t="s">
        <v>160</v>
      </c>
      <c r="E854" s="202" t="s">
        <v>31</v>
      </c>
      <c r="F854" s="203" t="s">
        <v>941</v>
      </c>
      <c r="G854" s="201"/>
      <c r="H854" s="204">
        <v>1</v>
      </c>
      <c r="I854" s="205"/>
      <c r="J854" s="201"/>
      <c r="K854" s="201"/>
      <c r="L854" s="206"/>
      <c r="M854" s="207"/>
      <c r="N854" s="208"/>
      <c r="O854" s="208"/>
      <c r="P854" s="208"/>
      <c r="Q854" s="208"/>
      <c r="R854" s="208"/>
      <c r="S854" s="208"/>
      <c r="T854" s="209"/>
      <c r="AT854" s="210" t="s">
        <v>160</v>
      </c>
      <c r="AU854" s="210" t="s">
        <v>87</v>
      </c>
      <c r="AV854" s="14" t="s">
        <v>87</v>
      </c>
      <c r="AW854" s="14" t="s">
        <v>38</v>
      </c>
      <c r="AX854" s="14" t="s">
        <v>77</v>
      </c>
      <c r="AY854" s="210" t="s">
        <v>149</v>
      </c>
    </row>
    <row r="855" spans="2:51" s="15" customFormat="1" ht="12">
      <c r="B855" s="211"/>
      <c r="C855" s="212"/>
      <c r="D855" s="185" t="s">
        <v>160</v>
      </c>
      <c r="E855" s="213" t="s">
        <v>31</v>
      </c>
      <c r="F855" s="214" t="s">
        <v>163</v>
      </c>
      <c r="G855" s="212"/>
      <c r="H855" s="215">
        <v>1</v>
      </c>
      <c r="I855" s="216"/>
      <c r="J855" s="212"/>
      <c r="K855" s="212"/>
      <c r="L855" s="217"/>
      <c r="M855" s="218"/>
      <c r="N855" s="219"/>
      <c r="O855" s="219"/>
      <c r="P855" s="219"/>
      <c r="Q855" s="219"/>
      <c r="R855" s="219"/>
      <c r="S855" s="219"/>
      <c r="T855" s="220"/>
      <c r="AT855" s="221" t="s">
        <v>160</v>
      </c>
      <c r="AU855" s="221" t="s">
        <v>87</v>
      </c>
      <c r="AV855" s="15" t="s">
        <v>156</v>
      </c>
      <c r="AW855" s="15" t="s">
        <v>38</v>
      </c>
      <c r="AX855" s="15" t="s">
        <v>85</v>
      </c>
      <c r="AY855" s="221" t="s">
        <v>149</v>
      </c>
    </row>
    <row r="856" spans="1:65" s="2" customFormat="1" ht="14.45" customHeight="1">
      <c r="A856" s="37"/>
      <c r="B856" s="38"/>
      <c r="C856" s="172" t="s">
        <v>942</v>
      </c>
      <c r="D856" s="172" t="s">
        <v>151</v>
      </c>
      <c r="E856" s="173" t="s">
        <v>943</v>
      </c>
      <c r="F856" s="174" t="s">
        <v>944</v>
      </c>
      <c r="G856" s="175" t="s">
        <v>297</v>
      </c>
      <c r="H856" s="176">
        <v>12.685</v>
      </c>
      <c r="I856" s="177"/>
      <c r="J856" s="178">
        <f>ROUND(I856*H856,2)</f>
        <v>0</v>
      </c>
      <c r="K856" s="174" t="s">
        <v>155</v>
      </c>
      <c r="L856" s="42"/>
      <c r="M856" s="179" t="s">
        <v>31</v>
      </c>
      <c r="N856" s="180" t="s">
        <v>48</v>
      </c>
      <c r="O856" s="67"/>
      <c r="P856" s="181">
        <f>O856*H856</f>
        <v>0</v>
      </c>
      <c r="Q856" s="181">
        <v>0</v>
      </c>
      <c r="R856" s="181">
        <f>Q856*H856</f>
        <v>0</v>
      </c>
      <c r="S856" s="181">
        <v>0</v>
      </c>
      <c r="T856" s="182">
        <f>S856*H856</f>
        <v>0</v>
      </c>
      <c r="U856" s="37"/>
      <c r="V856" s="37"/>
      <c r="W856" s="37"/>
      <c r="X856" s="37"/>
      <c r="Y856" s="37"/>
      <c r="Z856" s="37"/>
      <c r="AA856" s="37"/>
      <c r="AB856" s="37"/>
      <c r="AC856" s="37"/>
      <c r="AD856" s="37"/>
      <c r="AE856" s="37"/>
      <c r="AR856" s="183" t="s">
        <v>245</v>
      </c>
      <c r="AT856" s="183" t="s">
        <v>151</v>
      </c>
      <c r="AU856" s="183" t="s">
        <v>87</v>
      </c>
      <c r="AY856" s="19" t="s">
        <v>149</v>
      </c>
      <c r="BE856" s="184">
        <f>IF(N856="základní",J856,0)</f>
        <v>0</v>
      </c>
      <c r="BF856" s="184">
        <f>IF(N856="snížená",J856,0)</f>
        <v>0</v>
      </c>
      <c r="BG856" s="184">
        <f>IF(N856="zákl. přenesená",J856,0)</f>
        <v>0</v>
      </c>
      <c r="BH856" s="184">
        <f>IF(N856="sníž. přenesená",J856,0)</f>
        <v>0</v>
      </c>
      <c r="BI856" s="184">
        <f>IF(N856="nulová",J856,0)</f>
        <v>0</v>
      </c>
      <c r="BJ856" s="19" t="s">
        <v>85</v>
      </c>
      <c r="BK856" s="184">
        <f>ROUND(I856*H856,2)</f>
        <v>0</v>
      </c>
      <c r="BL856" s="19" t="s">
        <v>245</v>
      </c>
      <c r="BM856" s="183" t="s">
        <v>945</v>
      </c>
    </row>
    <row r="857" spans="2:51" s="14" customFormat="1" ht="12">
      <c r="B857" s="200"/>
      <c r="C857" s="201"/>
      <c r="D857" s="185" t="s">
        <v>160</v>
      </c>
      <c r="E857" s="202" t="s">
        <v>31</v>
      </c>
      <c r="F857" s="203" t="s">
        <v>946</v>
      </c>
      <c r="G857" s="201"/>
      <c r="H857" s="204">
        <v>4.951</v>
      </c>
      <c r="I857" s="205"/>
      <c r="J857" s="201"/>
      <c r="K857" s="201"/>
      <c r="L857" s="206"/>
      <c r="M857" s="207"/>
      <c r="N857" s="208"/>
      <c r="O857" s="208"/>
      <c r="P857" s="208"/>
      <c r="Q857" s="208"/>
      <c r="R857" s="208"/>
      <c r="S857" s="208"/>
      <c r="T857" s="209"/>
      <c r="AT857" s="210" t="s">
        <v>160</v>
      </c>
      <c r="AU857" s="210" t="s">
        <v>87</v>
      </c>
      <c r="AV857" s="14" t="s">
        <v>87</v>
      </c>
      <c r="AW857" s="14" t="s">
        <v>38</v>
      </c>
      <c r="AX857" s="14" t="s">
        <v>77</v>
      </c>
      <c r="AY857" s="210" t="s">
        <v>149</v>
      </c>
    </row>
    <row r="858" spans="2:51" s="14" customFormat="1" ht="12">
      <c r="B858" s="200"/>
      <c r="C858" s="201"/>
      <c r="D858" s="185" t="s">
        <v>160</v>
      </c>
      <c r="E858" s="202" t="s">
        <v>31</v>
      </c>
      <c r="F858" s="203" t="s">
        <v>947</v>
      </c>
      <c r="G858" s="201"/>
      <c r="H858" s="204">
        <v>7.734</v>
      </c>
      <c r="I858" s="205"/>
      <c r="J858" s="201"/>
      <c r="K858" s="201"/>
      <c r="L858" s="206"/>
      <c r="M858" s="207"/>
      <c r="N858" s="208"/>
      <c r="O858" s="208"/>
      <c r="P858" s="208"/>
      <c r="Q858" s="208"/>
      <c r="R858" s="208"/>
      <c r="S858" s="208"/>
      <c r="T858" s="209"/>
      <c r="AT858" s="210" t="s">
        <v>160</v>
      </c>
      <c r="AU858" s="210" t="s">
        <v>87</v>
      </c>
      <c r="AV858" s="14" t="s">
        <v>87</v>
      </c>
      <c r="AW858" s="14" t="s">
        <v>38</v>
      </c>
      <c r="AX858" s="14" t="s">
        <v>77</v>
      </c>
      <c r="AY858" s="210" t="s">
        <v>149</v>
      </c>
    </row>
    <row r="859" spans="2:51" s="15" customFormat="1" ht="12">
      <c r="B859" s="211"/>
      <c r="C859" s="212"/>
      <c r="D859" s="185" t="s">
        <v>160</v>
      </c>
      <c r="E859" s="213" t="s">
        <v>31</v>
      </c>
      <c r="F859" s="214" t="s">
        <v>163</v>
      </c>
      <c r="G859" s="212"/>
      <c r="H859" s="215">
        <v>12.685</v>
      </c>
      <c r="I859" s="216"/>
      <c r="J859" s="212"/>
      <c r="K859" s="212"/>
      <c r="L859" s="217"/>
      <c r="M859" s="218"/>
      <c r="N859" s="219"/>
      <c r="O859" s="219"/>
      <c r="P859" s="219"/>
      <c r="Q859" s="219"/>
      <c r="R859" s="219"/>
      <c r="S859" s="219"/>
      <c r="T859" s="220"/>
      <c r="AT859" s="221" t="s">
        <v>160</v>
      </c>
      <c r="AU859" s="221" t="s">
        <v>87</v>
      </c>
      <c r="AV859" s="15" t="s">
        <v>156</v>
      </c>
      <c r="AW859" s="15" t="s">
        <v>38</v>
      </c>
      <c r="AX859" s="15" t="s">
        <v>85</v>
      </c>
      <c r="AY859" s="221" t="s">
        <v>149</v>
      </c>
    </row>
    <row r="860" spans="1:65" s="2" customFormat="1" ht="14.45" customHeight="1">
      <c r="A860" s="37"/>
      <c r="B860" s="38"/>
      <c r="C860" s="172" t="s">
        <v>948</v>
      </c>
      <c r="D860" s="172" t="s">
        <v>151</v>
      </c>
      <c r="E860" s="173" t="s">
        <v>949</v>
      </c>
      <c r="F860" s="174" t="s">
        <v>950</v>
      </c>
      <c r="G860" s="175" t="s">
        <v>951</v>
      </c>
      <c r="H860" s="176">
        <v>6</v>
      </c>
      <c r="I860" s="177"/>
      <c r="J860" s="178">
        <f>ROUND(I860*H860,2)</f>
        <v>0</v>
      </c>
      <c r="K860" s="174" t="s">
        <v>155</v>
      </c>
      <c r="L860" s="42"/>
      <c r="M860" s="179" t="s">
        <v>31</v>
      </c>
      <c r="N860" s="180" t="s">
        <v>48</v>
      </c>
      <c r="O860" s="67"/>
      <c r="P860" s="181">
        <f>O860*H860</f>
        <v>0</v>
      </c>
      <c r="Q860" s="181">
        <v>0</v>
      </c>
      <c r="R860" s="181">
        <f>Q860*H860</f>
        <v>0</v>
      </c>
      <c r="S860" s="181">
        <v>0</v>
      </c>
      <c r="T860" s="182">
        <f>S860*H860</f>
        <v>0</v>
      </c>
      <c r="U860" s="37"/>
      <c r="V860" s="37"/>
      <c r="W860" s="37"/>
      <c r="X860" s="37"/>
      <c r="Y860" s="37"/>
      <c r="Z860" s="37"/>
      <c r="AA860" s="37"/>
      <c r="AB860" s="37"/>
      <c r="AC860" s="37"/>
      <c r="AD860" s="37"/>
      <c r="AE860" s="37"/>
      <c r="AR860" s="183" t="s">
        <v>952</v>
      </c>
      <c r="AT860" s="183" t="s">
        <v>151</v>
      </c>
      <c r="AU860" s="183" t="s">
        <v>87</v>
      </c>
      <c r="AY860" s="19" t="s">
        <v>149</v>
      </c>
      <c r="BE860" s="184">
        <f>IF(N860="základní",J860,0)</f>
        <v>0</v>
      </c>
      <c r="BF860" s="184">
        <f>IF(N860="snížená",J860,0)</f>
        <v>0</v>
      </c>
      <c r="BG860" s="184">
        <f>IF(N860="zákl. přenesená",J860,0)</f>
        <v>0</v>
      </c>
      <c r="BH860" s="184">
        <f>IF(N860="sníž. přenesená",J860,0)</f>
        <v>0</v>
      </c>
      <c r="BI860" s="184">
        <f>IF(N860="nulová",J860,0)</f>
        <v>0</v>
      </c>
      <c r="BJ860" s="19" t="s">
        <v>85</v>
      </c>
      <c r="BK860" s="184">
        <f>ROUND(I860*H860,2)</f>
        <v>0</v>
      </c>
      <c r="BL860" s="19" t="s">
        <v>952</v>
      </c>
      <c r="BM860" s="183" t="s">
        <v>953</v>
      </c>
    </row>
    <row r="861" spans="2:51" s="14" customFormat="1" ht="12">
      <c r="B861" s="200"/>
      <c r="C861" s="201"/>
      <c r="D861" s="185" t="s">
        <v>160</v>
      </c>
      <c r="E861" s="202" t="s">
        <v>31</v>
      </c>
      <c r="F861" s="203" t="s">
        <v>954</v>
      </c>
      <c r="G861" s="201"/>
      <c r="H861" s="204">
        <v>6</v>
      </c>
      <c r="I861" s="205"/>
      <c r="J861" s="201"/>
      <c r="K861" s="201"/>
      <c r="L861" s="206"/>
      <c r="M861" s="207"/>
      <c r="N861" s="208"/>
      <c r="O861" s="208"/>
      <c r="P861" s="208"/>
      <c r="Q861" s="208"/>
      <c r="R861" s="208"/>
      <c r="S861" s="208"/>
      <c r="T861" s="209"/>
      <c r="AT861" s="210" t="s">
        <v>160</v>
      </c>
      <c r="AU861" s="210" t="s">
        <v>87</v>
      </c>
      <c r="AV861" s="14" t="s">
        <v>87</v>
      </c>
      <c r="AW861" s="14" t="s">
        <v>38</v>
      </c>
      <c r="AX861" s="14" t="s">
        <v>85</v>
      </c>
      <c r="AY861" s="210" t="s">
        <v>149</v>
      </c>
    </row>
    <row r="862" spans="1:65" s="2" customFormat="1" ht="14.45" customHeight="1">
      <c r="A862" s="37"/>
      <c r="B862" s="38"/>
      <c r="C862" s="172" t="s">
        <v>955</v>
      </c>
      <c r="D862" s="172" t="s">
        <v>151</v>
      </c>
      <c r="E862" s="173" t="s">
        <v>956</v>
      </c>
      <c r="F862" s="174" t="s">
        <v>957</v>
      </c>
      <c r="G862" s="175" t="s">
        <v>951</v>
      </c>
      <c r="H862" s="176">
        <v>10</v>
      </c>
      <c r="I862" s="177"/>
      <c r="J862" s="178">
        <f>ROUND(I862*H862,2)</f>
        <v>0</v>
      </c>
      <c r="K862" s="174" t="s">
        <v>155</v>
      </c>
      <c r="L862" s="42"/>
      <c r="M862" s="179" t="s">
        <v>31</v>
      </c>
      <c r="N862" s="180" t="s">
        <v>48</v>
      </c>
      <c r="O862" s="67"/>
      <c r="P862" s="181">
        <f>O862*H862</f>
        <v>0</v>
      </c>
      <c r="Q862" s="181">
        <v>0</v>
      </c>
      <c r="R862" s="181">
        <f>Q862*H862</f>
        <v>0</v>
      </c>
      <c r="S862" s="181">
        <v>0</v>
      </c>
      <c r="T862" s="182">
        <f>S862*H862</f>
        <v>0</v>
      </c>
      <c r="U862" s="37"/>
      <c r="V862" s="37"/>
      <c r="W862" s="37"/>
      <c r="X862" s="37"/>
      <c r="Y862" s="37"/>
      <c r="Z862" s="37"/>
      <c r="AA862" s="37"/>
      <c r="AB862" s="37"/>
      <c r="AC862" s="37"/>
      <c r="AD862" s="37"/>
      <c r="AE862" s="37"/>
      <c r="AR862" s="183" t="s">
        <v>952</v>
      </c>
      <c r="AT862" s="183" t="s">
        <v>151</v>
      </c>
      <c r="AU862" s="183" t="s">
        <v>87</v>
      </c>
      <c r="AY862" s="19" t="s">
        <v>149</v>
      </c>
      <c r="BE862" s="184">
        <f>IF(N862="základní",J862,0)</f>
        <v>0</v>
      </c>
      <c r="BF862" s="184">
        <f>IF(N862="snížená",J862,0)</f>
        <v>0</v>
      </c>
      <c r="BG862" s="184">
        <f>IF(N862="zákl. přenesená",J862,0)</f>
        <v>0</v>
      </c>
      <c r="BH862" s="184">
        <f>IF(N862="sníž. přenesená",J862,0)</f>
        <v>0</v>
      </c>
      <c r="BI862" s="184">
        <f>IF(N862="nulová",J862,0)</f>
        <v>0</v>
      </c>
      <c r="BJ862" s="19" t="s">
        <v>85</v>
      </c>
      <c r="BK862" s="184">
        <f>ROUND(I862*H862,2)</f>
        <v>0</v>
      </c>
      <c r="BL862" s="19" t="s">
        <v>952</v>
      </c>
      <c r="BM862" s="183" t="s">
        <v>958</v>
      </c>
    </row>
    <row r="863" spans="2:51" s="14" customFormat="1" ht="12">
      <c r="B863" s="200"/>
      <c r="C863" s="201"/>
      <c r="D863" s="185" t="s">
        <v>160</v>
      </c>
      <c r="E863" s="202" t="s">
        <v>31</v>
      </c>
      <c r="F863" s="203" t="s">
        <v>959</v>
      </c>
      <c r="G863" s="201"/>
      <c r="H863" s="204">
        <v>10</v>
      </c>
      <c r="I863" s="205"/>
      <c r="J863" s="201"/>
      <c r="K863" s="201"/>
      <c r="L863" s="206"/>
      <c r="M863" s="207"/>
      <c r="N863" s="208"/>
      <c r="O863" s="208"/>
      <c r="P863" s="208"/>
      <c r="Q863" s="208"/>
      <c r="R863" s="208"/>
      <c r="S863" s="208"/>
      <c r="T863" s="209"/>
      <c r="AT863" s="210" t="s">
        <v>160</v>
      </c>
      <c r="AU863" s="210" t="s">
        <v>87</v>
      </c>
      <c r="AV863" s="14" t="s">
        <v>87</v>
      </c>
      <c r="AW863" s="14" t="s">
        <v>38</v>
      </c>
      <c r="AX863" s="14" t="s">
        <v>85</v>
      </c>
      <c r="AY863" s="210" t="s">
        <v>149</v>
      </c>
    </row>
    <row r="864" spans="1:65" s="2" customFormat="1" ht="24.2" customHeight="1">
      <c r="A864" s="37"/>
      <c r="B864" s="38"/>
      <c r="C864" s="172" t="s">
        <v>960</v>
      </c>
      <c r="D864" s="172" t="s">
        <v>151</v>
      </c>
      <c r="E864" s="173" t="s">
        <v>961</v>
      </c>
      <c r="F864" s="174" t="s">
        <v>962</v>
      </c>
      <c r="G864" s="175" t="s">
        <v>179</v>
      </c>
      <c r="H864" s="176">
        <v>0.021</v>
      </c>
      <c r="I864" s="177"/>
      <c r="J864" s="178">
        <f>ROUND(I864*H864,2)</f>
        <v>0</v>
      </c>
      <c r="K864" s="174" t="s">
        <v>155</v>
      </c>
      <c r="L864" s="42"/>
      <c r="M864" s="179" t="s">
        <v>31</v>
      </c>
      <c r="N864" s="180" t="s">
        <v>48</v>
      </c>
      <c r="O864" s="67"/>
      <c r="P864" s="181">
        <f>O864*H864</f>
        <v>0</v>
      </c>
      <c r="Q864" s="181">
        <v>0</v>
      </c>
      <c r="R864" s="181">
        <f>Q864*H864</f>
        <v>0</v>
      </c>
      <c r="S864" s="181">
        <v>0</v>
      </c>
      <c r="T864" s="182">
        <f>S864*H864</f>
        <v>0</v>
      </c>
      <c r="U864" s="37"/>
      <c r="V864" s="37"/>
      <c r="W864" s="37"/>
      <c r="X864" s="37"/>
      <c r="Y864" s="37"/>
      <c r="Z864" s="37"/>
      <c r="AA864" s="37"/>
      <c r="AB864" s="37"/>
      <c r="AC864" s="37"/>
      <c r="AD864" s="37"/>
      <c r="AE864" s="37"/>
      <c r="AR864" s="183" t="s">
        <v>245</v>
      </c>
      <c r="AT864" s="183" t="s">
        <v>151</v>
      </c>
      <c r="AU864" s="183" t="s">
        <v>87</v>
      </c>
      <c r="AY864" s="19" t="s">
        <v>149</v>
      </c>
      <c r="BE864" s="184">
        <f>IF(N864="základní",J864,0)</f>
        <v>0</v>
      </c>
      <c r="BF864" s="184">
        <f>IF(N864="snížená",J864,0)</f>
        <v>0</v>
      </c>
      <c r="BG864" s="184">
        <f>IF(N864="zákl. přenesená",J864,0)</f>
        <v>0</v>
      </c>
      <c r="BH864" s="184">
        <f>IF(N864="sníž. přenesená",J864,0)</f>
        <v>0</v>
      </c>
      <c r="BI864" s="184">
        <f>IF(N864="nulová",J864,0)</f>
        <v>0</v>
      </c>
      <c r="BJ864" s="19" t="s">
        <v>85</v>
      </c>
      <c r="BK864" s="184">
        <f>ROUND(I864*H864,2)</f>
        <v>0</v>
      </c>
      <c r="BL864" s="19" t="s">
        <v>245</v>
      </c>
      <c r="BM864" s="183" t="s">
        <v>963</v>
      </c>
    </row>
    <row r="865" spans="1:47" s="2" customFormat="1" ht="78">
      <c r="A865" s="37"/>
      <c r="B865" s="38"/>
      <c r="C865" s="39"/>
      <c r="D865" s="185" t="s">
        <v>158</v>
      </c>
      <c r="E865" s="39"/>
      <c r="F865" s="186" t="s">
        <v>964</v>
      </c>
      <c r="G865" s="39"/>
      <c r="H865" s="39"/>
      <c r="I865" s="187"/>
      <c r="J865" s="39"/>
      <c r="K865" s="39"/>
      <c r="L865" s="42"/>
      <c r="M865" s="188"/>
      <c r="N865" s="189"/>
      <c r="O865" s="67"/>
      <c r="P865" s="67"/>
      <c r="Q865" s="67"/>
      <c r="R865" s="67"/>
      <c r="S865" s="67"/>
      <c r="T865" s="68"/>
      <c r="U865" s="37"/>
      <c r="V865" s="37"/>
      <c r="W865" s="37"/>
      <c r="X865" s="37"/>
      <c r="Y865" s="37"/>
      <c r="Z865" s="37"/>
      <c r="AA865" s="37"/>
      <c r="AB865" s="37"/>
      <c r="AC865" s="37"/>
      <c r="AD865" s="37"/>
      <c r="AE865" s="37"/>
      <c r="AT865" s="19" t="s">
        <v>158</v>
      </c>
      <c r="AU865" s="19" t="s">
        <v>87</v>
      </c>
    </row>
    <row r="866" spans="1:65" s="2" customFormat="1" ht="24.2" customHeight="1">
      <c r="A866" s="37"/>
      <c r="B866" s="38"/>
      <c r="C866" s="172" t="s">
        <v>965</v>
      </c>
      <c r="D866" s="172" t="s">
        <v>151</v>
      </c>
      <c r="E866" s="173" t="s">
        <v>966</v>
      </c>
      <c r="F866" s="174" t="s">
        <v>967</v>
      </c>
      <c r="G866" s="175" t="s">
        <v>179</v>
      </c>
      <c r="H866" s="176">
        <v>0.021</v>
      </c>
      <c r="I866" s="177"/>
      <c r="J866" s="178">
        <f>ROUND(I866*H866,2)</f>
        <v>0</v>
      </c>
      <c r="K866" s="174" t="s">
        <v>155</v>
      </c>
      <c r="L866" s="42"/>
      <c r="M866" s="179" t="s">
        <v>31</v>
      </c>
      <c r="N866" s="180" t="s">
        <v>48</v>
      </c>
      <c r="O866" s="67"/>
      <c r="P866" s="181">
        <f>O866*H866</f>
        <v>0</v>
      </c>
      <c r="Q866" s="181">
        <v>0</v>
      </c>
      <c r="R866" s="181">
        <f>Q866*H866</f>
        <v>0</v>
      </c>
      <c r="S866" s="181">
        <v>0</v>
      </c>
      <c r="T866" s="182">
        <f>S866*H866</f>
        <v>0</v>
      </c>
      <c r="U866" s="37"/>
      <c r="V866" s="37"/>
      <c r="W866" s="37"/>
      <c r="X866" s="37"/>
      <c r="Y866" s="37"/>
      <c r="Z866" s="37"/>
      <c r="AA866" s="37"/>
      <c r="AB866" s="37"/>
      <c r="AC866" s="37"/>
      <c r="AD866" s="37"/>
      <c r="AE866" s="37"/>
      <c r="AR866" s="183" t="s">
        <v>245</v>
      </c>
      <c r="AT866" s="183" t="s">
        <v>151</v>
      </c>
      <c r="AU866" s="183" t="s">
        <v>87</v>
      </c>
      <c r="AY866" s="19" t="s">
        <v>149</v>
      </c>
      <c r="BE866" s="184">
        <f>IF(N866="základní",J866,0)</f>
        <v>0</v>
      </c>
      <c r="BF866" s="184">
        <f>IF(N866="snížená",J866,0)</f>
        <v>0</v>
      </c>
      <c r="BG866" s="184">
        <f>IF(N866="zákl. přenesená",J866,0)</f>
        <v>0</v>
      </c>
      <c r="BH866" s="184">
        <f>IF(N866="sníž. přenesená",J866,0)</f>
        <v>0</v>
      </c>
      <c r="BI866" s="184">
        <f>IF(N866="nulová",J866,0)</f>
        <v>0</v>
      </c>
      <c r="BJ866" s="19" t="s">
        <v>85</v>
      </c>
      <c r="BK866" s="184">
        <f>ROUND(I866*H866,2)</f>
        <v>0</v>
      </c>
      <c r="BL866" s="19" t="s">
        <v>245</v>
      </c>
      <c r="BM866" s="183" t="s">
        <v>968</v>
      </c>
    </row>
    <row r="867" spans="1:47" s="2" customFormat="1" ht="78">
      <c r="A867" s="37"/>
      <c r="B867" s="38"/>
      <c r="C867" s="39"/>
      <c r="D867" s="185" t="s">
        <v>158</v>
      </c>
      <c r="E867" s="39"/>
      <c r="F867" s="186" t="s">
        <v>964</v>
      </c>
      <c r="G867" s="39"/>
      <c r="H867" s="39"/>
      <c r="I867" s="187"/>
      <c r="J867" s="39"/>
      <c r="K867" s="39"/>
      <c r="L867" s="42"/>
      <c r="M867" s="188"/>
      <c r="N867" s="189"/>
      <c r="O867" s="67"/>
      <c r="P867" s="67"/>
      <c r="Q867" s="67"/>
      <c r="R867" s="67"/>
      <c r="S867" s="67"/>
      <c r="T867" s="68"/>
      <c r="U867" s="37"/>
      <c r="V867" s="37"/>
      <c r="W867" s="37"/>
      <c r="X867" s="37"/>
      <c r="Y867" s="37"/>
      <c r="Z867" s="37"/>
      <c r="AA867" s="37"/>
      <c r="AB867" s="37"/>
      <c r="AC867" s="37"/>
      <c r="AD867" s="37"/>
      <c r="AE867" s="37"/>
      <c r="AT867" s="19" t="s">
        <v>158</v>
      </c>
      <c r="AU867" s="19" t="s">
        <v>87</v>
      </c>
    </row>
    <row r="868" spans="2:63" s="12" customFormat="1" ht="22.9" customHeight="1">
      <c r="B868" s="156"/>
      <c r="C868" s="157"/>
      <c r="D868" s="158" t="s">
        <v>76</v>
      </c>
      <c r="E868" s="170" t="s">
        <v>969</v>
      </c>
      <c r="F868" s="170" t="s">
        <v>970</v>
      </c>
      <c r="G868" s="157"/>
      <c r="H868" s="157"/>
      <c r="I868" s="160"/>
      <c r="J868" s="171">
        <f>BK868</f>
        <v>0</v>
      </c>
      <c r="K868" s="157"/>
      <c r="L868" s="162"/>
      <c r="M868" s="163"/>
      <c r="N868" s="164"/>
      <c r="O868" s="164"/>
      <c r="P868" s="165">
        <f>SUM(P869:P923)</f>
        <v>0</v>
      </c>
      <c r="Q868" s="164"/>
      <c r="R868" s="165">
        <f>SUM(R869:R923)</f>
        <v>0.05174571</v>
      </c>
      <c r="S868" s="164"/>
      <c r="T868" s="166">
        <f>SUM(T869:T923)</f>
        <v>0</v>
      </c>
      <c r="AR868" s="167" t="s">
        <v>87</v>
      </c>
      <c r="AT868" s="168" t="s">
        <v>76</v>
      </c>
      <c r="AU868" s="168" t="s">
        <v>85</v>
      </c>
      <c r="AY868" s="167" t="s">
        <v>149</v>
      </c>
      <c r="BK868" s="169">
        <f>SUM(BK869:BK923)</f>
        <v>0</v>
      </c>
    </row>
    <row r="869" spans="1:65" s="2" customFormat="1" ht="14.45" customHeight="1">
      <c r="A869" s="37"/>
      <c r="B869" s="38"/>
      <c r="C869" s="172" t="s">
        <v>971</v>
      </c>
      <c r="D869" s="172" t="s">
        <v>151</v>
      </c>
      <c r="E869" s="173" t="s">
        <v>972</v>
      </c>
      <c r="F869" s="174" t="s">
        <v>973</v>
      </c>
      <c r="G869" s="175" t="s">
        <v>235</v>
      </c>
      <c r="H869" s="176">
        <v>2</v>
      </c>
      <c r="I869" s="177"/>
      <c r="J869" s="178">
        <f>ROUND(I869*H869,2)</f>
        <v>0</v>
      </c>
      <c r="K869" s="174" t="s">
        <v>155</v>
      </c>
      <c r="L869" s="42"/>
      <c r="M869" s="179" t="s">
        <v>31</v>
      </c>
      <c r="N869" s="180" t="s">
        <v>48</v>
      </c>
      <c r="O869" s="67"/>
      <c r="P869" s="181">
        <f>O869*H869</f>
        <v>0</v>
      </c>
      <c r="Q869" s="181">
        <v>0.0001</v>
      </c>
      <c r="R869" s="181">
        <f>Q869*H869</f>
        <v>0.0002</v>
      </c>
      <c r="S869" s="181">
        <v>0</v>
      </c>
      <c r="T869" s="182">
        <f>S869*H869</f>
        <v>0</v>
      </c>
      <c r="U869" s="37"/>
      <c r="V869" s="37"/>
      <c r="W869" s="37"/>
      <c r="X869" s="37"/>
      <c r="Y869" s="37"/>
      <c r="Z869" s="37"/>
      <c r="AA869" s="37"/>
      <c r="AB869" s="37"/>
      <c r="AC869" s="37"/>
      <c r="AD869" s="37"/>
      <c r="AE869" s="37"/>
      <c r="AR869" s="183" t="s">
        <v>245</v>
      </c>
      <c r="AT869" s="183" t="s">
        <v>151</v>
      </c>
      <c r="AU869" s="183" t="s">
        <v>87</v>
      </c>
      <c r="AY869" s="19" t="s">
        <v>149</v>
      </c>
      <c r="BE869" s="184">
        <f>IF(N869="základní",J869,0)</f>
        <v>0</v>
      </c>
      <c r="BF869" s="184">
        <f>IF(N869="snížená",J869,0)</f>
        <v>0</v>
      </c>
      <c r="BG869" s="184">
        <f>IF(N869="zákl. přenesená",J869,0)</f>
        <v>0</v>
      </c>
      <c r="BH869" s="184">
        <f>IF(N869="sníž. přenesená",J869,0)</f>
        <v>0</v>
      </c>
      <c r="BI869" s="184">
        <f>IF(N869="nulová",J869,0)</f>
        <v>0</v>
      </c>
      <c r="BJ869" s="19" t="s">
        <v>85</v>
      </c>
      <c r="BK869" s="184">
        <f>ROUND(I869*H869,2)</f>
        <v>0</v>
      </c>
      <c r="BL869" s="19" t="s">
        <v>245</v>
      </c>
      <c r="BM869" s="183" t="s">
        <v>974</v>
      </c>
    </row>
    <row r="870" spans="1:47" s="2" customFormat="1" ht="48.75">
      <c r="A870" s="37"/>
      <c r="B870" s="38"/>
      <c r="C870" s="39"/>
      <c r="D870" s="185" t="s">
        <v>158</v>
      </c>
      <c r="E870" s="39"/>
      <c r="F870" s="186" t="s">
        <v>975</v>
      </c>
      <c r="G870" s="39"/>
      <c r="H870" s="39"/>
      <c r="I870" s="187"/>
      <c r="J870" s="39"/>
      <c r="K870" s="39"/>
      <c r="L870" s="42"/>
      <c r="M870" s="188"/>
      <c r="N870" s="189"/>
      <c r="O870" s="67"/>
      <c r="P870" s="67"/>
      <c r="Q870" s="67"/>
      <c r="R870" s="67"/>
      <c r="S870" s="67"/>
      <c r="T870" s="68"/>
      <c r="U870" s="37"/>
      <c r="V870" s="37"/>
      <c r="W870" s="37"/>
      <c r="X870" s="37"/>
      <c r="Y870" s="37"/>
      <c r="Z870" s="37"/>
      <c r="AA870" s="37"/>
      <c r="AB870" s="37"/>
      <c r="AC870" s="37"/>
      <c r="AD870" s="37"/>
      <c r="AE870" s="37"/>
      <c r="AT870" s="19" t="s">
        <v>158</v>
      </c>
      <c r="AU870" s="19" t="s">
        <v>87</v>
      </c>
    </row>
    <row r="871" spans="2:51" s="13" customFormat="1" ht="12">
      <c r="B871" s="190"/>
      <c r="C871" s="191"/>
      <c r="D871" s="185" t="s">
        <v>160</v>
      </c>
      <c r="E871" s="192" t="s">
        <v>31</v>
      </c>
      <c r="F871" s="193" t="s">
        <v>161</v>
      </c>
      <c r="G871" s="191"/>
      <c r="H871" s="192" t="s">
        <v>31</v>
      </c>
      <c r="I871" s="194"/>
      <c r="J871" s="191"/>
      <c r="K871" s="191"/>
      <c r="L871" s="195"/>
      <c r="M871" s="196"/>
      <c r="N871" s="197"/>
      <c r="O871" s="197"/>
      <c r="P871" s="197"/>
      <c r="Q871" s="197"/>
      <c r="R871" s="197"/>
      <c r="S871" s="197"/>
      <c r="T871" s="198"/>
      <c r="AT871" s="199" t="s">
        <v>160</v>
      </c>
      <c r="AU871" s="199" t="s">
        <v>87</v>
      </c>
      <c r="AV871" s="13" t="s">
        <v>85</v>
      </c>
      <c r="AW871" s="13" t="s">
        <v>38</v>
      </c>
      <c r="AX871" s="13" t="s">
        <v>77</v>
      </c>
      <c r="AY871" s="199" t="s">
        <v>149</v>
      </c>
    </row>
    <row r="872" spans="2:51" s="14" customFormat="1" ht="12">
      <c r="B872" s="200"/>
      <c r="C872" s="201"/>
      <c r="D872" s="185" t="s">
        <v>160</v>
      </c>
      <c r="E872" s="202" t="s">
        <v>31</v>
      </c>
      <c r="F872" s="203" t="s">
        <v>976</v>
      </c>
      <c r="G872" s="201"/>
      <c r="H872" s="204">
        <v>2</v>
      </c>
      <c r="I872" s="205"/>
      <c r="J872" s="201"/>
      <c r="K872" s="201"/>
      <c r="L872" s="206"/>
      <c r="M872" s="207"/>
      <c r="N872" s="208"/>
      <c r="O872" s="208"/>
      <c r="P872" s="208"/>
      <c r="Q872" s="208"/>
      <c r="R872" s="208"/>
      <c r="S872" s="208"/>
      <c r="T872" s="209"/>
      <c r="AT872" s="210" t="s">
        <v>160</v>
      </c>
      <c r="AU872" s="210" t="s">
        <v>87</v>
      </c>
      <c r="AV872" s="14" t="s">
        <v>87</v>
      </c>
      <c r="AW872" s="14" t="s">
        <v>38</v>
      </c>
      <c r="AX872" s="14" t="s">
        <v>77</v>
      </c>
      <c r="AY872" s="210" t="s">
        <v>149</v>
      </c>
    </row>
    <row r="873" spans="2:51" s="15" customFormat="1" ht="12">
      <c r="B873" s="211"/>
      <c r="C873" s="212"/>
      <c r="D873" s="185" t="s">
        <v>160</v>
      </c>
      <c r="E873" s="213" t="s">
        <v>31</v>
      </c>
      <c r="F873" s="214" t="s">
        <v>163</v>
      </c>
      <c r="G873" s="212"/>
      <c r="H873" s="215">
        <v>2</v>
      </c>
      <c r="I873" s="216"/>
      <c r="J873" s="212"/>
      <c r="K873" s="212"/>
      <c r="L873" s="217"/>
      <c r="M873" s="218"/>
      <c r="N873" s="219"/>
      <c r="O873" s="219"/>
      <c r="P873" s="219"/>
      <c r="Q873" s="219"/>
      <c r="R873" s="219"/>
      <c r="S873" s="219"/>
      <c r="T873" s="220"/>
      <c r="AT873" s="221" t="s">
        <v>160</v>
      </c>
      <c r="AU873" s="221" t="s">
        <v>87</v>
      </c>
      <c r="AV873" s="15" t="s">
        <v>156</v>
      </c>
      <c r="AW873" s="15" t="s">
        <v>38</v>
      </c>
      <c r="AX873" s="15" t="s">
        <v>85</v>
      </c>
      <c r="AY873" s="221" t="s">
        <v>149</v>
      </c>
    </row>
    <row r="874" spans="1:65" s="2" customFormat="1" ht="14.45" customHeight="1">
      <c r="A874" s="37"/>
      <c r="B874" s="38"/>
      <c r="C874" s="172" t="s">
        <v>977</v>
      </c>
      <c r="D874" s="172" t="s">
        <v>151</v>
      </c>
      <c r="E874" s="173" t="s">
        <v>978</v>
      </c>
      <c r="F874" s="174" t="s">
        <v>979</v>
      </c>
      <c r="G874" s="175" t="s">
        <v>297</v>
      </c>
      <c r="H874" s="176">
        <v>41.151</v>
      </c>
      <c r="I874" s="177"/>
      <c r="J874" s="178">
        <f>ROUND(I874*H874,2)</f>
        <v>0</v>
      </c>
      <c r="K874" s="174" t="s">
        <v>155</v>
      </c>
      <c r="L874" s="42"/>
      <c r="M874" s="179" t="s">
        <v>31</v>
      </c>
      <c r="N874" s="180" t="s">
        <v>48</v>
      </c>
      <c r="O874" s="67"/>
      <c r="P874" s="181">
        <f>O874*H874</f>
        <v>0</v>
      </c>
      <c r="Q874" s="181">
        <v>0.00084</v>
      </c>
      <c r="R874" s="181">
        <f>Q874*H874</f>
        <v>0.03456684</v>
      </c>
      <c r="S874" s="181">
        <v>0</v>
      </c>
      <c r="T874" s="182">
        <f>S874*H874</f>
        <v>0</v>
      </c>
      <c r="U874" s="37"/>
      <c r="V874" s="37"/>
      <c r="W874" s="37"/>
      <c r="X874" s="37"/>
      <c r="Y874" s="37"/>
      <c r="Z874" s="37"/>
      <c r="AA874" s="37"/>
      <c r="AB874" s="37"/>
      <c r="AC874" s="37"/>
      <c r="AD874" s="37"/>
      <c r="AE874" s="37"/>
      <c r="AR874" s="183" t="s">
        <v>245</v>
      </c>
      <c r="AT874" s="183" t="s">
        <v>151</v>
      </c>
      <c r="AU874" s="183" t="s">
        <v>87</v>
      </c>
      <c r="AY874" s="19" t="s">
        <v>149</v>
      </c>
      <c r="BE874" s="184">
        <f>IF(N874="základní",J874,0)</f>
        <v>0</v>
      </c>
      <c r="BF874" s="184">
        <f>IF(N874="snížená",J874,0)</f>
        <v>0</v>
      </c>
      <c r="BG874" s="184">
        <f>IF(N874="zákl. přenesená",J874,0)</f>
        <v>0</v>
      </c>
      <c r="BH874" s="184">
        <f>IF(N874="sníž. přenesená",J874,0)</f>
        <v>0</v>
      </c>
      <c r="BI874" s="184">
        <f>IF(N874="nulová",J874,0)</f>
        <v>0</v>
      </c>
      <c r="BJ874" s="19" t="s">
        <v>85</v>
      </c>
      <c r="BK874" s="184">
        <f>ROUND(I874*H874,2)</f>
        <v>0</v>
      </c>
      <c r="BL874" s="19" t="s">
        <v>245</v>
      </c>
      <c r="BM874" s="183" t="s">
        <v>980</v>
      </c>
    </row>
    <row r="875" spans="2:51" s="13" customFormat="1" ht="12">
      <c r="B875" s="190"/>
      <c r="C875" s="191"/>
      <c r="D875" s="185" t="s">
        <v>160</v>
      </c>
      <c r="E875" s="192" t="s">
        <v>31</v>
      </c>
      <c r="F875" s="193" t="s">
        <v>981</v>
      </c>
      <c r="G875" s="191"/>
      <c r="H875" s="192" t="s">
        <v>31</v>
      </c>
      <c r="I875" s="194"/>
      <c r="J875" s="191"/>
      <c r="K875" s="191"/>
      <c r="L875" s="195"/>
      <c r="M875" s="196"/>
      <c r="N875" s="197"/>
      <c r="O875" s="197"/>
      <c r="P875" s="197"/>
      <c r="Q875" s="197"/>
      <c r="R875" s="197"/>
      <c r="S875" s="197"/>
      <c r="T875" s="198"/>
      <c r="AT875" s="199" t="s">
        <v>160</v>
      </c>
      <c r="AU875" s="199" t="s">
        <v>87</v>
      </c>
      <c r="AV875" s="13" t="s">
        <v>85</v>
      </c>
      <c r="AW875" s="13" t="s">
        <v>38</v>
      </c>
      <c r="AX875" s="13" t="s">
        <v>77</v>
      </c>
      <c r="AY875" s="199" t="s">
        <v>149</v>
      </c>
    </row>
    <row r="876" spans="2:51" s="14" customFormat="1" ht="12">
      <c r="B876" s="200"/>
      <c r="C876" s="201"/>
      <c r="D876" s="185" t="s">
        <v>160</v>
      </c>
      <c r="E876" s="202" t="s">
        <v>31</v>
      </c>
      <c r="F876" s="203" t="s">
        <v>982</v>
      </c>
      <c r="G876" s="201"/>
      <c r="H876" s="204">
        <v>24.589</v>
      </c>
      <c r="I876" s="205"/>
      <c r="J876" s="201"/>
      <c r="K876" s="201"/>
      <c r="L876" s="206"/>
      <c r="M876" s="207"/>
      <c r="N876" s="208"/>
      <c r="O876" s="208"/>
      <c r="P876" s="208"/>
      <c r="Q876" s="208"/>
      <c r="R876" s="208"/>
      <c r="S876" s="208"/>
      <c r="T876" s="209"/>
      <c r="AT876" s="210" t="s">
        <v>160</v>
      </c>
      <c r="AU876" s="210" t="s">
        <v>87</v>
      </c>
      <c r="AV876" s="14" t="s">
        <v>87</v>
      </c>
      <c r="AW876" s="14" t="s">
        <v>38</v>
      </c>
      <c r="AX876" s="14" t="s">
        <v>77</v>
      </c>
      <c r="AY876" s="210" t="s">
        <v>149</v>
      </c>
    </row>
    <row r="877" spans="2:51" s="16" customFormat="1" ht="12">
      <c r="B877" s="232"/>
      <c r="C877" s="233"/>
      <c r="D877" s="185" t="s">
        <v>160</v>
      </c>
      <c r="E877" s="234" t="s">
        <v>31</v>
      </c>
      <c r="F877" s="235" t="s">
        <v>983</v>
      </c>
      <c r="G877" s="233"/>
      <c r="H877" s="236">
        <v>24.589</v>
      </c>
      <c r="I877" s="237"/>
      <c r="J877" s="233"/>
      <c r="K877" s="233"/>
      <c r="L877" s="238"/>
      <c r="M877" s="239"/>
      <c r="N877" s="240"/>
      <c r="O877" s="240"/>
      <c r="P877" s="240"/>
      <c r="Q877" s="240"/>
      <c r="R877" s="240"/>
      <c r="S877" s="240"/>
      <c r="T877" s="241"/>
      <c r="AT877" s="242" t="s">
        <v>160</v>
      </c>
      <c r="AU877" s="242" t="s">
        <v>87</v>
      </c>
      <c r="AV877" s="16" t="s">
        <v>167</v>
      </c>
      <c r="AW877" s="16" t="s">
        <v>38</v>
      </c>
      <c r="AX877" s="16" t="s">
        <v>77</v>
      </c>
      <c r="AY877" s="242" t="s">
        <v>149</v>
      </c>
    </row>
    <row r="878" spans="2:51" s="14" customFormat="1" ht="12">
      <c r="B878" s="200"/>
      <c r="C878" s="201"/>
      <c r="D878" s="185" t="s">
        <v>160</v>
      </c>
      <c r="E878" s="202" t="s">
        <v>31</v>
      </c>
      <c r="F878" s="203" t="s">
        <v>984</v>
      </c>
      <c r="G878" s="201"/>
      <c r="H878" s="204">
        <v>16.562</v>
      </c>
      <c r="I878" s="205"/>
      <c r="J878" s="201"/>
      <c r="K878" s="201"/>
      <c r="L878" s="206"/>
      <c r="M878" s="207"/>
      <c r="N878" s="208"/>
      <c r="O878" s="208"/>
      <c r="P878" s="208"/>
      <c r="Q878" s="208"/>
      <c r="R878" s="208"/>
      <c r="S878" s="208"/>
      <c r="T878" s="209"/>
      <c r="AT878" s="210" t="s">
        <v>160</v>
      </c>
      <c r="AU878" s="210" t="s">
        <v>87</v>
      </c>
      <c r="AV878" s="14" t="s">
        <v>87</v>
      </c>
      <c r="AW878" s="14" t="s">
        <v>38</v>
      </c>
      <c r="AX878" s="14" t="s">
        <v>77</v>
      </c>
      <c r="AY878" s="210" t="s">
        <v>149</v>
      </c>
    </row>
    <row r="879" spans="2:51" s="16" customFormat="1" ht="12">
      <c r="B879" s="232"/>
      <c r="C879" s="233"/>
      <c r="D879" s="185" t="s">
        <v>160</v>
      </c>
      <c r="E879" s="234" t="s">
        <v>31</v>
      </c>
      <c r="F879" s="235" t="s">
        <v>985</v>
      </c>
      <c r="G879" s="233"/>
      <c r="H879" s="236">
        <v>16.562</v>
      </c>
      <c r="I879" s="237"/>
      <c r="J879" s="233"/>
      <c r="K879" s="233"/>
      <c r="L879" s="238"/>
      <c r="M879" s="239"/>
      <c r="N879" s="240"/>
      <c r="O879" s="240"/>
      <c r="P879" s="240"/>
      <c r="Q879" s="240"/>
      <c r="R879" s="240"/>
      <c r="S879" s="240"/>
      <c r="T879" s="241"/>
      <c r="AT879" s="242" t="s">
        <v>160</v>
      </c>
      <c r="AU879" s="242" t="s">
        <v>87</v>
      </c>
      <c r="AV879" s="16" t="s">
        <v>167</v>
      </c>
      <c r="AW879" s="16" t="s">
        <v>38</v>
      </c>
      <c r="AX879" s="16" t="s">
        <v>77</v>
      </c>
      <c r="AY879" s="242" t="s">
        <v>149</v>
      </c>
    </row>
    <row r="880" spans="2:51" s="15" customFormat="1" ht="12">
      <c r="B880" s="211"/>
      <c r="C880" s="212"/>
      <c r="D880" s="185" t="s">
        <v>160</v>
      </c>
      <c r="E880" s="213" t="s">
        <v>31</v>
      </c>
      <c r="F880" s="214" t="s">
        <v>163</v>
      </c>
      <c r="G880" s="212"/>
      <c r="H880" s="215">
        <v>41.151</v>
      </c>
      <c r="I880" s="216"/>
      <c r="J880" s="212"/>
      <c r="K880" s="212"/>
      <c r="L880" s="217"/>
      <c r="M880" s="218"/>
      <c r="N880" s="219"/>
      <c r="O880" s="219"/>
      <c r="P880" s="219"/>
      <c r="Q880" s="219"/>
      <c r="R880" s="219"/>
      <c r="S880" s="219"/>
      <c r="T880" s="220"/>
      <c r="AT880" s="221" t="s">
        <v>160</v>
      </c>
      <c r="AU880" s="221" t="s">
        <v>87</v>
      </c>
      <c r="AV880" s="15" t="s">
        <v>156</v>
      </c>
      <c r="AW880" s="15" t="s">
        <v>38</v>
      </c>
      <c r="AX880" s="15" t="s">
        <v>85</v>
      </c>
      <c r="AY880" s="221" t="s">
        <v>149</v>
      </c>
    </row>
    <row r="881" spans="1:65" s="2" customFormat="1" ht="14.45" customHeight="1">
      <c r="A881" s="37"/>
      <c r="B881" s="38"/>
      <c r="C881" s="172" t="s">
        <v>986</v>
      </c>
      <c r="D881" s="172" t="s">
        <v>151</v>
      </c>
      <c r="E881" s="173" t="s">
        <v>987</v>
      </c>
      <c r="F881" s="174" t="s">
        <v>988</v>
      </c>
      <c r="G881" s="175" t="s">
        <v>989</v>
      </c>
      <c r="H881" s="176">
        <v>2</v>
      </c>
      <c r="I881" s="177"/>
      <c r="J881" s="178">
        <f>ROUND(I881*H881,2)</f>
        <v>0</v>
      </c>
      <c r="K881" s="174" t="s">
        <v>155</v>
      </c>
      <c r="L881" s="42"/>
      <c r="M881" s="179" t="s">
        <v>31</v>
      </c>
      <c r="N881" s="180" t="s">
        <v>48</v>
      </c>
      <c r="O881" s="67"/>
      <c r="P881" s="181">
        <f>O881*H881</f>
        <v>0</v>
      </c>
      <c r="Q881" s="181">
        <v>0</v>
      </c>
      <c r="R881" s="181">
        <f>Q881*H881</f>
        <v>0</v>
      </c>
      <c r="S881" s="181">
        <v>0</v>
      </c>
      <c r="T881" s="182">
        <f>S881*H881</f>
        <v>0</v>
      </c>
      <c r="U881" s="37"/>
      <c r="V881" s="37"/>
      <c r="W881" s="37"/>
      <c r="X881" s="37"/>
      <c r="Y881" s="37"/>
      <c r="Z881" s="37"/>
      <c r="AA881" s="37"/>
      <c r="AB881" s="37"/>
      <c r="AC881" s="37"/>
      <c r="AD881" s="37"/>
      <c r="AE881" s="37"/>
      <c r="AR881" s="183" t="s">
        <v>245</v>
      </c>
      <c r="AT881" s="183" t="s">
        <v>151</v>
      </c>
      <c r="AU881" s="183" t="s">
        <v>87</v>
      </c>
      <c r="AY881" s="19" t="s">
        <v>149</v>
      </c>
      <c r="BE881" s="184">
        <f>IF(N881="základní",J881,0)</f>
        <v>0</v>
      </c>
      <c r="BF881" s="184">
        <f>IF(N881="snížená",J881,0)</f>
        <v>0</v>
      </c>
      <c r="BG881" s="184">
        <f>IF(N881="zákl. přenesená",J881,0)</f>
        <v>0</v>
      </c>
      <c r="BH881" s="184">
        <f>IF(N881="sníž. přenesená",J881,0)</f>
        <v>0</v>
      </c>
      <c r="BI881" s="184">
        <f>IF(N881="nulová",J881,0)</f>
        <v>0</v>
      </c>
      <c r="BJ881" s="19" t="s">
        <v>85</v>
      </c>
      <c r="BK881" s="184">
        <f>ROUND(I881*H881,2)</f>
        <v>0</v>
      </c>
      <c r="BL881" s="19" t="s">
        <v>245</v>
      </c>
      <c r="BM881" s="183" t="s">
        <v>990</v>
      </c>
    </row>
    <row r="882" spans="1:47" s="2" customFormat="1" ht="48.75">
      <c r="A882" s="37"/>
      <c r="B882" s="38"/>
      <c r="C882" s="39"/>
      <c r="D882" s="185" t="s">
        <v>158</v>
      </c>
      <c r="E882" s="39"/>
      <c r="F882" s="186" t="s">
        <v>991</v>
      </c>
      <c r="G882" s="39"/>
      <c r="H882" s="39"/>
      <c r="I882" s="187"/>
      <c r="J882" s="39"/>
      <c r="K882" s="39"/>
      <c r="L882" s="42"/>
      <c r="M882" s="188"/>
      <c r="N882" s="189"/>
      <c r="O882" s="67"/>
      <c r="P882" s="67"/>
      <c r="Q882" s="67"/>
      <c r="R882" s="67"/>
      <c r="S882" s="67"/>
      <c r="T882" s="68"/>
      <c r="U882" s="37"/>
      <c r="V882" s="37"/>
      <c r="W882" s="37"/>
      <c r="X882" s="37"/>
      <c r="Y882" s="37"/>
      <c r="Z882" s="37"/>
      <c r="AA882" s="37"/>
      <c r="AB882" s="37"/>
      <c r="AC882" s="37"/>
      <c r="AD882" s="37"/>
      <c r="AE882" s="37"/>
      <c r="AT882" s="19" t="s">
        <v>158</v>
      </c>
      <c r="AU882" s="19" t="s">
        <v>87</v>
      </c>
    </row>
    <row r="883" spans="1:65" s="2" customFormat="1" ht="24.2" customHeight="1">
      <c r="A883" s="37"/>
      <c r="B883" s="38"/>
      <c r="C883" s="172" t="s">
        <v>992</v>
      </c>
      <c r="D883" s="172" t="s">
        <v>151</v>
      </c>
      <c r="E883" s="173" t="s">
        <v>993</v>
      </c>
      <c r="F883" s="174" t="s">
        <v>994</v>
      </c>
      <c r="G883" s="175" t="s">
        <v>297</v>
      </c>
      <c r="H883" s="176">
        <v>24.589</v>
      </c>
      <c r="I883" s="177"/>
      <c r="J883" s="178">
        <f>ROUND(I883*H883,2)</f>
        <v>0</v>
      </c>
      <c r="K883" s="174" t="s">
        <v>155</v>
      </c>
      <c r="L883" s="42"/>
      <c r="M883" s="179" t="s">
        <v>31</v>
      </c>
      <c r="N883" s="180" t="s">
        <v>48</v>
      </c>
      <c r="O883" s="67"/>
      <c r="P883" s="181">
        <f>O883*H883</f>
        <v>0</v>
      </c>
      <c r="Q883" s="181">
        <v>7E-05</v>
      </c>
      <c r="R883" s="181">
        <f>Q883*H883</f>
        <v>0.0017212299999999998</v>
      </c>
      <c r="S883" s="181">
        <v>0</v>
      </c>
      <c r="T883" s="182">
        <f>S883*H883</f>
        <v>0</v>
      </c>
      <c r="U883" s="37"/>
      <c r="V883" s="37"/>
      <c r="W883" s="37"/>
      <c r="X883" s="37"/>
      <c r="Y883" s="37"/>
      <c r="Z883" s="37"/>
      <c r="AA883" s="37"/>
      <c r="AB883" s="37"/>
      <c r="AC883" s="37"/>
      <c r="AD883" s="37"/>
      <c r="AE883" s="37"/>
      <c r="AR883" s="183" t="s">
        <v>245</v>
      </c>
      <c r="AT883" s="183" t="s">
        <v>151</v>
      </c>
      <c r="AU883" s="183" t="s">
        <v>87</v>
      </c>
      <c r="AY883" s="19" t="s">
        <v>149</v>
      </c>
      <c r="BE883" s="184">
        <f>IF(N883="základní",J883,0)</f>
        <v>0</v>
      </c>
      <c r="BF883" s="184">
        <f>IF(N883="snížená",J883,0)</f>
        <v>0</v>
      </c>
      <c r="BG883" s="184">
        <f>IF(N883="zákl. přenesená",J883,0)</f>
        <v>0</v>
      </c>
      <c r="BH883" s="184">
        <f>IF(N883="sníž. přenesená",J883,0)</f>
        <v>0</v>
      </c>
      <c r="BI883" s="184">
        <f>IF(N883="nulová",J883,0)</f>
        <v>0</v>
      </c>
      <c r="BJ883" s="19" t="s">
        <v>85</v>
      </c>
      <c r="BK883" s="184">
        <f>ROUND(I883*H883,2)</f>
        <v>0</v>
      </c>
      <c r="BL883" s="19" t="s">
        <v>245</v>
      </c>
      <c r="BM883" s="183" t="s">
        <v>995</v>
      </c>
    </row>
    <row r="884" spans="1:47" s="2" customFormat="1" ht="29.25">
      <c r="A884" s="37"/>
      <c r="B884" s="38"/>
      <c r="C884" s="39"/>
      <c r="D884" s="185" t="s">
        <v>158</v>
      </c>
      <c r="E884" s="39"/>
      <c r="F884" s="186" t="s">
        <v>996</v>
      </c>
      <c r="G884" s="39"/>
      <c r="H884" s="39"/>
      <c r="I884" s="187"/>
      <c r="J884" s="39"/>
      <c r="K884" s="39"/>
      <c r="L884" s="42"/>
      <c r="M884" s="188"/>
      <c r="N884" s="189"/>
      <c r="O884" s="67"/>
      <c r="P884" s="67"/>
      <c r="Q884" s="67"/>
      <c r="R884" s="67"/>
      <c r="S884" s="67"/>
      <c r="T884" s="68"/>
      <c r="U884" s="37"/>
      <c r="V884" s="37"/>
      <c r="W884" s="37"/>
      <c r="X884" s="37"/>
      <c r="Y884" s="37"/>
      <c r="Z884" s="37"/>
      <c r="AA884" s="37"/>
      <c r="AB884" s="37"/>
      <c r="AC884" s="37"/>
      <c r="AD884" s="37"/>
      <c r="AE884" s="37"/>
      <c r="AT884" s="19" t="s">
        <v>158</v>
      </c>
      <c r="AU884" s="19" t="s">
        <v>87</v>
      </c>
    </row>
    <row r="885" spans="2:51" s="13" customFormat="1" ht="12">
      <c r="B885" s="190"/>
      <c r="C885" s="191"/>
      <c r="D885" s="185" t="s">
        <v>160</v>
      </c>
      <c r="E885" s="192" t="s">
        <v>31</v>
      </c>
      <c r="F885" s="193" t="s">
        <v>981</v>
      </c>
      <c r="G885" s="191"/>
      <c r="H885" s="192" t="s">
        <v>31</v>
      </c>
      <c r="I885" s="194"/>
      <c r="J885" s="191"/>
      <c r="K885" s="191"/>
      <c r="L885" s="195"/>
      <c r="M885" s="196"/>
      <c r="N885" s="197"/>
      <c r="O885" s="197"/>
      <c r="P885" s="197"/>
      <c r="Q885" s="197"/>
      <c r="R885" s="197"/>
      <c r="S885" s="197"/>
      <c r="T885" s="198"/>
      <c r="AT885" s="199" t="s">
        <v>160</v>
      </c>
      <c r="AU885" s="199" t="s">
        <v>87</v>
      </c>
      <c r="AV885" s="13" t="s">
        <v>85</v>
      </c>
      <c r="AW885" s="13" t="s">
        <v>38</v>
      </c>
      <c r="AX885" s="13" t="s">
        <v>77</v>
      </c>
      <c r="AY885" s="199" t="s">
        <v>149</v>
      </c>
    </row>
    <row r="886" spans="2:51" s="14" customFormat="1" ht="12">
      <c r="B886" s="200"/>
      <c r="C886" s="201"/>
      <c r="D886" s="185" t="s">
        <v>160</v>
      </c>
      <c r="E886" s="202" t="s">
        <v>31</v>
      </c>
      <c r="F886" s="203" t="s">
        <v>982</v>
      </c>
      <c r="G886" s="201"/>
      <c r="H886" s="204">
        <v>24.589</v>
      </c>
      <c r="I886" s="205"/>
      <c r="J886" s="201"/>
      <c r="K886" s="201"/>
      <c r="L886" s="206"/>
      <c r="M886" s="207"/>
      <c r="N886" s="208"/>
      <c r="O886" s="208"/>
      <c r="P886" s="208"/>
      <c r="Q886" s="208"/>
      <c r="R886" s="208"/>
      <c r="S886" s="208"/>
      <c r="T886" s="209"/>
      <c r="AT886" s="210" t="s">
        <v>160</v>
      </c>
      <c r="AU886" s="210" t="s">
        <v>87</v>
      </c>
      <c r="AV886" s="14" t="s">
        <v>87</v>
      </c>
      <c r="AW886" s="14" t="s">
        <v>38</v>
      </c>
      <c r="AX886" s="14" t="s">
        <v>77</v>
      </c>
      <c r="AY886" s="210" t="s">
        <v>149</v>
      </c>
    </row>
    <row r="887" spans="2:51" s="16" customFormat="1" ht="12">
      <c r="B887" s="232"/>
      <c r="C887" s="233"/>
      <c r="D887" s="185" t="s">
        <v>160</v>
      </c>
      <c r="E887" s="234" t="s">
        <v>31</v>
      </c>
      <c r="F887" s="235" t="s">
        <v>983</v>
      </c>
      <c r="G887" s="233"/>
      <c r="H887" s="236">
        <v>24.589</v>
      </c>
      <c r="I887" s="237"/>
      <c r="J887" s="233"/>
      <c r="K887" s="233"/>
      <c r="L887" s="238"/>
      <c r="M887" s="239"/>
      <c r="N887" s="240"/>
      <c r="O887" s="240"/>
      <c r="P887" s="240"/>
      <c r="Q887" s="240"/>
      <c r="R887" s="240"/>
      <c r="S887" s="240"/>
      <c r="T887" s="241"/>
      <c r="AT887" s="242" t="s">
        <v>160</v>
      </c>
      <c r="AU887" s="242" t="s">
        <v>87</v>
      </c>
      <c r="AV887" s="16" t="s">
        <v>167</v>
      </c>
      <c r="AW887" s="16" t="s">
        <v>38</v>
      </c>
      <c r="AX887" s="16" t="s">
        <v>77</v>
      </c>
      <c r="AY887" s="242" t="s">
        <v>149</v>
      </c>
    </row>
    <row r="888" spans="2:51" s="15" customFormat="1" ht="12">
      <c r="B888" s="211"/>
      <c r="C888" s="212"/>
      <c r="D888" s="185" t="s">
        <v>160</v>
      </c>
      <c r="E888" s="213" t="s">
        <v>31</v>
      </c>
      <c r="F888" s="214" t="s">
        <v>163</v>
      </c>
      <c r="G888" s="212"/>
      <c r="H888" s="215">
        <v>24.589</v>
      </c>
      <c r="I888" s="216"/>
      <c r="J888" s="212"/>
      <c r="K888" s="212"/>
      <c r="L888" s="217"/>
      <c r="M888" s="218"/>
      <c r="N888" s="219"/>
      <c r="O888" s="219"/>
      <c r="P888" s="219"/>
      <c r="Q888" s="219"/>
      <c r="R888" s="219"/>
      <c r="S888" s="219"/>
      <c r="T888" s="220"/>
      <c r="AT888" s="221" t="s">
        <v>160</v>
      </c>
      <c r="AU888" s="221" t="s">
        <v>87</v>
      </c>
      <c r="AV888" s="15" t="s">
        <v>156</v>
      </c>
      <c r="AW888" s="15" t="s">
        <v>38</v>
      </c>
      <c r="AX888" s="15" t="s">
        <v>85</v>
      </c>
      <c r="AY888" s="221" t="s">
        <v>149</v>
      </c>
    </row>
    <row r="889" spans="1:65" s="2" customFormat="1" ht="24.2" customHeight="1">
      <c r="A889" s="37"/>
      <c r="B889" s="38"/>
      <c r="C889" s="172" t="s">
        <v>997</v>
      </c>
      <c r="D889" s="172" t="s">
        <v>151</v>
      </c>
      <c r="E889" s="173" t="s">
        <v>998</v>
      </c>
      <c r="F889" s="174" t="s">
        <v>999</v>
      </c>
      <c r="G889" s="175" t="s">
        <v>297</v>
      </c>
      <c r="H889" s="176">
        <v>16.562</v>
      </c>
      <c r="I889" s="177"/>
      <c r="J889" s="178">
        <f>ROUND(I889*H889,2)</f>
        <v>0</v>
      </c>
      <c r="K889" s="174" t="s">
        <v>155</v>
      </c>
      <c r="L889" s="42"/>
      <c r="M889" s="179" t="s">
        <v>31</v>
      </c>
      <c r="N889" s="180" t="s">
        <v>48</v>
      </c>
      <c r="O889" s="67"/>
      <c r="P889" s="181">
        <f>O889*H889</f>
        <v>0</v>
      </c>
      <c r="Q889" s="181">
        <v>0.00012</v>
      </c>
      <c r="R889" s="181">
        <f>Q889*H889</f>
        <v>0.00198744</v>
      </c>
      <c r="S889" s="181">
        <v>0</v>
      </c>
      <c r="T889" s="182">
        <f>S889*H889</f>
        <v>0</v>
      </c>
      <c r="U889" s="37"/>
      <c r="V889" s="37"/>
      <c r="W889" s="37"/>
      <c r="X889" s="37"/>
      <c r="Y889" s="37"/>
      <c r="Z889" s="37"/>
      <c r="AA889" s="37"/>
      <c r="AB889" s="37"/>
      <c r="AC889" s="37"/>
      <c r="AD889" s="37"/>
      <c r="AE889" s="37"/>
      <c r="AR889" s="183" t="s">
        <v>245</v>
      </c>
      <c r="AT889" s="183" t="s">
        <v>151</v>
      </c>
      <c r="AU889" s="183" t="s">
        <v>87</v>
      </c>
      <c r="AY889" s="19" t="s">
        <v>149</v>
      </c>
      <c r="BE889" s="184">
        <f>IF(N889="základní",J889,0)</f>
        <v>0</v>
      </c>
      <c r="BF889" s="184">
        <f>IF(N889="snížená",J889,0)</f>
        <v>0</v>
      </c>
      <c r="BG889" s="184">
        <f>IF(N889="zákl. přenesená",J889,0)</f>
        <v>0</v>
      </c>
      <c r="BH889" s="184">
        <f>IF(N889="sníž. přenesená",J889,0)</f>
        <v>0</v>
      </c>
      <c r="BI889" s="184">
        <f>IF(N889="nulová",J889,0)</f>
        <v>0</v>
      </c>
      <c r="BJ889" s="19" t="s">
        <v>85</v>
      </c>
      <c r="BK889" s="184">
        <f>ROUND(I889*H889,2)</f>
        <v>0</v>
      </c>
      <c r="BL889" s="19" t="s">
        <v>245</v>
      </c>
      <c r="BM889" s="183" t="s">
        <v>1000</v>
      </c>
    </row>
    <row r="890" spans="1:47" s="2" customFormat="1" ht="29.25">
      <c r="A890" s="37"/>
      <c r="B890" s="38"/>
      <c r="C890" s="39"/>
      <c r="D890" s="185" t="s">
        <v>158</v>
      </c>
      <c r="E890" s="39"/>
      <c r="F890" s="186" t="s">
        <v>996</v>
      </c>
      <c r="G890" s="39"/>
      <c r="H890" s="39"/>
      <c r="I890" s="187"/>
      <c r="J890" s="39"/>
      <c r="K890" s="39"/>
      <c r="L890" s="42"/>
      <c r="M890" s="188"/>
      <c r="N890" s="189"/>
      <c r="O890" s="67"/>
      <c r="P890" s="67"/>
      <c r="Q890" s="67"/>
      <c r="R890" s="67"/>
      <c r="S890" s="67"/>
      <c r="T890" s="68"/>
      <c r="U890" s="37"/>
      <c r="V890" s="37"/>
      <c r="W890" s="37"/>
      <c r="X890" s="37"/>
      <c r="Y890" s="37"/>
      <c r="Z890" s="37"/>
      <c r="AA890" s="37"/>
      <c r="AB890" s="37"/>
      <c r="AC890" s="37"/>
      <c r="AD890" s="37"/>
      <c r="AE890" s="37"/>
      <c r="AT890" s="19" t="s">
        <v>158</v>
      </c>
      <c r="AU890" s="19" t="s">
        <v>87</v>
      </c>
    </row>
    <row r="891" spans="2:51" s="13" customFormat="1" ht="12">
      <c r="B891" s="190"/>
      <c r="C891" s="191"/>
      <c r="D891" s="185" t="s">
        <v>160</v>
      </c>
      <c r="E891" s="192" t="s">
        <v>31</v>
      </c>
      <c r="F891" s="193" t="s">
        <v>981</v>
      </c>
      <c r="G891" s="191"/>
      <c r="H891" s="192" t="s">
        <v>31</v>
      </c>
      <c r="I891" s="194"/>
      <c r="J891" s="191"/>
      <c r="K891" s="191"/>
      <c r="L891" s="195"/>
      <c r="M891" s="196"/>
      <c r="N891" s="197"/>
      <c r="O891" s="197"/>
      <c r="P891" s="197"/>
      <c r="Q891" s="197"/>
      <c r="R891" s="197"/>
      <c r="S891" s="197"/>
      <c r="T891" s="198"/>
      <c r="AT891" s="199" t="s">
        <v>160</v>
      </c>
      <c r="AU891" s="199" t="s">
        <v>87</v>
      </c>
      <c r="AV891" s="13" t="s">
        <v>85</v>
      </c>
      <c r="AW891" s="13" t="s">
        <v>38</v>
      </c>
      <c r="AX891" s="13" t="s">
        <v>77</v>
      </c>
      <c r="AY891" s="199" t="s">
        <v>149</v>
      </c>
    </row>
    <row r="892" spans="2:51" s="14" customFormat="1" ht="12">
      <c r="B892" s="200"/>
      <c r="C892" s="201"/>
      <c r="D892" s="185" t="s">
        <v>160</v>
      </c>
      <c r="E892" s="202" t="s">
        <v>31</v>
      </c>
      <c r="F892" s="203" t="s">
        <v>984</v>
      </c>
      <c r="G892" s="201"/>
      <c r="H892" s="204">
        <v>16.562</v>
      </c>
      <c r="I892" s="205"/>
      <c r="J892" s="201"/>
      <c r="K892" s="201"/>
      <c r="L892" s="206"/>
      <c r="M892" s="207"/>
      <c r="N892" s="208"/>
      <c r="O892" s="208"/>
      <c r="P892" s="208"/>
      <c r="Q892" s="208"/>
      <c r="R892" s="208"/>
      <c r="S892" s="208"/>
      <c r="T892" s="209"/>
      <c r="AT892" s="210" t="s">
        <v>160</v>
      </c>
      <c r="AU892" s="210" t="s">
        <v>87</v>
      </c>
      <c r="AV892" s="14" t="s">
        <v>87</v>
      </c>
      <c r="AW892" s="14" t="s">
        <v>38</v>
      </c>
      <c r="AX892" s="14" t="s">
        <v>77</v>
      </c>
      <c r="AY892" s="210" t="s">
        <v>149</v>
      </c>
    </row>
    <row r="893" spans="2:51" s="16" customFormat="1" ht="12">
      <c r="B893" s="232"/>
      <c r="C893" s="233"/>
      <c r="D893" s="185" t="s">
        <v>160</v>
      </c>
      <c r="E893" s="234" t="s">
        <v>31</v>
      </c>
      <c r="F893" s="235" t="s">
        <v>985</v>
      </c>
      <c r="G893" s="233"/>
      <c r="H893" s="236">
        <v>16.562</v>
      </c>
      <c r="I893" s="237"/>
      <c r="J893" s="233"/>
      <c r="K893" s="233"/>
      <c r="L893" s="238"/>
      <c r="M893" s="239"/>
      <c r="N893" s="240"/>
      <c r="O893" s="240"/>
      <c r="P893" s="240"/>
      <c r="Q893" s="240"/>
      <c r="R893" s="240"/>
      <c r="S893" s="240"/>
      <c r="T893" s="241"/>
      <c r="AT893" s="242" t="s">
        <v>160</v>
      </c>
      <c r="AU893" s="242" t="s">
        <v>87</v>
      </c>
      <c r="AV893" s="16" t="s">
        <v>167</v>
      </c>
      <c r="AW893" s="16" t="s">
        <v>38</v>
      </c>
      <c r="AX893" s="16" t="s">
        <v>77</v>
      </c>
      <c r="AY893" s="242" t="s">
        <v>149</v>
      </c>
    </row>
    <row r="894" spans="2:51" s="15" customFormat="1" ht="12">
      <c r="B894" s="211"/>
      <c r="C894" s="212"/>
      <c r="D894" s="185" t="s">
        <v>160</v>
      </c>
      <c r="E894" s="213" t="s">
        <v>31</v>
      </c>
      <c r="F894" s="214" t="s">
        <v>163</v>
      </c>
      <c r="G894" s="212"/>
      <c r="H894" s="215">
        <v>16.562</v>
      </c>
      <c r="I894" s="216"/>
      <c r="J894" s="212"/>
      <c r="K894" s="212"/>
      <c r="L894" s="217"/>
      <c r="M894" s="218"/>
      <c r="N894" s="219"/>
      <c r="O894" s="219"/>
      <c r="P894" s="219"/>
      <c r="Q894" s="219"/>
      <c r="R894" s="219"/>
      <c r="S894" s="219"/>
      <c r="T894" s="220"/>
      <c r="AT894" s="221" t="s">
        <v>160</v>
      </c>
      <c r="AU894" s="221" t="s">
        <v>87</v>
      </c>
      <c r="AV894" s="15" t="s">
        <v>156</v>
      </c>
      <c r="AW894" s="15" t="s">
        <v>38</v>
      </c>
      <c r="AX894" s="15" t="s">
        <v>85</v>
      </c>
      <c r="AY894" s="221" t="s">
        <v>149</v>
      </c>
    </row>
    <row r="895" spans="1:65" s="2" customFormat="1" ht="14.45" customHeight="1">
      <c r="A895" s="37"/>
      <c r="B895" s="38"/>
      <c r="C895" s="172" t="s">
        <v>1001</v>
      </c>
      <c r="D895" s="172" t="s">
        <v>151</v>
      </c>
      <c r="E895" s="173" t="s">
        <v>1002</v>
      </c>
      <c r="F895" s="174" t="s">
        <v>1003</v>
      </c>
      <c r="G895" s="175" t="s">
        <v>235</v>
      </c>
      <c r="H895" s="176">
        <v>3</v>
      </c>
      <c r="I895" s="177"/>
      <c r="J895" s="178">
        <f>ROUND(I895*H895,2)</f>
        <v>0</v>
      </c>
      <c r="K895" s="174" t="s">
        <v>155</v>
      </c>
      <c r="L895" s="42"/>
      <c r="M895" s="179" t="s">
        <v>31</v>
      </c>
      <c r="N895" s="180" t="s">
        <v>48</v>
      </c>
      <c r="O895" s="67"/>
      <c r="P895" s="181">
        <f>O895*H895</f>
        <v>0</v>
      </c>
      <c r="Q895" s="181">
        <v>0</v>
      </c>
      <c r="R895" s="181">
        <f>Q895*H895</f>
        <v>0</v>
      </c>
      <c r="S895" s="181">
        <v>0</v>
      </c>
      <c r="T895" s="182">
        <f>S895*H895</f>
        <v>0</v>
      </c>
      <c r="U895" s="37"/>
      <c r="V895" s="37"/>
      <c r="W895" s="37"/>
      <c r="X895" s="37"/>
      <c r="Y895" s="37"/>
      <c r="Z895" s="37"/>
      <c r="AA895" s="37"/>
      <c r="AB895" s="37"/>
      <c r="AC895" s="37"/>
      <c r="AD895" s="37"/>
      <c r="AE895" s="37"/>
      <c r="AR895" s="183" t="s">
        <v>245</v>
      </c>
      <c r="AT895" s="183" t="s">
        <v>151</v>
      </c>
      <c r="AU895" s="183" t="s">
        <v>87</v>
      </c>
      <c r="AY895" s="19" t="s">
        <v>149</v>
      </c>
      <c r="BE895" s="184">
        <f>IF(N895="základní",J895,0)</f>
        <v>0</v>
      </c>
      <c r="BF895" s="184">
        <f>IF(N895="snížená",J895,0)</f>
        <v>0</v>
      </c>
      <c r="BG895" s="184">
        <f>IF(N895="zákl. přenesená",J895,0)</f>
        <v>0</v>
      </c>
      <c r="BH895" s="184">
        <f>IF(N895="sníž. přenesená",J895,0)</f>
        <v>0</v>
      </c>
      <c r="BI895" s="184">
        <f>IF(N895="nulová",J895,0)</f>
        <v>0</v>
      </c>
      <c r="BJ895" s="19" t="s">
        <v>85</v>
      </c>
      <c r="BK895" s="184">
        <f>ROUND(I895*H895,2)</f>
        <v>0</v>
      </c>
      <c r="BL895" s="19" t="s">
        <v>245</v>
      </c>
      <c r="BM895" s="183" t="s">
        <v>1004</v>
      </c>
    </row>
    <row r="896" spans="1:47" s="2" customFormat="1" ht="48.75">
      <c r="A896" s="37"/>
      <c r="B896" s="38"/>
      <c r="C896" s="39"/>
      <c r="D896" s="185" t="s">
        <v>158</v>
      </c>
      <c r="E896" s="39"/>
      <c r="F896" s="186" t="s">
        <v>1005</v>
      </c>
      <c r="G896" s="39"/>
      <c r="H896" s="39"/>
      <c r="I896" s="187"/>
      <c r="J896" s="39"/>
      <c r="K896" s="39"/>
      <c r="L896" s="42"/>
      <c r="M896" s="188"/>
      <c r="N896" s="189"/>
      <c r="O896" s="67"/>
      <c r="P896" s="67"/>
      <c r="Q896" s="67"/>
      <c r="R896" s="67"/>
      <c r="S896" s="67"/>
      <c r="T896" s="68"/>
      <c r="U896" s="37"/>
      <c r="V896" s="37"/>
      <c r="W896" s="37"/>
      <c r="X896" s="37"/>
      <c r="Y896" s="37"/>
      <c r="Z896" s="37"/>
      <c r="AA896" s="37"/>
      <c r="AB896" s="37"/>
      <c r="AC896" s="37"/>
      <c r="AD896" s="37"/>
      <c r="AE896" s="37"/>
      <c r="AT896" s="19" t="s">
        <v>158</v>
      </c>
      <c r="AU896" s="19" t="s">
        <v>87</v>
      </c>
    </row>
    <row r="897" spans="1:65" s="2" customFormat="1" ht="14.45" customHeight="1">
      <c r="A897" s="37"/>
      <c r="B897" s="38"/>
      <c r="C897" s="172" t="s">
        <v>1006</v>
      </c>
      <c r="D897" s="172" t="s">
        <v>151</v>
      </c>
      <c r="E897" s="173" t="s">
        <v>1007</v>
      </c>
      <c r="F897" s="174" t="s">
        <v>1008</v>
      </c>
      <c r="G897" s="175" t="s">
        <v>235</v>
      </c>
      <c r="H897" s="176">
        <v>3</v>
      </c>
      <c r="I897" s="177"/>
      <c r="J897" s="178">
        <f>ROUND(I897*H897,2)</f>
        <v>0</v>
      </c>
      <c r="K897" s="174" t="s">
        <v>155</v>
      </c>
      <c r="L897" s="42"/>
      <c r="M897" s="179" t="s">
        <v>31</v>
      </c>
      <c r="N897" s="180" t="s">
        <v>48</v>
      </c>
      <c r="O897" s="67"/>
      <c r="P897" s="181">
        <f>O897*H897</f>
        <v>0</v>
      </c>
      <c r="Q897" s="181">
        <v>0</v>
      </c>
      <c r="R897" s="181">
        <f>Q897*H897</f>
        <v>0</v>
      </c>
      <c r="S897" s="181">
        <v>0</v>
      </c>
      <c r="T897" s="182">
        <f>S897*H897</f>
        <v>0</v>
      </c>
      <c r="U897" s="37"/>
      <c r="V897" s="37"/>
      <c r="W897" s="37"/>
      <c r="X897" s="37"/>
      <c r="Y897" s="37"/>
      <c r="Z897" s="37"/>
      <c r="AA897" s="37"/>
      <c r="AB897" s="37"/>
      <c r="AC897" s="37"/>
      <c r="AD897" s="37"/>
      <c r="AE897" s="37"/>
      <c r="AR897" s="183" t="s">
        <v>245</v>
      </c>
      <c r="AT897" s="183" t="s">
        <v>151</v>
      </c>
      <c r="AU897" s="183" t="s">
        <v>87</v>
      </c>
      <c r="AY897" s="19" t="s">
        <v>149</v>
      </c>
      <c r="BE897" s="184">
        <f>IF(N897="základní",J897,0)</f>
        <v>0</v>
      </c>
      <c r="BF897" s="184">
        <f>IF(N897="snížená",J897,0)</f>
        <v>0</v>
      </c>
      <c r="BG897" s="184">
        <f>IF(N897="zákl. přenesená",J897,0)</f>
        <v>0</v>
      </c>
      <c r="BH897" s="184">
        <f>IF(N897="sníž. přenesená",J897,0)</f>
        <v>0</v>
      </c>
      <c r="BI897" s="184">
        <f>IF(N897="nulová",J897,0)</f>
        <v>0</v>
      </c>
      <c r="BJ897" s="19" t="s">
        <v>85</v>
      </c>
      <c r="BK897" s="184">
        <f>ROUND(I897*H897,2)</f>
        <v>0</v>
      </c>
      <c r="BL897" s="19" t="s">
        <v>245</v>
      </c>
      <c r="BM897" s="183" t="s">
        <v>1009</v>
      </c>
    </row>
    <row r="898" spans="1:47" s="2" customFormat="1" ht="68.25">
      <c r="A898" s="37"/>
      <c r="B898" s="38"/>
      <c r="C898" s="39"/>
      <c r="D898" s="185" t="s">
        <v>158</v>
      </c>
      <c r="E898" s="39"/>
      <c r="F898" s="186" t="s">
        <v>1010</v>
      </c>
      <c r="G898" s="39"/>
      <c r="H898" s="39"/>
      <c r="I898" s="187"/>
      <c r="J898" s="39"/>
      <c r="K898" s="39"/>
      <c r="L898" s="42"/>
      <c r="M898" s="188"/>
      <c r="N898" s="189"/>
      <c r="O898" s="67"/>
      <c r="P898" s="67"/>
      <c r="Q898" s="67"/>
      <c r="R898" s="67"/>
      <c r="S898" s="67"/>
      <c r="T898" s="68"/>
      <c r="U898" s="37"/>
      <c r="V898" s="37"/>
      <c r="W898" s="37"/>
      <c r="X898" s="37"/>
      <c r="Y898" s="37"/>
      <c r="Z898" s="37"/>
      <c r="AA898" s="37"/>
      <c r="AB898" s="37"/>
      <c r="AC898" s="37"/>
      <c r="AD898" s="37"/>
      <c r="AE898" s="37"/>
      <c r="AT898" s="19" t="s">
        <v>158</v>
      </c>
      <c r="AU898" s="19" t="s">
        <v>87</v>
      </c>
    </row>
    <row r="899" spans="2:51" s="13" customFormat="1" ht="12">
      <c r="B899" s="190"/>
      <c r="C899" s="191"/>
      <c r="D899" s="185" t="s">
        <v>160</v>
      </c>
      <c r="E899" s="192" t="s">
        <v>31</v>
      </c>
      <c r="F899" s="193" t="s">
        <v>161</v>
      </c>
      <c r="G899" s="191"/>
      <c r="H899" s="192" t="s">
        <v>31</v>
      </c>
      <c r="I899" s="194"/>
      <c r="J899" s="191"/>
      <c r="K899" s="191"/>
      <c r="L899" s="195"/>
      <c r="M899" s="196"/>
      <c r="N899" s="197"/>
      <c r="O899" s="197"/>
      <c r="P899" s="197"/>
      <c r="Q899" s="197"/>
      <c r="R899" s="197"/>
      <c r="S899" s="197"/>
      <c r="T899" s="198"/>
      <c r="AT899" s="199" t="s">
        <v>160</v>
      </c>
      <c r="AU899" s="199" t="s">
        <v>87</v>
      </c>
      <c r="AV899" s="13" t="s">
        <v>85</v>
      </c>
      <c r="AW899" s="13" t="s">
        <v>38</v>
      </c>
      <c r="AX899" s="13" t="s">
        <v>77</v>
      </c>
      <c r="AY899" s="199" t="s">
        <v>149</v>
      </c>
    </row>
    <row r="900" spans="2:51" s="14" customFormat="1" ht="12">
      <c r="B900" s="200"/>
      <c r="C900" s="201"/>
      <c r="D900" s="185" t="s">
        <v>160</v>
      </c>
      <c r="E900" s="202" t="s">
        <v>31</v>
      </c>
      <c r="F900" s="203" t="s">
        <v>1011</v>
      </c>
      <c r="G900" s="201"/>
      <c r="H900" s="204">
        <v>1</v>
      </c>
      <c r="I900" s="205"/>
      <c r="J900" s="201"/>
      <c r="K900" s="201"/>
      <c r="L900" s="206"/>
      <c r="M900" s="207"/>
      <c r="N900" s="208"/>
      <c r="O900" s="208"/>
      <c r="P900" s="208"/>
      <c r="Q900" s="208"/>
      <c r="R900" s="208"/>
      <c r="S900" s="208"/>
      <c r="T900" s="209"/>
      <c r="AT900" s="210" t="s">
        <v>160</v>
      </c>
      <c r="AU900" s="210" t="s">
        <v>87</v>
      </c>
      <c r="AV900" s="14" t="s">
        <v>87</v>
      </c>
      <c r="AW900" s="14" t="s">
        <v>38</v>
      </c>
      <c r="AX900" s="14" t="s">
        <v>77</v>
      </c>
      <c r="AY900" s="210" t="s">
        <v>149</v>
      </c>
    </row>
    <row r="901" spans="2:51" s="14" customFormat="1" ht="12">
      <c r="B901" s="200"/>
      <c r="C901" s="201"/>
      <c r="D901" s="185" t="s">
        <v>160</v>
      </c>
      <c r="E901" s="202" t="s">
        <v>31</v>
      </c>
      <c r="F901" s="203" t="s">
        <v>1012</v>
      </c>
      <c r="G901" s="201"/>
      <c r="H901" s="204">
        <v>2</v>
      </c>
      <c r="I901" s="205"/>
      <c r="J901" s="201"/>
      <c r="K901" s="201"/>
      <c r="L901" s="206"/>
      <c r="M901" s="207"/>
      <c r="N901" s="208"/>
      <c r="O901" s="208"/>
      <c r="P901" s="208"/>
      <c r="Q901" s="208"/>
      <c r="R901" s="208"/>
      <c r="S901" s="208"/>
      <c r="T901" s="209"/>
      <c r="AT901" s="210" t="s">
        <v>160</v>
      </c>
      <c r="AU901" s="210" t="s">
        <v>87</v>
      </c>
      <c r="AV901" s="14" t="s">
        <v>87</v>
      </c>
      <c r="AW901" s="14" t="s">
        <v>38</v>
      </c>
      <c r="AX901" s="14" t="s">
        <v>77</v>
      </c>
      <c r="AY901" s="210" t="s">
        <v>149</v>
      </c>
    </row>
    <row r="902" spans="2:51" s="15" customFormat="1" ht="12">
      <c r="B902" s="211"/>
      <c r="C902" s="212"/>
      <c r="D902" s="185" t="s">
        <v>160</v>
      </c>
      <c r="E902" s="213" t="s">
        <v>31</v>
      </c>
      <c r="F902" s="214" t="s">
        <v>163</v>
      </c>
      <c r="G902" s="212"/>
      <c r="H902" s="215">
        <v>3</v>
      </c>
      <c r="I902" s="216"/>
      <c r="J902" s="212"/>
      <c r="K902" s="212"/>
      <c r="L902" s="217"/>
      <c r="M902" s="218"/>
      <c r="N902" s="219"/>
      <c r="O902" s="219"/>
      <c r="P902" s="219"/>
      <c r="Q902" s="219"/>
      <c r="R902" s="219"/>
      <c r="S902" s="219"/>
      <c r="T902" s="220"/>
      <c r="AT902" s="221" t="s">
        <v>160</v>
      </c>
      <c r="AU902" s="221" t="s">
        <v>87</v>
      </c>
      <c r="AV902" s="15" t="s">
        <v>156</v>
      </c>
      <c r="AW902" s="15" t="s">
        <v>38</v>
      </c>
      <c r="AX902" s="15" t="s">
        <v>85</v>
      </c>
      <c r="AY902" s="221" t="s">
        <v>149</v>
      </c>
    </row>
    <row r="903" spans="1:65" s="2" customFormat="1" ht="14.45" customHeight="1">
      <c r="A903" s="37"/>
      <c r="B903" s="38"/>
      <c r="C903" s="172" t="s">
        <v>1013</v>
      </c>
      <c r="D903" s="172" t="s">
        <v>151</v>
      </c>
      <c r="E903" s="173" t="s">
        <v>1014</v>
      </c>
      <c r="F903" s="174" t="s">
        <v>1015</v>
      </c>
      <c r="G903" s="175" t="s">
        <v>235</v>
      </c>
      <c r="H903" s="176">
        <v>12</v>
      </c>
      <c r="I903" s="177"/>
      <c r="J903" s="178">
        <f>ROUND(I903*H903,2)</f>
        <v>0</v>
      </c>
      <c r="K903" s="174" t="s">
        <v>155</v>
      </c>
      <c r="L903" s="42"/>
      <c r="M903" s="179" t="s">
        <v>31</v>
      </c>
      <c r="N903" s="180" t="s">
        <v>48</v>
      </c>
      <c r="O903" s="67"/>
      <c r="P903" s="181">
        <f>O903*H903</f>
        <v>0</v>
      </c>
      <c r="Q903" s="181">
        <v>0.00017</v>
      </c>
      <c r="R903" s="181">
        <f>Q903*H903</f>
        <v>0.00204</v>
      </c>
      <c r="S903" s="181">
        <v>0</v>
      </c>
      <c r="T903" s="182">
        <f>S903*H903</f>
        <v>0</v>
      </c>
      <c r="U903" s="37"/>
      <c r="V903" s="37"/>
      <c r="W903" s="37"/>
      <c r="X903" s="37"/>
      <c r="Y903" s="37"/>
      <c r="Z903" s="37"/>
      <c r="AA903" s="37"/>
      <c r="AB903" s="37"/>
      <c r="AC903" s="37"/>
      <c r="AD903" s="37"/>
      <c r="AE903" s="37"/>
      <c r="AR903" s="183" t="s">
        <v>245</v>
      </c>
      <c r="AT903" s="183" t="s">
        <v>151</v>
      </c>
      <c r="AU903" s="183" t="s">
        <v>87</v>
      </c>
      <c r="AY903" s="19" t="s">
        <v>149</v>
      </c>
      <c r="BE903" s="184">
        <f>IF(N903="základní",J903,0)</f>
        <v>0</v>
      </c>
      <c r="BF903" s="184">
        <f>IF(N903="snížená",J903,0)</f>
        <v>0</v>
      </c>
      <c r="BG903" s="184">
        <f>IF(N903="zákl. přenesená",J903,0)</f>
        <v>0</v>
      </c>
      <c r="BH903" s="184">
        <f>IF(N903="sníž. přenesená",J903,0)</f>
        <v>0</v>
      </c>
      <c r="BI903" s="184">
        <f>IF(N903="nulová",J903,0)</f>
        <v>0</v>
      </c>
      <c r="BJ903" s="19" t="s">
        <v>85</v>
      </c>
      <c r="BK903" s="184">
        <f>ROUND(I903*H903,2)</f>
        <v>0</v>
      </c>
      <c r="BL903" s="19" t="s">
        <v>245</v>
      </c>
      <c r="BM903" s="183" t="s">
        <v>1016</v>
      </c>
    </row>
    <row r="904" spans="1:47" s="2" customFormat="1" ht="39">
      <c r="A904" s="37"/>
      <c r="B904" s="38"/>
      <c r="C904" s="39"/>
      <c r="D904" s="185" t="s">
        <v>158</v>
      </c>
      <c r="E904" s="39"/>
      <c r="F904" s="186" t="s">
        <v>1017</v>
      </c>
      <c r="G904" s="39"/>
      <c r="H904" s="39"/>
      <c r="I904" s="187"/>
      <c r="J904" s="39"/>
      <c r="K904" s="39"/>
      <c r="L904" s="42"/>
      <c r="M904" s="188"/>
      <c r="N904" s="189"/>
      <c r="O904" s="67"/>
      <c r="P904" s="67"/>
      <c r="Q904" s="67"/>
      <c r="R904" s="67"/>
      <c r="S904" s="67"/>
      <c r="T904" s="68"/>
      <c r="U904" s="37"/>
      <c r="V904" s="37"/>
      <c r="W904" s="37"/>
      <c r="X904" s="37"/>
      <c r="Y904" s="37"/>
      <c r="Z904" s="37"/>
      <c r="AA904" s="37"/>
      <c r="AB904" s="37"/>
      <c r="AC904" s="37"/>
      <c r="AD904" s="37"/>
      <c r="AE904" s="37"/>
      <c r="AT904" s="19" t="s">
        <v>158</v>
      </c>
      <c r="AU904" s="19" t="s">
        <v>87</v>
      </c>
    </row>
    <row r="905" spans="2:51" s="13" customFormat="1" ht="12">
      <c r="B905" s="190"/>
      <c r="C905" s="191"/>
      <c r="D905" s="185" t="s">
        <v>160</v>
      </c>
      <c r="E905" s="192" t="s">
        <v>31</v>
      </c>
      <c r="F905" s="193" t="s">
        <v>1018</v>
      </c>
      <c r="G905" s="191"/>
      <c r="H905" s="192" t="s">
        <v>31</v>
      </c>
      <c r="I905" s="194"/>
      <c r="J905" s="191"/>
      <c r="K905" s="191"/>
      <c r="L905" s="195"/>
      <c r="M905" s="196"/>
      <c r="N905" s="197"/>
      <c r="O905" s="197"/>
      <c r="P905" s="197"/>
      <c r="Q905" s="197"/>
      <c r="R905" s="197"/>
      <c r="S905" s="197"/>
      <c r="T905" s="198"/>
      <c r="AT905" s="199" t="s">
        <v>160</v>
      </c>
      <c r="AU905" s="199" t="s">
        <v>87</v>
      </c>
      <c r="AV905" s="13" t="s">
        <v>85</v>
      </c>
      <c r="AW905" s="13" t="s">
        <v>38</v>
      </c>
      <c r="AX905" s="13" t="s">
        <v>77</v>
      </c>
      <c r="AY905" s="199" t="s">
        <v>149</v>
      </c>
    </row>
    <row r="906" spans="2:51" s="14" customFormat="1" ht="12">
      <c r="B906" s="200"/>
      <c r="C906" s="201"/>
      <c r="D906" s="185" t="s">
        <v>160</v>
      </c>
      <c r="E906" s="202" t="s">
        <v>31</v>
      </c>
      <c r="F906" s="203" t="s">
        <v>1019</v>
      </c>
      <c r="G906" s="201"/>
      <c r="H906" s="204">
        <v>12</v>
      </c>
      <c r="I906" s="205"/>
      <c r="J906" s="201"/>
      <c r="K906" s="201"/>
      <c r="L906" s="206"/>
      <c r="M906" s="207"/>
      <c r="N906" s="208"/>
      <c r="O906" s="208"/>
      <c r="P906" s="208"/>
      <c r="Q906" s="208"/>
      <c r="R906" s="208"/>
      <c r="S906" s="208"/>
      <c r="T906" s="209"/>
      <c r="AT906" s="210" t="s">
        <v>160</v>
      </c>
      <c r="AU906" s="210" t="s">
        <v>87</v>
      </c>
      <c r="AV906" s="14" t="s">
        <v>87</v>
      </c>
      <c r="AW906" s="14" t="s">
        <v>38</v>
      </c>
      <c r="AX906" s="14" t="s">
        <v>77</v>
      </c>
      <c r="AY906" s="210" t="s">
        <v>149</v>
      </c>
    </row>
    <row r="907" spans="2:51" s="15" customFormat="1" ht="12">
      <c r="B907" s="211"/>
      <c r="C907" s="212"/>
      <c r="D907" s="185" t="s">
        <v>160</v>
      </c>
      <c r="E907" s="213" t="s">
        <v>31</v>
      </c>
      <c r="F907" s="214" t="s">
        <v>163</v>
      </c>
      <c r="G907" s="212"/>
      <c r="H907" s="215">
        <v>12</v>
      </c>
      <c r="I907" s="216"/>
      <c r="J907" s="212"/>
      <c r="K907" s="212"/>
      <c r="L907" s="217"/>
      <c r="M907" s="218"/>
      <c r="N907" s="219"/>
      <c r="O907" s="219"/>
      <c r="P907" s="219"/>
      <c r="Q907" s="219"/>
      <c r="R907" s="219"/>
      <c r="S907" s="219"/>
      <c r="T907" s="220"/>
      <c r="AT907" s="221" t="s">
        <v>160</v>
      </c>
      <c r="AU907" s="221" t="s">
        <v>87</v>
      </c>
      <c r="AV907" s="15" t="s">
        <v>156</v>
      </c>
      <c r="AW907" s="15" t="s">
        <v>38</v>
      </c>
      <c r="AX907" s="15" t="s">
        <v>85</v>
      </c>
      <c r="AY907" s="221" t="s">
        <v>149</v>
      </c>
    </row>
    <row r="908" spans="1:65" s="2" customFormat="1" ht="14.45" customHeight="1">
      <c r="A908" s="37"/>
      <c r="B908" s="38"/>
      <c r="C908" s="172" t="s">
        <v>1020</v>
      </c>
      <c r="D908" s="172" t="s">
        <v>151</v>
      </c>
      <c r="E908" s="173" t="s">
        <v>1021</v>
      </c>
      <c r="F908" s="174" t="s">
        <v>1022</v>
      </c>
      <c r="G908" s="175" t="s">
        <v>235</v>
      </c>
      <c r="H908" s="176">
        <v>4</v>
      </c>
      <c r="I908" s="177"/>
      <c r="J908" s="178">
        <f>ROUND(I908*H908,2)</f>
        <v>0</v>
      </c>
      <c r="K908" s="174" t="s">
        <v>155</v>
      </c>
      <c r="L908" s="42"/>
      <c r="M908" s="179" t="s">
        <v>31</v>
      </c>
      <c r="N908" s="180" t="s">
        <v>48</v>
      </c>
      <c r="O908" s="67"/>
      <c r="P908" s="181">
        <f>O908*H908</f>
        <v>0</v>
      </c>
      <c r="Q908" s="181">
        <v>0.00075</v>
      </c>
      <c r="R908" s="181">
        <f>Q908*H908</f>
        <v>0.003</v>
      </c>
      <c r="S908" s="181">
        <v>0</v>
      </c>
      <c r="T908" s="182">
        <f>S908*H908</f>
        <v>0</v>
      </c>
      <c r="U908" s="37"/>
      <c r="V908" s="37"/>
      <c r="W908" s="37"/>
      <c r="X908" s="37"/>
      <c r="Y908" s="37"/>
      <c r="Z908" s="37"/>
      <c r="AA908" s="37"/>
      <c r="AB908" s="37"/>
      <c r="AC908" s="37"/>
      <c r="AD908" s="37"/>
      <c r="AE908" s="37"/>
      <c r="AR908" s="183" t="s">
        <v>245</v>
      </c>
      <c r="AT908" s="183" t="s">
        <v>151</v>
      </c>
      <c r="AU908" s="183" t="s">
        <v>87</v>
      </c>
      <c r="AY908" s="19" t="s">
        <v>149</v>
      </c>
      <c r="BE908" s="184">
        <f>IF(N908="základní",J908,0)</f>
        <v>0</v>
      </c>
      <c r="BF908" s="184">
        <f>IF(N908="snížená",J908,0)</f>
        <v>0</v>
      </c>
      <c r="BG908" s="184">
        <f>IF(N908="zákl. přenesená",J908,0)</f>
        <v>0</v>
      </c>
      <c r="BH908" s="184">
        <f>IF(N908="sníž. přenesená",J908,0)</f>
        <v>0</v>
      </c>
      <c r="BI908" s="184">
        <f>IF(N908="nulová",J908,0)</f>
        <v>0</v>
      </c>
      <c r="BJ908" s="19" t="s">
        <v>85</v>
      </c>
      <c r="BK908" s="184">
        <f>ROUND(I908*H908,2)</f>
        <v>0</v>
      </c>
      <c r="BL908" s="19" t="s">
        <v>245</v>
      </c>
      <c r="BM908" s="183" t="s">
        <v>1023</v>
      </c>
    </row>
    <row r="909" spans="2:51" s="13" customFormat="1" ht="12">
      <c r="B909" s="190"/>
      <c r="C909" s="191"/>
      <c r="D909" s="185" t="s">
        <v>160</v>
      </c>
      <c r="E909" s="192" t="s">
        <v>31</v>
      </c>
      <c r="F909" s="193" t="s">
        <v>1018</v>
      </c>
      <c r="G909" s="191"/>
      <c r="H909" s="192" t="s">
        <v>31</v>
      </c>
      <c r="I909" s="194"/>
      <c r="J909" s="191"/>
      <c r="K909" s="191"/>
      <c r="L909" s="195"/>
      <c r="M909" s="196"/>
      <c r="N909" s="197"/>
      <c r="O909" s="197"/>
      <c r="P909" s="197"/>
      <c r="Q909" s="197"/>
      <c r="R909" s="197"/>
      <c r="S909" s="197"/>
      <c r="T909" s="198"/>
      <c r="AT909" s="199" t="s">
        <v>160</v>
      </c>
      <c r="AU909" s="199" t="s">
        <v>87</v>
      </c>
      <c r="AV909" s="13" t="s">
        <v>85</v>
      </c>
      <c r="AW909" s="13" t="s">
        <v>38</v>
      </c>
      <c r="AX909" s="13" t="s">
        <v>77</v>
      </c>
      <c r="AY909" s="199" t="s">
        <v>149</v>
      </c>
    </row>
    <row r="910" spans="2:51" s="14" customFormat="1" ht="12">
      <c r="B910" s="200"/>
      <c r="C910" s="201"/>
      <c r="D910" s="185" t="s">
        <v>160</v>
      </c>
      <c r="E910" s="202" t="s">
        <v>31</v>
      </c>
      <c r="F910" s="203" t="s">
        <v>1024</v>
      </c>
      <c r="G910" s="201"/>
      <c r="H910" s="204">
        <v>4</v>
      </c>
      <c r="I910" s="205"/>
      <c r="J910" s="201"/>
      <c r="K910" s="201"/>
      <c r="L910" s="206"/>
      <c r="M910" s="207"/>
      <c r="N910" s="208"/>
      <c r="O910" s="208"/>
      <c r="P910" s="208"/>
      <c r="Q910" s="208"/>
      <c r="R910" s="208"/>
      <c r="S910" s="208"/>
      <c r="T910" s="209"/>
      <c r="AT910" s="210" t="s">
        <v>160</v>
      </c>
      <c r="AU910" s="210" t="s">
        <v>87</v>
      </c>
      <c r="AV910" s="14" t="s">
        <v>87</v>
      </c>
      <c r="AW910" s="14" t="s">
        <v>38</v>
      </c>
      <c r="AX910" s="14" t="s">
        <v>77</v>
      </c>
      <c r="AY910" s="210" t="s">
        <v>149</v>
      </c>
    </row>
    <row r="911" spans="2:51" s="15" customFormat="1" ht="12">
      <c r="B911" s="211"/>
      <c r="C911" s="212"/>
      <c r="D911" s="185" t="s">
        <v>160</v>
      </c>
      <c r="E911" s="213" t="s">
        <v>31</v>
      </c>
      <c r="F911" s="214" t="s">
        <v>163</v>
      </c>
      <c r="G911" s="212"/>
      <c r="H911" s="215">
        <v>4</v>
      </c>
      <c r="I911" s="216"/>
      <c r="J911" s="212"/>
      <c r="K911" s="212"/>
      <c r="L911" s="217"/>
      <c r="M911" s="218"/>
      <c r="N911" s="219"/>
      <c r="O911" s="219"/>
      <c r="P911" s="219"/>
      <c r="Q911" s="219"/>
      <c r="R911" s="219"/>
      <c r="S911" s="219"/>
      <c r="T911" s="220"/>
      <c r="AT911" s="221" t="s">
        <v>160</v>
      </c>
      <c r="AU911" s="221" t="s">
        <v>87</v>
      </c>
      <c r="AV911" s="15" t="s">
        <v>156</v>
      </c>
      <c r="AW911" s="15" t="s">
        <v>38</v>
      </c>
      <c r="AX911" s="15" t="s">
        <v>85</v>
      </c>
      <c r="AY911" s="221" t="s">
        <v>149</v>
      </c>
    </row>
    <row r="912" spans="1:65" s="2" customFormat="1" ht="24.2" customHeight="1">
      <c r="A912" s="37"/>
      <c r="B912" s="38"/>
      <c r="C912" s="172" t="s">
        <v>1025</v>
      </c>
      <c r="D912" s="172" t="s">
        <v>151</v>
      </c>
      <c r="E912" s="173" t="s">
        <v>1026</v>
      </c>
      <c r="F912" s="174" t="s">
        <v>1027</v>
      </c>
      <c r="G912" s="175" t="s">
        <v>297</v>
      </c>
      <c r="H912" s="176">
        <v>41.151</v>
      </c>
      <c r="I912" s="177"/>
      <c r="J912" s="178">
        <f>ROUND(I912*H912,2)</f>
        <v>0</v>
      </c>
      <c r="K912" s="174" t="s">
        <v>155</v>
      </c>
      <c r="L912" s="42"/>
      <c r="M912" s="179" t="s">
        <v>31</v>
      </c>
      <c r="N912" s="180" t="s">
        <v>48</v>
      </c>
      <c r="O912" s="67"/>
      <c r="P912" s="181">
        <f>O912*H912</f>
        <v>0</v>
      </c>
      <c r="Q912" s="181">
        <v>0.00019</v>
      </c>
      <c r="R912" s="181">
        <f>Q912*H912</f>
        <v>0.007818690000000001</v>
      </c>
      <c r="S912" s="181">
        <v>0</v>
      </c>
      <c r="T912" s="182">
        <f>S912*H912</f>
        <v>0</v>
      </c>
      <c r="U912" s="37"/>
      <c r="V912" s="37"/>
      <c r="W912" s="37"/>
      <c r="X912" s="37"/>
      <c r="Y912" s="37"/>
      <c r="Z912" s="37"/>
      <c r="AA912" s="37"/>
      <c r="AB912" s="37"/>
      <c r="AC912" s="37"/>
      <c r="AD912" s="37"/>
      <c r="AE912" s="37"/>
      <c r="AR912" s="183" t="s">
        <v>245</v>
      </c>
      <c r="AT912" s="183" t="s">
        <v>151</v>
      </c>
      <c r="AU912" s="183" t="s">
        <v>87</v>
      </c>
      <c r="AY912" s="19" t="s">
        <v>149</v>
      </c>
      <c r="BE912" s="184">
        <f>IF(N912="základní",J912,0)</f>
        <v>0</v>
      </c>
      <c r="BF912" s="184">
        <f>IF(N912="snížená",J912,0)</f>
        <v>0</v>
      </c>
      <c r="BG912" s="184">
        <f>IF(N912="zákl. přenesená",J912,0)</f>
        <v>0</v>
      </c>
      <c r="BH912" s="184">
        <f>IF(N912="sníž. přenesená",J912,0)</f>
        <v>0</v>
      </c>
      <c r="BI912" s="184">
        <f>IF(N912="nulová",J912,0)</f>
        <v>0</v>
      </c>
      <c r="BJ912" s="19" t="s">
        <v>85</v>
      </c>
      <c r="BK912" s="184">
        <f>ROUND(I912*H912,2)</f>
        <v>0</v>
      </c>
      <c r="BL912" s="19" t="s">
        <v>245</v>
      </c>
      <c r="BM912" s="183" t="s">
        <v>1028</v>
      </c>
    </row>
    <row r="913" spans="1:47" s="2" customFormat="1" ht="68.25">
      <c r="A913" s="37"/>
      <c r="B913" s="38"/>
      <c r="C913" s="39"/>
      <c r="D913" s="185" t="s">
        <v>158</v>
      </c>
      <c r="E913" s="39"/>
      <c r="F913" s="186" t="s">
        <v>1029</v>
      </c>
      <c r="G913" s="39"/>
      <c r="H913" s="39"/>
      <c r="I913" s="187"/>
      <c r="J913" s="39"/>
      <c r="K913" s="39"/>
      <c r="L913" s="42"/>
      <c r="M913" s="188"/>
      <c r="N913" s="189"/>
      <c r="O913" s="67"/>
      <c r="P913" s="67"/>
      <c r="Q913" s="67"/>
      <c r="R913" s="67"/>
      <c r="S913" s="67"/>
      <c r="T913" s="68"/>
      <c r="U913" s="37"/>
      <c r="V913" s="37"/>
      <c r="W913" s="37"/>
      <c r="X913" s="37"/>
      <c r="Y913" s="37"/>
      <c r="Z913" s="37"/>
      <c r="AA913" s="37"/>
      <c r="AB913" s="37"/>
      <c r="AC913" s="37"/>
      <c r="AD913" s="37"/>
      <c r="AE913" s="37"/>
      <c r="AT913" s="19" t="s">
        <v>158</v>
      </c>
      <c r="AU913" s="19" t="s">
        <v>87</v>
      </c>
    </row>
    <row r="914" spans="1:65" s="2" customFormat="1" ht="14.45" customHeight="1">
      <c r="A914" s="37"/>
      <c r="B914" s="38"/>
      <c r="C914" s="172" t="s">
        <v>1030</v>
      </c>
      <c r="D914" s="172" t="s">
        <v>151</v>
      </c>
      <c r="E914" s="173" t="s">
        <v>1031</v>
      </c>
      <c r="F914" s="174" t="s">
        <v>1032</v>
      </c>
      <c r="G914" s="175" t="s">
        <v>297</v>
      </c>
      <c r="H914" s="176">
        <v>41.151</v>
      </c>
      <c r="I914" s="177"/>
      <c r="J914" s="178">
        <f>ROUND(I914*H914,2)</f>
        <v>0</v>
      </c>
      <c r="K914" s="174" t="s">
        <v>155</v>
      </c>
      <c r="L914" s="42"/>
      <c r="M914" s="179" t="s">
        <v>31</v>
      </c>
      <c r="N914" s="180" t="s">
        <v>48</v>
      </c>
      <c r="O914" s="67"/>
      <c r="P914" s="181">
        <f>O914*H914</f>
        <v>0</v>
      </c>
      <c r="Q914" s="181">
        <v>1E-05</v>
      </c>
      <c r="R914" s="181">
        <f>Q914*H914</f>
        <v>0.0004115100000000001</v>
      </c>
      <c r="S914" s="181">
        <v>0</v>
      </c>
      <c r="T914" s="182">
        <f>S914*H914</f>
        <v>0</v>
      </c>
      <c r="U914" s="37"/>
      <c r="V914" s="37"/>
      <c r="W914" s="37"/>
      <c r="X914" s="37"/>
      <c r="Y914" s="37"/>
      <c r="Z914" s="37"/>
      <c r="AA914" s="37"/>
      <c r="AB914" s="37"/>
      <c r="AC914" s="37"/>
      <c r="AD914" s="37"/>
      <c r="AE914" s="37"/>
      <c r="AR914" s="183" t="s">
        <v>245</v>
      </c>
      <c r="AT914" s="183" t="s">
        <v>151</v>
      </c>
      <c r="AU914" s="183" t="s">
        <v>87</v>
      </c>
      <c r="AY914" s="19" t="s">
        <v>149</v>
      </c>
      <c r="BE914" s="184">
        <f>IF(N914="základní",J914,0)</f>
        <v>0</v>
      </c>
      <c r="BF914" s="184">
        <f>IF(N914="snížená",J914,0)</f>
        <v>0</v>
      </c>
      <c r="BG914" s="184">
        <f>IF(N914="zákl. přenesená",J914,0)</f>
        <v>0</v>
      </c>
      <c r="BH914" s="184">
        <f>IF(N914="sníž. přenesená",J914,0)</f>
        <v>0</v>
      </c>
      <c r="BI914" s="184">
        <f>IF(N914="nulová",J914,0)</f>
        <v>0</v>
      </c>
      <c r="BJ914" s="19" t="s">
        <v>85</v>
      </c>
      <c r="BK914" s="184">
        <f>ROUND(I914*H914,2)</f>
        <v>0</v>
      </c>
      <c r="BL914" s="19" t="s">
        <v>245</v>
      </c>
      <c r="BM914" s="183" t="s">
        <v>1033</v>
      </c>
    </row>
    <row r="915" spans="1:47" s="2" customFormat="1" ht="68.25">
      <c r="A915" s="37"/>
      <c r="B915" s="38"/>
      <c r="C915" s="39"/>
      <c r="D915" s="185" t="s">
        <v>158</v>
      </c>
      <c r="E915" s="39"/>
      <c r="F915" s="186" t="s">
        <v>1029</v>
      </c>
      <c r="G915" s="39"/>
      <c r="H915" s="39"/>
      <c r="I915" s="187"/>
      <c r="J915" s="39"/>
      <c r="K915" s="39"/>
      <c r="L915" s="42"/>
      <c r="M915" s="188"/>
      <c r="N915" s="189"/>
      <c r="O915" s="67"/>
      <c r="P915" s="67"/>
      <c r="Q915" s="67"/>
      <c r="R915" s="67"/>
      <c r="S915" s="67"/>
      <c r="T915" s="68"/>
      <c r="U915" s="37"/>
      <c r="V915" s="37"/>
      <c r="W915" s="37"/>
      <c r="X915" s="37"/>
      <c r="Y915" s="37"/>
      <c r="Z915" s="37"/>
      <c r="AA915" s="37"/>
      <c r="AB915" s="37"/>
      <c r="AC915" s="37"/>
      <c r="AD915" s="37"/>
      <c r="AE915" s="37"/>
      <c r="AT915" s="19" t="s">
        <v>158</v>
      </c>
      <c r="AU915" s="19" t="s">
        <v>87</v>
      </c>
    </row>
    <row r="916" spans="1:65" s="2" customFormat="1" ht="14.45" customHeight="1">
      <c r="A916" s="37"/>
      <c r="B916" s="38"/>
      <c r="C916" s="172" t="s">
        <v>1034</v>
      </c>
      <c r="D916" s="172" t="s">
        <v>151</v>
      </c>
      <c r="E916" s="173" t="s">
        <v>949</v>
      </c>
      <c r="F916" s="174" t="s">
        <v>950</v>
      </c>
      <c r="G916" s="175" t="s">
        <v>951</v>
      </c>
      <c r="H916" s="176">
        <v>6</v>
      </c>
      <c r="I916" s="177"/>
      <c r="J916" s="178">
        <f>ROUND(I916*H916,2)</f>
        <v>0</v>
      </c>
      <c r="K916" s="174" t="s">
        <v>155</v>
      </c>
      <c r="L916" s="42"/>
      <c r="M916" s="179" t="s">
        <v>31</v>
      </c>
      <c r="N916" s="180" t="s">
        <v>48</v>
      </c>
      <c r="O916" s="67"/>
      <c r="P916" s="181">
        <f>O916*H916</f>
        <v>0</v>
      </c>
      <c r="Q916" s="181">
        <v>0</v>
      </c>
      <c r="R916" s="181">
        <f>Q916*H916</f>
        <v>0</v>
      </c>
      <c r="S916" s="181">
        <v>0</v>
      </c>
      <c r="T916" s="182">
        <f>S916*H916</f>
        <v>0</v>
      </c>
      <c r="U916" s="37"/>
      <c r="V916" s="37"/>
      <c r="W916" s="37"/>
      <c r="X916" s="37"/>
      <c r="Y916" s="37"/>
      <c r="Z916" s="37"/>
      <c r="AA916" s="37"/>
      <c r="AB916" s="37"/>
      <c r="AC916" s="37"/>
      <c r="AD916" s="37"/>
      <c r="AE916" s="37"/>
      <c r="AR916" s="183" t="s">
        <v>952</v>
      </c>
      <c r="AT916" s="183" t="s">
        <v>151</v>
      </c>
      <c r="AU916" s="183" t="s">
        <v>87</v>
      </c>
      <c r="AY916" s="19" t="s">
        <v>149</v>
      </c>
      <c r="BE916" s="184">
        <f>IF(N916="základní",J916,0)</f>
        <v>0</v>
      </c>
      <c r="BF916" s="184">
        <f>IF(N916="snížená",J916,0)</f>
        <v>0</v>
      </c>
      <c r="BG916" s="184">
        <f>IF(N916="zákl. přenesená",J916,0)</f>
        <v>0</v>
      </c>
      <c r="BH916" s="184">
        <f>IF(N916="sníž. přenesená",J916,0)</f>
        <v>0</v>
      </c>
      <c r="BI916" s="184">
        <f>IF(N916="nulová",J916,0)</f>
        <v>0</v>
      </c>
      <c r="BJ916" s="19" t="s">
        <v>85</v>
      </c>
      <c r="BK916" s="184">
        <f>ROUND(I916*H916,2)</f>
        <v>0</v>
      </c>
      <c r="BL916" s="19" t="s">
        <v>952</v>
      </c>
      <c r="BM916" s="183" t="s">
        <v>1035</v>
      </c>
    </row>
    <row r="917" spans="2:51" s="14" customFormat="1" ht="12">
      <c r="B917" s="200"/>
      <c r="C917" s="201"/>
      <c r="D917" s="185" t="s">
        <v>160</v>
      </c>
      <c r="E917" s="202" t="s">
        <v>31</v>
      </c>
      <c r="F917" s="203" t="s">
        <v>1036</v>
      </c>
      <c r="G917" s="201"/>
      <c r="H917" s="204">
        <v>6</v>
      </c>
      <c r="I917" s="205"/>
      <c r="J917" s="201"/>
      <c r="K917" s="201"/>
      <c r="L917" s="206"/>
      <c r="M917" s="207"/>
      <c r="N917" s="208"/>
      <c r="O917" s="208"/>
      <c r="P917" s="208"/>
      <c r="Q917" s="208"/>
      <c r="R917" s="208"/>
      <c r="S917" s="208"/>
      <c r="T917" s="209"/>
      <c r="AT917" s="210" t="s">
        <v>160</v>
      </c>
      <c r="AU917" s="210" t="s">
        <v>87</v>
      </c>
      <c r="AV917" s="14" t="s">
        <v>87</v>
      </c>
      <c r="AW917" s="14" t="s">
        <v>38</v>
      </c>
      <c r="AX917" s="14" t="s">
        <v>85</v>
      </c>
      <c r="AY917" s="210" t="s">
        <v>149</v>
      </c>
    </row>
    <row r="918" spans="1:65" s="2" customFormat="1" ht="14.45" customHeight="1">
      <c r="A918" s="37"/>
      <c r="B918" s="38"/>
      <c r="C918" s="172" t="s">
        <v>1037</v>
      </c>
      <c r="D918" s="172" t="s">
        <v>151</v>
      </c>
      <c r="E918" s="173" t="s">
        <v>956</v>
      </c>
      <c r="F918" s="174" t="s">
        <v>957</v>
      </c>
      <c r="G918" s="175" t="s">
        <v>951</v>
      </c>
      <c r="H918" s="176">
        <v>10</v>
      </c>
      <c r="I918" s="177"/>
      <c r="J918" s="178">
        <f>ROUND(I918*H918,2)</f>
        <v>0</v>
      </c>
      <c r="K918" s="174" t="s">
        <v>155</v>
      </c>
      <c r="L918" s="42"/>
      <c r="M918" s="179" t="s">
        <v>31</v>
      </c>
      <c r="N918" s="180" t="s">
        <v>48</v>
      </c>
      <c r="O918" s="67"/>
      <c r="P918" s="181">
        <f>O918*H918</f>
        <v>0</v>
      </c>
      <c r="Q918" s="181">
        <v>0</v>
      </c>
      <c r="R918" s="181">
        <f>Q918*H918</f>
        <v>0</v>
      </c>
      <c r="S918" s="181">
        <v>0</v>
      </c>
      <c r="T918" s="182">
        <f>S918*H918</f>
        <v>0</v>
      </c>
      <c r="U918" s="37"/>
      <c r="V918" s="37"/>
      <c r="W918" s="37"/>
      <c r="X918" s="37"/>
      <c r="Y918" s="37"/>
      <c r="Z918" s="37"/>
      <c r="AA918" s="37"/>
      <c r="AB918" s="37"/>
      <c r="AC918" s="37"/>
      <c r="AD918" s="37"/>
      <c r="AE918" s="37"/>
      <c r="AR918" s="183" t="s">
        <v>952</v>
      </c>
      <c r="AT918" s="183" t="s">
        <v>151</v>
      </c>
      <c r="AU918" s="183" t="s">
        <v>87</v>
      </c>
      <c r="AY918" s="19" t="s">
        <v>149</v>
      </c>
      <c r="BE918" s="184">
        <f>IF(N918="základní",J918,0)</f>
        <v>0</v>
      </c>
      <c r="BF918" s="184">
        <f>IF(N918="snížená",J918,0)</f>
        <v>0</v>
      </c>
      <c r="BG918" s="184">
        <f>IF(N918="zákl. přenesená",J918,0)</f>
        <v>0</v>
      </c>
      <c r="BH918" s="184">
        <f>IF(N918="sníž. přenesená",J918,0)</f>
        <v>0</v>
      </c>
      <c r="BI918" s="184">
        <f>IF(N918="nulová",J918,0)</f>
        <v>0</v>
      </c>
      <c r="BJ918" s="19" t="s">
        <v>85</v>
      </c>
      <c r="BK918" s="184">
        <f>ROUND(I918*H918,2)</f>
        <v>0</v>
      </c>
      <c r="BL918" s="19" t="s">
        <v>952</v>
      </c>
      <c r="BM918" s="183" t="s">
        <v>1038</v>
      </c>
    </row>
    <row r="919" spans="2:51" s="14" customFormat="1" ht="12">
      <c r="B919" s="200"/>
      <c r="C919" s="201"/>
      <c r="D919" s="185" t="s">
        <v>160</v>
      </c>
      <c r="E919" s="202" t="s">
        <v>31</v>
      </c>
      <c r="F919" s="203" t="s">
        <v>959</v>
      </c>
      <c r="G919" s="201"/>
      <c r="H919" s="204">
        <v>10</v>
      </c>
      <c r="I919" s="205"/>
      <c r="J919" s="201"/>
      <c r="K919" s="201"/>
      <c r="L919" s="206"/>
      <c r="M919" s="207"/>
      <c r="N919" s="208"/>
      <c r="O919" s="208"/>
      <c r="P919" s="208"/>
      <c r="Q919" s="208"/>
      <c r="R919" s="208"/>
      <c r="S919" s="208"/>
      <c r="T919" s="209"/>
      <c r="AT919" s="210" t="s">
        <v>160</v>
      </c>
      <c r="AU919" s="210" t="s">
        <v>87</v>
      </c>
      <c r="AV919" s="14" t="s">
        <v>87</v>
      </c>
      <c r="AW919" s="14" t="s">
        <v>38</v>
      </c>
      <c r="AX919" s="14" t="s">
        <v>85</v>
      </c>
      <c r="AY919" s="210" t="s">
        <v>149</v>
      </c>
    </row>
    <row r="920" spans="1:65" s="2" customFormat="1" ht="24.2" customHeight="1">
      <c r="A920" s="37"/>
      <c r="B920" s="38"/>
      <c r="C920" s="172" t="s">
        <v>1039</v>
      </c>
      <c r="D920" s="172" t="s">
        <v>151</v>
      </c>
      <c r="E920" s="173" t="s">
        <v>1040</v>
      </c>
      <c r="F920" s="174" t="s">
        <v>1041</v>
      </c>
      <c r="G920" s="175" t="s">
        <v>179</v>
      </c>
      <c r="H920" s="176">
        <v>0.052</v>
      </c>
      <c r="I920" s="177"/>
      <c r="J920" s="178">
        <f>ROUND(I920*H920,2)</f>
        <v>0</v>
      </c>
      <c r="K920" s="174" t="s">
        <v>155</v>
      </c>
      <c r="L920" s="42"/>
      <c r="M920" s="179" t="s">
        <v>31</v>
      </c>
      <c r="N920" s="180" t="s">
        <v>48</v>
      </c>
      <c r="O920" s="67"/>
      <c r="P920" s="181">
        <f>O920*H920</f>
        <v>0</v>
      </c>
      <c r="Q920" s="181">
        <v>0</v>
      </c>
      <c r="R920" s="181">
        <f>Q920*H920</f>
        <v>0</v>
      </c>
      <c r="S920" s="181">
        <v>0</v>
      </c>
      <c r="T920" s="182">
        <f>S920*H920</f>
        <v>0</v>
      </c>
      <c r="U920" s="37"/>
      <c r="V920" s="37"/>
      <c r="W920" s="37"/>
      <c r="X920" s="37"/>
      <c r="Y920" s="37"/>
      <c r="Z920" s="37"/>
      <c r="AA920" s="37"/>
      <c r="AB920" s="37"/>
      <c r="AC920" s="37"/>
      <c r="AD920" s="37"/>
      <c r="AE920" s="37"/>
      <c r="AR920" s="183" t="s">
        <v>245</v>
      </c>
      <c r="AT920" s="183" t="s">
        <v>151</v>
      </c>
      <c r="AU920" s="183" t="s">
        <v>87</v>
      </c>
      <c r="AY920" s="19" t="s">
        <v>149</v>
      </c>
      <c r="BE920" s="184">
        <f>IF(N920="základní",J920,0)</f>
        <v>0</v>
      </c>
      <c r="BF920" s="184">
        <f>IF(N920="snížená",J920,0)</f>
        <v>0</v>
      </c>
      <c r="BG920" s="184">
        <f>IF(N920="zákl. přenesená",J920,0)</f>
        <v>0</v>
      </c>
      <c r="BH920" s="184">
        <f>IF(N920="sníž. přenesená",J920,0)</f>
        <v>0</v>
      </c>
      <c r="BI920" s="184">
        <f>IF(N920="nulová",J920,0)</f>
        <v>0</v>
      </c>
      <c r="BJ920" s="19" t="s">
        <v>85</v>
      </c>
      <c r="BK920" s="184">
        <f>ROUND(I920*H920,2)</f>
        <v>0</v>
      </c>
      <c r="BL920" s="19" t="s">
        <v>245</v>
      </c>
      <c r="BM920" s="183" t="s">
        <v>1042</v>
      </c>
    </row>
    <row r="921" spans="1:47" s="2" customFormat="1" ht="78">
      <c r="A921" s="37"/>
      <c r="B921" s="38"/>
      <c r="C921" s="39"/>
      <c r="D921" s="185" t="s">
        <v>158</v>
      </c>
      <c r="E921" s="39"/>
      <c r="F921" s="186" t="s">
        <v>1043</v>
      </c>
      <c r="G921" s="39"/>
      <c r="H921" s="39"/>
      <c r="I921" s="187"/>
      <c r="J921" s="39"/>
      <c r="K921" s="39"/>
      <c r="L921" s="42"/>
      <c r="M921" s="188"/>
      <c r="N921" s="189"/>
      <c r="O921" s="67"/>
      <c r="P921" s="67"/>
      <c r="Q921" s="67"/>
      <c r="R921" s="67"/>
      <c r="S921" s="67"/>
      <c r="T921" s="68"/>
      <c r="U921" s="37"/>
      <c r="V921" s="37"/>
      <c r="W921" s="37"/>
      <c r="X921" s="37"/>
      <c r="Y921" s="37"/>
      <c r="Z921" s="37"/>
      <c r="AA921" s="37"/>
      <c r="AB921" s="37"/>
      <c r="AC921" s="37"/>
      <c r="AD921" s="37"/>
      <c r="AE921" s="37"/>
      <c r="AT921" s="19" t="s">
        <v>158</v>
      </c>
      <c r="AU921" s="19" t="s">
        <v>87</v>
      </c>
    </row>
    <row r="922" spans="1:65" s="2" customFormat="1" ht="24.2" customHeight="1">
      <c r="A922" s="37"/>
      <c r="B922" s="38"/>
      <c r="C922" s="172" t="s">
        <v>1044</v>
      </c>
      <c r="D922" s="172" t="s">
        <v>151</v>
      </c>
      <c r="E922" s="173" t="s">
        <v>1045</v>
      </c>
      <c r="F922" s="174" t="s">
        <v>1046</v>
      </c>
      <c r="G922" s="175" t="s">
        <v>179</v>
      </c>
      <c r="H922" s="176">
        <v>0.052</v>
      </c>
      <c r="I922" s="177"/>
      <c r="J922" s="178">
        <f>ROUND(I922*H922,2)</f>
        <v>0</v>
      </c>
      <c r="K922" s="174" t="s">
        <v>155</v>
      </c>
      <c r="L922" s="42"/>
      <c r="M922" s="179" t="s">
        <v>31</v>
      </c>
      <c r="N922" s="180" t="s">
        <v>48</v>
      </c>
      <c r="O922" s="67"/>
      <c r="P922" s="181">
        <f>O922*H922</f>
        <v>0</v>
      </c>
      <c r="Q922" s="181">
        <v>0</v>
      </c>
      <c r="R922" s="181">
        <f>Q922*H922</f>
        <v>0</v>
      </c>
      <c r="S922" s="181">
        <v>0</v>
      </c>
      <c r="T922" s="182">
        <f>S922*H922</f>
        <v>0</v>
      </c>
      <c r="U922" s="37"/>
      <c r="V922" s="37"/>
      <c r="W922" s="37"/>
      <c r="X922" s="37"/>
      <c r="Y922" s="37"/>
      <c r="Z922" s="37"/>
      <c r="AA922" s="37"/>
      <c r="AB922" s="37"/>
      <c r="AC922" s="37"/>
      <c r="AD922" s="37"/>
      <c r="AE922" s="37"/>
      <c r="AR922" s="183" t="s">
        <v>245</v>
      </c>
      <c r="AT922" s="183" t="s">
        <v>151</v>
      </c>
      <c r="AU922" s="183" t="s">
        <v>87</v>
      </c>
      <c r="AY922" s="19" t="s">
        <v>149</v>
      </c>
      <c r="BE922" s="184">
        <f>IF(N922="základní",J922,0)</f>
        <v>0</v>
      </c>
      <c r="BF922" s="184">
        <f>IF(N922="snížená",J922,0)</f>
        <v>0</v>
      </c>
      <c r="BG922" s="184">
        <f>IF(N922="zákl. přenesená",J922,0)</f>
        <v>0</v>
      </c>
      <c r="BH922" s="184">
        <f>IF(N922="sníž. přenesená",J922,0)</f>
        <v>0</v>
      </c>
      <c r="BI922" s="184">
        <f>IF(N922="nulová",J922,0)</f>
        <v>0</v>
      </c>
      <c r="BJ922" s="19" t="s">
        <v>85</v>
      </c>
      <c r="BK922" s="184">
        <f>ROUND(I922*H922,2)</f>
        <v>0</v>
      </c>
      <c r="BL922" s="19" t="s">
        <v>245</v>
      </c>
      <c r="BM922" s="183" t="s">
        <v>1047</v>
      </c>
    </row>
    <row r="923" spans="1:47" s="2" customFormat="1" ht="78">
      <c r="A923" s="37"/>
      <c r="B923" s="38"/>
      <c r="C923" s="39"/>
      <c r="D923" s="185" t="s">
        <v>158</v>
      </c>
      <c r="E923" s="39"/>
      <c r="F923" s="186" t="s">
        <v>1043</v>
      </c>
      <c r="G923" s="39"/>
      <c r="H923" s="39"/>
      <c r="I923" s="187"/>
      <c r="J923" s="39"/>
      <c r="K923" s="39"/>
      <c r="L923" s="42"/>
      <c r="M923" s="188"/>
      <c r="N923" s="189"/>
      <c r="O923" s="67"/>
      <c r="P923" s="67"/>
      <c r="Q923" s="67"/>
      <c r="R923" s="67"/>
      <c r="S923" s="67"/>
      <c r="T923" s="68"/>
      <c r="U923" s="37"/>
      <c r="V923" s="37"/>
      <c r="W923" s="37"/>
      <c r="X923" s="37"/>
      <c r="Y923" s="37"/>
      <c r="Z923" s="37"/>
      <c r="AA923" s="37"/>
      <c r="AB923" s="37"/>
      <c r="AC923" s="37"/>
      <c r="AD923" s="37"/>
      <c r="AE923" s="37"/>
      <c r="AT923" s="19" t="s">
        <v>158</v>
      </c>
      <c r="AU923" s="19" t="s">
        <v>87</v>
      </c>
    </row>
    <row r="924" spans="2:63" s="12" customFormat="1" ht="22.9" customHeight="1">
      <c r="B924" s="156"/>
      <c r="C924" s="157"/>
      <c r="D924" s="158" t="s">
        <v>76</v>
      </c>
      <c r="E924" s="170" t="s">
        <v>1048</v>
      </c>
      <c r="F924" s="170" t="s">
        <v>1049</v>
      </c>
      <c r="G924" s="157"/>
      <c r="H924" s="157"/>
      <c r="I924" s="160"/>
      <c r="J924" s="171">
        <f>BK924</f>
        <v>0</v>
      </c>
      <c r="K924" s="157"/>
      <c r="L924" s="162"/>
      <c r="M924" s="163"/>
      <c r="N924" s="164"/>
      <c r="O924" s="164"/>
      <c r="P924" s="165">
        <f>SUM(P925:P971)</f>
        <v>0</v>
      </c>
      <c r="Q924" s="164"/>
      <c r="R924" s="165">
        <f>SUM(R925:R971)</f>
        <v>0.13217</v>
      </c>
      <c r="S924" s="164"/>
      <c r="T924" s="166">
        <f>SUM(T925:T971)</f>
        <v>0.07186000000000001</v>
      </c>
      <c r="AR924" s="167" t="s">
        <v>87</v>
      </c>
      <c r="AT924" s="168" t="s">
        <v>76</v>
      </c>
      <c r="AU924" s="168" t="s">
        <v>85</v>
      </c>
      <c r="AY924" s="167" t="s">
        <v>149</v>
      </c>
      <c r="BK924" s="169">
        <f>SUM(BK925:BK971)</f>
        <v>0</v>
      </c>
    </row>
    <row r="925" spans="1:65" s="2" customFormat="1" ht="14.45" customHeight="1">
      <c r="A925" s="37"/>
      <c r="B925" s="38"/>
      <c r="C925" s="172" t="s">
        <v>1050</v>
      </c>
      <c r="D925" s="172" t="s">
        <v>151</v>
      </c>
      <c r="E925" s="173" t="s">
        <v>1051</v>
      </c>
      <c r="F925" s="174" t="s">
        <v>1052</v>
      </c>
      <c r="G925" s="175" t="s">
        <v>989</v>
      </c>
      <c r="H925" s="176">
        <v>1</v>
      </c>
      <c r="I925" s="177"/>
      <c r="J925" s="178">
        <f>ROUND(I925*H925,2)</f>
        <v>0</v>
      </c>
      <c r="K925" s="174" t="s">
        <v>155</v>
      </c>
      <c r="L925" s="42"/>
      <c r="M925" s="179" t="s">
        <v>31</v>
      </c>
      <c r="N925" s="180" t="s">
        <v>48</v>
      </c>
      <c r="O925" s="67"/>
      <c r="P925" s="181">
        <f>O925*H925</f>
        <v>0</v>
      </c>
      <c r="Q925" s="181">
        <v>0</v>
      </c>
      <c r="R925" s="181">
        <f>Q925*H925</f>
        <v>0</v>
      </c>
      <c r="S925" s="181">
        <v>0.0342</v>
      </c>
      <c r="T925" s="182">
        <f>S925*H925</f>
        <v>0.0342</v>
      </c>
      <c r="U925" s="37"/>
      <c r="V925" s="37"/>
      <c r="W925" s="37"/>
      <c r="X925" s="37"/>
      <c r="Y925" s="37"/>
      <c r="Z925" s="37"/>
      <c r="AA925" s="37"/>
      <c r="AB925" s="37"/>
      <c r="AC925" s="37"/>
      <c r="AD925" s="37"/>
      <c r="AE925" s="37"/>
      <c r="AR925" s="183" t="s">
        <v>245</v>
      </c>
      <c r="AT925" s="183" t="s">
        <v>151</v>
      </c>
      <c r="AU925" s="183" t="s">
        <v>87</v>
      </c>
      <c r="AY925" s="19" t="s">
        <v>149</v>
      </c>
      <c r="BE925" s="184">
        <f>IF(N925="základní",J925,0)</f>
        <v>0</v>
      </c>
      <c r="BF925" s="184">
        <f>IF(N925="snížená",J925,0)</f>
        <v>0</v>
      </c>
      <c r="BG925" s="184">
        <f>IF(N925="zákl. přenesená",J925,0)</f>
        <v>0</v>
      </c>
      <c r="BH925" s="184">
        <f>IF(N925="sníž. přenesená",J925,0)</f>
        <v>0</v>
      </c>
      <c r="BI925" s="184">
        <f>IF(N925="nulová",J925,0)</f>
        <v>0</v>
      </c>
      <c r="BJ925" s="19" t="s">
        <v>85</v>
      </c>
      <c r="BK925" s="184">
        <f>ROUND(I925*H925,2)</f>
        <v>0</v>
      </c>
      <c r="BL925" s="19" t="s">
        <v>245</v>
      </c>
      <c r="BM925" s="183" t="s">
        <v>1053</v>
      </c>
    </row>
    <row r="926" spans="2:51" s="13" customFormat="1" ht="12">
      <c r="B926" s="190"/>
      <c r="C926" s="191"/>
      <c r="D926" s="185" t="s">
        <v>160</v>
      </c>
      <c r="E926" s="192" t="s">
        <v>31</v>
      </c>
      <c r="F926" s="193" t="s">
        <v>161</v>
      </c>
      <c r="G926" s="191"/>
      <c r="H926" s="192" t="s">
        <v>31</v>
      </c>
      <c r="I926" s="194"/>
      <c r="J926" s="191"/>
      <c r="K926" s="191"/>
      <c r="L926" s="195"/>
      <c r="M926" s="196"/>
      <c r="N926" s="197"/>
      <c r="O926" s="197"/>
      <c r="P926" s="197"/>
      <c r="Q926" s="197"/>
      <c r="R926" s="197"/>
      <c r="S926" s="197"/>
      <c r="T926" s="198"/>
      <c r="AT926" s="199" t="s">
        <v>160</v>
      </c>
      <c r="AU926" s="199" t="s">
        <v>87</v>
      </c>
      <c r="AV926" s="13" t="s">
        <v>85</v>
      </c>
      <c r="AW926" s="13" t="s">
        <v>38</v>
      </c>
      <c r="AX926" s="13" t="s">
        <v>77</v>
      </c>
      <c r="AY926" s="199" t="s">
        <v>149</v>
      </c>
    </row>
    <row r="927" spans="2:51" s="14" customFormat="1" ht="12">
      <c r="B927" s="200"/>
      <c r="C927" s="201"/>
      <c r="D927" s="185" t="s">
        <v>160</v>
      </c>
      <c r="E927" s="202" t="s">
        <v>31</v>
      </c>
      <c r="F927" s="203" t="s">
        <v>1054</v>
      </c>
      <c r="G927" s="201"/>
      <c r="H927" s="204">
        <v>1</v>
      </c>
      <c r="I927" s="205"/>
      <c r="J927" s="201"/>
      <c r="K927" s="201"/>
      <c r="L927" s="206"/>
      <c r="M927" s="207"/>
      <c r="N927" s="208"/>
      <c r="O927" s="208"/>
      <c r="P927" s="208"/>
      <c r="Q927" s="208"/>
      <c r="R927" s="208"/>
      <c r="S927" s="208"/>
      <c r="T927" s="209"/>
      <c r="AT927" s="210" t="s">
        <v>160</v>
      </c>
      <c r="AU927" s="210" t="s">
        <v>87</v>
      </c>
      <c r="AV927" s="14" t="s">
        <v>87</v>
      </c>
      <c r="AW927" s="14" t="s">
        <v>38</v>
      </c>
      <c r="AX927" s="14" t="s">
        <v>77</v>
      </c>
      <c r="AY927" s="210" t="s">
        <v>149</v>
      </c>
    </row>
    <row r="928" spans="2:51" s="15" customFormat="1" ht="12">
      <c r="B928" s="211"/>
      <c r="C928" s="212"/>
      <c r="D928" s="185" t="s">
        <v>160</v>
      </c>
      <c r="E928" s="213" t="s">
        <v>31</v>
      </c>
      <c r="F928" s="214" t="s">
        <v>163</v>
      </c>
      <c r="G928" s="212"/>
      <c r="H928" s="215">
        <v>1</v>
      </c>
      <c r="I928" s="216"/>
      <c r="J928" s="212"/>
      <c r="K928" s="212"/>
      <c r="L928" s="217"/>
      <c r="M928" s="218"/>
      <c r="N928" s="219"/>
      <c r="O928" s="219"/>
      <c r="P928" s="219"/>
      <c r="Q928" s="219"/>
      <c r="R928" s="219"/>
      <c r="S928" s="219"/>
      <c r="T928" s="220"/>
      <c r="AT928" s="221" t="s">
        <v>160</v>
      </c>
      <c r="AU928" s="221" t="s">
        <v>87</v>
      </c>
      <c r="AV928" s="15" t="s">
        <v>156</v>
      </c>
      <c r="AW928" s="15" t="s">
        <v>38</v>
      </c>
      <c r="AX928" s="15" t="s">
        <v>85</v>
      </c>
      <c r="AY928" s="221" t="s">
        <v>149</v>
      </c>
    </row>
    <row r="929" spans="1:65" s="2" customFormat="1" ht="14.45" customHeight="1">
      <c r="A929" s="37"/>
      <c r="B929" s="38"/>
      <c r="C929" s="172" t="s">
        <v>1055</v>
      </c>
      <c r="D929" s="172" t="s">
        <v>151</v>
      </c>
      <c r="E929" s="173" t="s">
        <v>1056</v>
      </c>
      <c r="F929" s="174" t="s">
        <v>1057</v>
      </c>
      <c r="G929" s="175" t="s">
        <v>989</v>
      </c>
      <c r="H929" s="176">
        <v>2</v>
      </c>
      <c r="I929" s="177"/>
      <c r="J929" s="178">
        <f>ROUND(I929*H929,2)</f>
        <v>0</v>
      </c>
      <c r="K929" s="174" t="s">
        <v>155</v>
      </c>
      <c r="L929" s="42"/>
      <c r="M929" s="179" t="s">
        <v>31</v>
      </c>
      <c r="N929" s="180" t="s">
        <v>48</v>
      </c>
      <c r="O929" s="67"/>
      <c r="P929" s="181">
        <f>O929*H929</f>
        <v>0</v>
      </c>
      <c r="Q929" s="181">
        <v>0.01697</v>
      </c>
      <c r="R929" s="181">
        <f>Q929*H929</f>
        <v>0.03394</v>
      </c>
      <c r="S929" s="181">
        <v>0</v>
      </c>
      <c r="T929" s="182">
        <f>S929*H929</f>
        <v>0</v>
      </c>
      <c r="U929" s="37"/>
      <c r="V929" s="37"/>
      <c r="W929" s="37"/>
      <c r="X929" s="37"/>
      <c r="Y929" s="37"/>
      <c r="Z929" s="37"/>
      <c r="AA929" s="37"/>
      <c r="AB929" s="37"/>
      <c r="AC929" s="37"/>
      <c r="AD929" s="37"/>
      <c r="AE929" s="37"/>
      <c r="AR929" s="183" t="s">
        <v>245</v>
      </c>
      <c r="AT929" s="183" t="s">
        <v>151</v>
      </c>
      <c r="AU929" s="183" t="s">
        <v>87</v>
      </c>
      <c r="AY929" s="19" t="s">
        <v>149</v>
      </c>
      <c r="BE929" s="184">
        <f>IF(N929="základní",J929,0)</f>
        <v>0</v>
      </c>
      <c r="BF929" s="184">
        <f>IF(N929="snížená",J929,0)</f>
        <v>0</v>
      </c>
      <c r="BG929" s="184">
        <f>IF(N929="zákl. přenesená",J929,0)</f>
        <v>0</v>
      </c>
      <c r="BH929" s="184">
        <f>IF(N929="sníž. přenesená",J929,0)</f>
        <v>0</v>
      </c>
      <c r="BI929" s="184">
        <f>IF(N929="nulová",J929,0)</f>
        <v>0</v>
      </c>
      <c r="BJ929" s="19" t="s">
        <v>85</v>
      </c>
      <c r="BK929" s="184">
        <f>ROUND(I929*H929,2)</f>
        <v>0</v>
      </c>
      <c r="BL929" s="19" t="s">
        <v>245</v>
      </c>
      <c r="BM929" s="183" t="s">
        <v>1058</v>
      </c>
    </row>
    <row r="930" spans="1:47" s="2" customFormat="1" ht="39">
      <c r="A930" s="37"/>
      <c r="B930" s="38"/>
      <c r="C930" s="39"/>
      <c r="D930" s="185" t="s">
        <v>158</v>
      </c>
      <c r="E930" s="39"/>
      <c r="F930" s="186" t="s">
        <v>1059</v>
      </c>
      <c r="G930" s="39"/>
      <c r="H930" s="39"/>
      <c r="I930" s="187"/>
      <c r="J930" s="39"/>
      <c r="K930" s="39"/>
      <c r="L930" s="42"/>
      <c r="M930" s="188"/>
      <c r="N930" s="189"/>
      <c r="O930" s="67"/>
      <c r="P930" s="67"/>
      <c r="Q930" s="67"/>
      <c r="R930" s="67"/>
      <c r="S930" s="67"/>
      <c r="T930" s="68"/>
      <c r="U930" s="37"/>
      <c r="V930" s="37"/>
      <c r="W930" s="37"/>
      <c r="X930" s="37"/>
      <c r="Y930" s="37"/>
      <c r="Z930" s="37"/>
      <c r="AA930" s="37"/>
      <c r="AB930" s="37"/>
      <c r="AC930" s="37"/>
      <c r="AD930" s="37"/>
      <c r="AE930" s="37"/>
      <c r="AT930" s="19" t="s">
        <v>158</v>
      </c>
      <c r="AU930" s="19" t="s">
        <v>87</v>
      </c>
    </row>
    <row r="931" spans="1:65" s="2" customFormat="1" ht="14.45" customHeight="1">
      <c r="A931" s="37"/>
      <c r="B931" s="38"/>
      <c r="C931" s="172" t="s">
        <v>1060</v>
      </c>
      <c r="D931" s="172" t="s">
        <v>151</v>
      </c>
      <c r="E931" s="173" t="s">
        <v>1061</v>
      </c>
      <c r="F931" s="174" t="s">
        <v>1062</v>
      </c>
      <c r="G931" s="175" t="s">
        <v>989</v>
      </c>
      <c r="H931" s="176">
        <v>1</v>
      </c>
      <c r="I931" s="177"/>
      <c r="J931" s="178">
        <f>ROUND(I931*H931,2)</f>
        <v>0</v>
      </c>
      <c r="K931" s="174" t="s">
        <v>155</v>
      </c>
      <c r="L931" s="42"/>
      <c r="M931" s="179" t="s">
        <v>31</v>
      </c>
      <c r="N931" s="180" t="s">
        <v>48</v>
      </c>
      <c r="O931" s="67"/>
      <c r="P931" s="181">
        <f>O931*H931</f>
        <v>0</v>
      </c>
      <c r="Q931" s="181">
        <v>0</v>
      </c>
      <c r="R931" s="181">
        <f>Q931*H931</f>
        <v>0</v>
      </c>
      <c r="S931" s="181">
        <v>0.01946</v>
      </c>
      <c r="T931" s="182">
        <f>S931*H931</f>
        <v>0.01946</v>
      </c>
      <c r="U931" s="37"/>
      <c r="V931" s="37"/>
      <c r="W931" s="37"/>
      <c r="X931" s="37"/>
      <c r="Y931" s="37"/>
      <c r="Z931" s="37"/>
      <c r="AA931" s="37"/>
      <c r="AB931" s="37"/>
      <c r="AC931" s="37"/>
      <c r="AD931" s="37"/>
      <c r="AE931" s="37"/>
      <c r="AR931" s="183" t="s">
        <v>245</v>
      </c>
      <c r="AT931" s="183" t="s">
        <v>151</v>
      </c>
      <c r="AU931" s="183" t="s">
        <v>87</v>
      </c>
      <c r="AY931" s="19" t="s">
        <v>149</v>
      </c>
      <c r="BE931" s="184">
        <f>IF(N931="základní",J931,0)</f>
        <v>0</v>
      </c>
      <c r="BF931" s="184">
        <f>IF(N931="snížená",J931,0)</f>
        <v>0</v>
      </c>
      <c r="BG931" s="184">
        <f>IF(N931="zákl. přenesená",J931,0)</f>
        <v>0</v>
      </c>
      <c r="BH931" s="184">
        <f>IF(N931="sníž. přenesená",J931,0)</f>
        <v>0</v>
      </c>
      <c r="BI931" s="184">
        <f>IF(N931="nulová",J931,0)</f>
        <v>0</v>
      </c>
      <c r="BJ931" s="19" t="s">
        <v>85</v>
      </c>
      <c r="BK931" s="184">
        <f>ROUND(I931*H931,2)</f>
        <v>0</v>
      </c>
      <c r="BL931" s="19" t="s">
        <v>245</v>
      </c>
      <c r="BM931" s="183" t="s">
        <v>1063</v>
      </c>
    </row>
    <row r="932" spans="2:51" s="13" customFormat="1" ht="12">
      <c r="B932" s="190"/>
      <c r="C932" s="191"/>
      <c r="D932" s="185" t="s">
        <v>160</v>
      </c>
      <c r="E932" s="192" t="s">
        <v>31</v>
      </c>
      <c r="F932" s="193" t="s">
        <v>161</v>
      </c>
      <c r="G932" s="191"/>
      <c r="H932" s="192" t="s">
        <v>31</v>
      </c>
      <c r="I932" s="194"/>
      <c r="J932" s="191"/>
      <c r="K932" s="191"/>
      <c r="L932" s="195"/>
      <c r="M932" s="196"/>
      <c r="N932" s="197"/>
      <c r="O932" s="197"/>
      <c r="P932" s="197"/>
      <c r="Q932" s="197"/>
      <c r="R932" s="197"/>
      <c r="S932" s="197"/>
      <c r="T932" s="198"/>
      <c r="AT932" s="199" t="s">
        <v>160</v>
      </c>
      <c r="AU932" s="199" t="s">
        <v>87</v>
      </c>
      <c r="AV932" s="13" t="s">
        <v>85</v>
      </c>
      <c r="AW932" s="13" t="s">
        <v>38</v>
      </c>
      <c r="AX932" s="13" t="s">
        <v>77</v>
      </c>
      <c r="AY932" s="199" t="s">
        <v>149</v>
      </c>
    </row>
    <row r="933" spans="2:51" s="14" customFormat="1" ht="12">
      <c r="B933" s="200"/>
      <c r="C933" s="201"/>
      <c r="D933" s="185" t="s">
        <v>160</v>
      </c>
      <c r="E933" s="202" t="s">
        <v>31</v>
      </c>
      <c r="F933" s="203" t="s">
        <v>1054</v>
      </c>
      <c r="G933" s="201"/>
      <c r="H933" s="204">
        <v>1</v>
      </c>
      <c r="I933" s="205"/>
      <c r="J933" s="201"/>
      <c r="K933" s="201"/>
      <c r="L933" s="206"/>
      <c r="M933" s="207"/>
      <c r="N933" s="208"/>
      <c r="O933" s="208"/>
      <c r="P933" s="208"/>
      <c r="Q933" s="208"/>
      <c r="R933" s="208"/>
      <c r="S933" s="208"/>
      <c r="T933" s="209"/>
      <c r="AT933" s="210" t="s">
        <v>160</v>
      </c>
      <c r="AU933" s="210" t="s">
        <v>87</v>
      </c>
      <c r="AV933" s="14" t="s">
        <v>87</v>
      </c>
      <c r="AW933" s="14" t="s">
        <v>38</v>
      </c>
      <c r="AX933" s="14" t="s">
        <v>77</v>
      </c>
      <c r="AY933" s="210" t="s">
        <v>149</v>
      </c>
    </row>
    <row r="934" spans="2:51" s="15" customFormat="1" ht="12">
      <c r="B934" s="211"/>
      <c r="C934" s="212"/>
      <c r="D934" s="185" t="s">
        <v>160</v>
      </c>
      <c r="E934" s="213" t="s">
        <v>31</v>
      </c>
      <c r="F934" s="214" t="s">
        <v>163</v>
      </c>
      <c r="G934" s="212"/>
      <c r="H934" s="215">
        <v>1</v>
      </c>
      <c r="I934" s="216"/>
      <c r="J934" s="212"/>
      <c r="K934" s="212"/>
      <c r="L934" s="217"/>
      <c r="M934" s="218"/>
      <c r="N934" s="219"/>
      <c r="O934" s="219"/>
      <c r="P934" s="219"/>
      <c r="Q934" s="219"/>
      <c r="R934" s="219"/>
      <c r="S934" s="219"/>
      <c r="T934" s="220"/>
      <c r="AT934" s="221" t="s">
        <v>160</v>
      </c>
      <c r="AU934" s="221" t="s">
        <v>87</v>
      </c>
      <c r="AV934" s="15" t="s">
        <v>156</v>
      </c>
      <c r="AW934" s="15" t="s">
        <v>38</v>
      </c>
      <c r="AX934" s="15" t="s">
        <v>85</v>
      </c>
      <c r="AY934" s="221" t="s">
        <v>149</v>
      </c>
    </row>
    <row r="935" spans="1:65" s="2" customFormat="1" ht="24.2" customHeight="1">
      <c r="A935" s="37"/>
      <c r="B935" s="38"/>
      <c r="C935" s="172" t="s">
        <v>1064</v>
      </c>
      <c r="D935" s="172" t="s">
        <v>151</v>
      </c>
      <c r="E935" s="173" t="s">
        <v>1065</v>
      </c>
      <c r="F935" s="174" t="s">
        <v>1066</v>
      </c>
      <c r="G935" s="175" t="s">
        <v>989</v>
      </c>
      <c r="H935" s="176">
        <v>2</v>
      </c>
      <c r="I935" s="177"/>
      <c r="J935" s="178">
        <f>ROUND(I935*H935,2)</f>
        <v>0</v>
      </c>
      <c r="K935" s="174" t="s">
        <v>155</v>
      </c>
      <c r="L935" s="42"/>
      <c r="M935" s="179" t="s">
        <v>31</v>
      </c>
      <c r="N935" s="180" t="s">
        <v>48</v>
      </c>
      <c r="O935" s="67"/>
      <c r="P935" s="181">
        <f>O935*H935</f>
        <v>0</v>
      </c>
      <c r="Q935" s="181">
        <v>0.02073</v>
      </c>
      <c r="R935" s="181">
        <f>Q935*H935</f>
        <v>0.04146</v>
      </c>
      <c r="S935" s="181">
        <v>0</v>
      </c>
      <c r="T935" s="182">
        <f>S935*H935</f>
        <v>0</v>
      </c>
      <c r="U935" s="37"/>
      <c r="V935" s="37"/>
      <c r="W935" s="37"/>
      <c r="X935" s="37"/>
      <c r="Y935" s="37"/>
      <c r="Z935" s="37"/>
      <c r="AA935" s="37"/>
      <c r="AB935" s="37"/>
      <c r="AC935" s="37"/>
      <c r="AD935" s="37"/>
      <c r="AE935" s="37"/>
      <c r="AR935" s="183" t="s">
        <v>245</v>
      </c>
      <c r="AT935" s="183" t="s">
        <v>151</v>
      </c>
      <c r="AU935" s="183" t="s">
        <v>87</v>
      </c>
      <c r="AY935" s="19" t="s">
        <v>149</v>
      </c>
      <c r="BE935" s="184">
        <f>IF(N935="základní",J935,0)</f>
        <v>0</v>
      </c>
      <c r="BF935" s="184">
        <f>IF(N935="snížená",J935,0)</f>
        <v>0</v>
      </c>
      <c r="BG935" s="184">
        <f>IF(N935="zákl. přenesená",J935,0)</f>
        <v>0</v>
      </c>
      <c r="BH935" s="184">
        <f>IF(N935="sníž. přenesená",J935,0)</f>
        <v>0</v>
      </c>
      <c r="BI935" s="184">
        <f>IF(N935="nulová",J935,0)</f>
        <v>0</v>
      </c>
      <c r="BJ935" s="19" t="s">
        <v>85</v>
      </c>
      <c r="BK935" s="184">
        <f>ROUND(I935*H935,2)</f>
        <v>0</v>
      </c>
      <c r="BL935" s="19" t="s">
        <v>245</v>
      </c>
      <c r="BM935" s="183" t="s">
        <v>1067</v>
      </c>
    </row>
    <row r="936" spans="1:47" s="2" customFormat="1" ht="58.5">
      <c r="A936" s="37"/>
      <c r="B936" s="38"/>
      <c r="C936" s="39"/>
      <c r="D936" s="185" t="s">
        <v>158</v>
      </c>
      <c r="E936" s="39"/>
      <c r="F936" s="186" t="s">
        <v>1068</v>
      </c>
      <c r="G936" s="39"/>
      <c r="H936" s="39"/>
      <c r="I936" s="187"/>
      <c r="J936" s="39"/>
      <c r="K936" s="39"/>
      <c r="L936" s="42"/>
      <c r="M936" s="188"/>
      <c r="N936" s="189"/>
      <c r="O936" s="67"/>
      <c r="P936" s="67"/>
      <c r="Q936" s="67"/>
      <c r="R936" s="67"/>
      <c r="S936" s="67"/>
      <c r="T936" s="68"/>
      <c r="U936" s="37"/>
      <c r="V936" s="37"/>
      <c r="W936" s="37"/>
      <c r="X936" s="37"/>
      <c r="Y936" s="37"/>
      <c r="Z936" s="37"/>
      <c r="AA936" s="37"/>
      <c r="AB936" s="37"/>
      <c r="AC936" s="37"/>
      <c r="AD936" s="37"/>
      <c r="AE936" s="37"/>
      <c r="AT936" s="19" t="s">
        <v>158</v>
      </c>
      <c r="AU936" s="19" t="s">
        <v>87</v>
      </c>
    </row>
    <row r="937" spans="1:65" s="2" customFormat="1" ht="24.2" customHeight="1">
      <c r="A937" s="37"/>
      <c r="B937" s="38"/>
      <c r="C937" s="172" t="s">
        <v>1069</v>
      </c>
      <c r="D937" s="172" t="s">
        <v>151</v>
      </c>
      <c r="E937" s="173" t="s">
        <v>1070</v>
      </c>
      <c r="F937" s="174" t="s">
        <v>1071</v>
      </c>
      <c r="G937" s="175" t="s">
        <v>989</v>
      </c>
      <c r="H937" s="176">
        <v>1</v>
      </c>
      <c r="I937" s="177"/>
      <c r="J937" s="178">
        <f>ROUND(I937*H937,2)</f>
        <v>0</v>
      </c>
      <c r="K937" s="174" t="s">
        <v>155</v>
      </c>
      <c r="L937" s="42"/>
      <c r="M937" s="179" t="s">
        <v>31</v>
      </c>
      <c r="N937" s="180" t="s">
        <v>48</v>
      </c>
      <c r="O937" s="67"/>
      <c r="P937" s="181">
        <f>O937*H937</f>
        <v>0</v>
      </c>
      <c r="Q937" s="181">
        <v>0.00493</v>
      </c>
      <c r="R937" s="181">
        <f>Q937*H937</f>
        <v>0.00493</v>
      </c>
      <c r="S937" s="181">
        <v>0</v>
      </c>
      <c r="T937" s="182">
        <f>S937*H937</f>
        <v>0</v>
      </c>
      <c r="U937" s="37"/>
      <c r="V937" s="37"/>
      <c r="W937" s="37"/>
      <c r="X937" s="37"/>
      <c r="Y937" s="37"/>
      <c r="Z937" s="37"/>
      <c r="AA937" s="37"/>
      <c r="AB937" s="37"/>
      <c r="AC937" s="37"/>
      <c r="AD937" s="37"/>
      <c r="AE937" s="37"/>
      <c r="AR937" s="183" t="s">
        <v>245</v>
      </c>
      <c r="AT937" s="183" t="s">
        <v>151</v>
      </c>
      <c r="AU937" s="183" t="s">
        <v>87</v>
      </c>
      <c r="AY937" s="19" t="s">
        <v>149</v>
      </c>
      <c r="BE937" s="184">
        <f>IF(N937="základní",J937,0)</f>
        <v>0</v>
      </c>
      <c r="BF937" s="184">
        <f>IF(N937="snížená",J937,0)</f>
        <v>0</v>
      </c>
      <c r="BG937" s="184">
        <f>IF(N937="zákl. přenesená",J937,0)</f>
        <v>0</v>
      </c>
      <c r="BH937" s="184">
        <f>IF(N937="sníž. přenesená",J937,0)</f>
        <v>0</v>
      </c>
      <c r="BI937" s="184">
        <f>IF(N937="nulová",J937,0)</f>
        <v>0</v>
      </c>
      <c r="BJ937" s="19" t="s">
        <v>85</v>
      </c>
      <c r="BK937" s="184">
        <f>ROUND(I937*H937,2)</f>
        <v>0</v>
      </c>
      <c r="BL937" s="19" t="s">
        <v>245</v>
      </c>
      <c r="BM937" s="183" t="s">
        <v>1072</v>
      </c>
    </row>
    <row r="938" spans="1:47" s="2" customFormat="1" ht="39">
      <c r="A938" s="37"/>
      <c r="B938" s="38"/>
      <c r="C938" s="39"/>
      <c r="D938" s="185" t="s">
        <v>158</v>
      </c>
      <c r="E938" s="39"/>
      <c r="F938" s="186" t="s">
        <v>1073</v>
      </c>
      <c r="G938" s="39"/>
      <c r="H938" s="39"/>
      <c r="I938" s="187"/>
      <c r="J938" s="39"/>
      <c r="K938" s="39"/>
      <c r="L938" s="42"/>
      <c r="M938" s="188"/>
      <c r="N938" s="189"/>
      <c r="O938" s="67"/>
      <c r="P938" s="67"/>
      <c r="Q938" s="67"/>
      <c r="R938" s="67"/>
      <c r="S938" s="67"/>
      <c r="T938" s="68"/>
      <c r="U938" s="37"/>
      <c r="V938" s="37"/>
      <c r="W938" s="37"/>
      <c r="X938" s="37"/>
      <c r="Y938" s="37"/>
      <c r="Z938" s="37"/>
      <c r="AA938" s="37"/>
      <c r="AB938" s="37"/>
      <c r="AC938" s="37"/>
      <c r="AD938" s="37"/>
      <c r="AE938" s="37"/>
      <c r="AT938" s="19" t="s">
        <v>158</v>
      </c>
      <c r="AU938" s="19" t="s">
        <v>87</v>
      </c>
    </row>
    <row r="939" spans="1:65" s="2" customFormat="1" ht="14.45" customHeight="1">
      <c r="A939" s="37"/>
      <c r="B939" s="38"/>
      <c r="C939" s="172" t="s">
        <v>1074</v>
      </c>
      <c r="D939" s="172" t="s">
        <v>151</v>
      </c>
      <c r="E939" s="173" t="s">
        <v>1075</v>
      </c>
      <c r="F939" s="174" t="s">
        <v>1076</v>
      </c>
      <c r="G939" s="175" t="s">
        <v>989</v>
      </c>
      <c r="H939" s="176">
        <v>2</v>
      </c>
      <c r="I939" s="177"/>
      <c r="J939" s="178">
        <f>ROUND(I939*H939,2)</f>
        <v>0</v>
      </c>
      <c r="K939" s="174" t="s">
        <v>155</v>
      </c>
      <c r="L939" s="42"/>
      <c r="M939" s="179" t="s">
        <v>31</v>
      </c>
      <c r="N939" s="180" t="s">
        <v>48</v>
      </c>
      <c r="O939" s="67"/>
      <c r="P939" s="181">
        <f>O939*H939</f>
        <v>0</v>
      </c>
      <c r="Q939" s="181">
        <v>0.01475</v>
      </c>
      <c r="R939" s="181">
        <f>Q939*H939</f>
        <v>0.0295</v>
      </c>
      <c r="S939" s="181">
        <v>0</v>
      </c>
      <c r="T939" s="182">
        <f>S939*H939</f>
        <v>0</v>
      </c>
      <c r="U939" s="37"/>
      <c r="V939" s="37"/>
      <c r="W939" s="37"/>
      <c r="X939" s="37"/>
      <c r="Y939" s="37"/>
      <c r="Z939" s="37"/>
      <c r="AA939" s="37"/>
      <c r="AB939" s="37"/>
      <c r="AC939" s="37"/>
      <c r="AD939" s="37"/>
      <c r="AE939" s="37"/>
      <c r="AR939" s="183" t="s">
        <v>245</v>
      </c>
      <c r="AT939" s="183" t="s">
        <v>151</v>
      </c>
      <c r="AU939" s="183" t="s">
        <v>87</v>
      </c>
      <c r="AY939" s="19" t="s">
        <v>149</v>
      </c>
      <c r="BE939" s="184">
        <f>IF(N939="základní",J939,0)</f>
        <v>0</v>
      </c>
      <c r="BF939" s="184">
        <f>IF(N939="snížená",J939,0)</f>
        <v>0</v>
      </c>
      <c r="BG939" s="184">
        <f>IF(N939="zákl. přenesená",J939,0)</f>
        <v>0</v>
      </c>
      <c r="BH939" s="184">
        <f>IF(N939="sníž. přenesená",J939,0)</f>
        <v>0</v>
      </c>
      <c r="BI939" s="184">
        <f>IF(N939="nulová",J939,0)</f>
        <v>0</v>
      </c>
      <c r="BJ939" s="19" t="s">
        <v>85</v>
      </c>
      <c r="BK939" s="184">
        <f>ROUND(I939*H939,2)</f>
        <v>0</v>
      </c>
      <c r="BL939" s="19" t="s">
        <v>245</v>
      </c>
      <c r="BM939" s="183" t="s">
        <v>1077</v>
      </c>
    </row>
    <row r="940" spans="1:65" s="2" customFormat="1" ht="14.45" customHeight="1">
      <c r="A940" s="37"/>
      <c r="B940" s="38"/>
      <c r="C940" s="172" t="s">
        <v>1078</v>
      </c>
      <c r="D940" s="172" t="s">
        <v>151</v>
      </c>
      <c r="E940" s="173" t="s">
        <v>1079</v>
      </c>
      <c r="F940" s="174" t="s">
        <v>1080</v>
      </c>
      <c r="G940" s="175" t="s">
        <v>989</v>
      </c>
      <c r="H940" s="176">
        <v>1</v>
      </c>
      <c r="I940" s="177"/>
      <c r="J940" s="178">
        <f>ROUND(I940*H940,2)</f>
        <v>0</v>
      </c>
      <c r="K940" s="174" t="s">
        <v>155</v>
      </c>
      <c r="L940" s="42"/>
      <c r="M940" s="179" t="s">
        <v>31</v>
      </c>
      <c r="N940" s="180" t="s">
        <v>48</v>
      </c>
      <c r="O940" s="67"/>
      <c r="P940" s="181">
        <f>O940*H940</f>
        <v>0</v>
      </c>
      <c r="Q940" s="181">
        <v>0</v>
      </c>
      <c r="R940" s="181">
        <f>Q940*H940</f>
        <v>0</v>
      </c>
      <c r="S940" s="181">
        <v>0.01493</v>
      </c>
      <c r="T940" s="182">
        <f>S940*H940</f>
        <v>0.01493</v>
      </c>
      <c r="U940" s="37"/>
      <c r="V940" s="37"/>
      <c r="W940" s="37"/>
      <c r="X940" s="37"/>
      <c r="Y940" s="37"/>
      <c r="Z940" s="37"/>
      <c r="AA940" s="37"/>
      <c r="AB940" s="37"/>
      <c r="AC940" s="37"/>
      <c r="AD940" s="37"/>
      <c r="AE940" s="37"/>
      <c r="AR940" s="183" t="s">
        <v>245</v>
      </c>
      <c r="AT940" s="183" t="s">
        <v>151</v>
      </c>
      <c r="AU940" s="183" t="s">
        <v>87</v>
      </c>
      <c r="AY940" s="19" t="s">
        <v>149</v>
      </c>
      <c r="BE940" s="184">
        <f>IF(N940="základní",J940,0)</f>
        <v>0</v>
      </c>
      <c r="BF940" s="184">
        <f>IF(N940="snížená",J940,0)</f>
        <v>0</v>
      </c>
      <c r="BG940" s="184">
        <f>IF(N940="zákl. přenesená",J940,0)</f>
        <v>0</v>
      </c>
      <c r="BH940" s="184">
        <f>IF(N940="sníž. přenesená",J940,0)</f>
        <v>0</v>
      </c>
      <c r="BI940" s="184">
        <f>IF(N940="nulová",J940,0)</f>
        <v>0</v>
      </c>
      <c r="BJ940" s="19" t="s">
        <v>85</v>
      </c>
      <c r="BK940" s="184">
        <f>ROUND(I940*H940,2)</f>
        <v>0</v>
      </c>
      <c r="BL940" s="19" t="s">
        <v>245</v>
      </c>
      <c r="BM940" s="183" t="s">
        <v>1081</v>
      </c>
    </row>
    <row r="941" spans="2:51" s="13" customFormat="1" ht="12">
      <c r="B941" s="190"/>
      <c r="C941" s="191"/>
      <c r="D941" s="185" t="s">
        <v>160</v>
      </c>
      <c r="E941" s="192" t="s">
        <v>31</v>
      </c>
      <c r="F941" s="193" t="s">
        <v>161</v>
      </c>
      <c r="G941" s="191"/>
      <c r="H941" s="192" t="s">
        <v>31</v>
      </c>
      <c r="I941" s="194"/>
      <c r="J941" s="191"/>
      <c r="K941" s="191"/>
      <c r="L941" s="195"/>
      <c r="M941" s="196"/>
      <c r="N941" s="197"/>
      <c r="O941" s="197"/>
      <c r="P941" s="197"/>
      <c r="Q941" s="197"/>
      <c r="R941" s="197"/>
      <c r="S941" s="197"/>
      <c r="T941" s="198"/>
      <c r="AT941" s="199" t="s">
        <v>160</v>
      </c>
      <c r="AU941" s="199" t="s">
        <v>87</v>
      </c>
      <c r="AV941" s="13" t="s">
        <v>85</v>
      </c>
      <c r="AW941" s="13" t="s">
        <v>38</v>
      </c>
      <c r="AX941" s="13" t="s">
        <v>77</v>
      </c>
      <c r="AY941" s="199" t="s">
        <v>149</v>
      </c>
    </row>
    <row r="942" spans="2:51" s="14" customFormat="1" ht="12">
      <c r="B942" s="200"/>
      <c r="C942" s="201"/>
      <c r="D942" s="185" t="s">
        <v>160</v>
      </c>
      <c r="E942" s="202" t="s">
        <v>31</v>
      </c>
      <c r="F942" s="203" t="s">
        <v>1082</v>
      </c>
      <c r="G942" s="201"/>
      <c r="H942" s="204">
        <v>1</v>
      </c>
      <c r="I942" s="205"/>
      <c r="J942" s="201"/>
      <c r="K942" s="201"/>
      <c r="L942" s="206"/>
      <c r="M942" s="207"/>
      <c r="N942" s="208"/>
      <c r="O942" s="208"/>
      <c r="P942" s="208"/>
      <c r="Q942" s="208"/>
      <c r="R942" s="208"/>
      <c r="S942" s="208"/>
      <c r="T942" s="209"/>
      <c r="AT942" s="210" t="s">
        <v>160</v>
      </c>
      <c r="AU942" s="210" t="s">
        <v>87</v>
      </c>
      <c r="AV942" s="14" t="s">
        <v>87</v>
      </c>
      <c r="AW942" s="14" t="s">
        <v>38</v>
      </c>
      <c r="AX942" s="14" t="s">
        <v>77</v>
      </c>
      <c r="AY942" s="210" t="s">
        <v>149</v>
      </c>
    </row>
    <row r="943" spans="2:51" s="15" customFormat="1" ht="12">
      <c r="B943" s="211"/>
      <c r="C943" s="212"/>
      <c r="D943" s="185" t="s">
        <v>160</v>
      </c>
      <c r="E943" s="213" t="s">
        <v>31</v>
      </c>
      <c r="F943" s="214" t="s">
        <v>163</v>
      </c>
      <c r="G943" s="212"/>
      <c r="H943" s="215">
        <v>1</v>
      </c>
      <c r="I943" s="216"/>
      <c r="J943" s="212"/>
      <c r="K943" s="212"/>
      <c r="L943" s="217"/>
      <c r="M943" s="218"/>
      <c r="N943" s="219"/>
      <c r="O943" s="219"/>
      <c r="P943" s="219"/>
      <c r="Q943" s="219"/>
      <c r="R943" s="219"/>
      <c r="S943" s="219"/>
      <c r="T943" s="220"/>
      <c r="AT943" s="221" t="s">
        <v>160</v>
      </c>
      <c r="AU943" s="221" t="s">
        <v>87</v>
      </c>
      <c r="AV943" s="15" t="s">
        <v>156</v>
      </c>
      <c r="AW943" s="15" t="s">
        <v>38</v>
      </c>
      <c r="AX943" s="15" t="s">
        <v>85</v>
      </c>
      <c r="AY943" s="221" t="s">
        <v>149</v>
      </c>
    </row>
    <row r="944" spans="1:65" s="2" customFormat="1" ht="24.2" customHeight="1">
      <c r="A944" s="37"/>
      <c r="B944" s="38"/>
      <c r="C944" s="172" t="s">
        <v>1083</v>
      </c>
      <c r="D944" s="172" t="s">
        <v>151</v>
      </c>
      <c r="E944" s="173" t="s">
        <v>1084</v>
      </c>
      <c r="F944" s="174" t="s">
        <v>1085</v>
      </c>
      <c r="G944" s="175" t="s">
        <v>989</v>
      </c>
      <c r="H944" s="176">
        <v>1</v>
      </c>
      <c r="I944" s="177"/>
      <c r="J944" s="178">
        <f>ROUND(I944*H944,2)</f>
        <v>0</v>
      </c>
      <c r="K944" s="174" t="s">
        <v>155</v>
      </c>
      <c r="L944" s="42"/>
      <c r="M944" s="179" t="s">
        <v>31</v>
      </c>
      <c r="N944" s="180" t="s">
        <v>48</v>
      </c>
      <c r="O944" s="67"/>
      <c r="P944" s="181">
        <f>O944*H944</f>
        <v>0</v>
      </c>
      <c r="Q944" s="181">
        <v>0.01066</v>
      </c>
      <c r="R944" s="181">
        <f>Q944*H944</f>
        <v>0.01066</v>
      </c>
      <c r="S944" s="181">
        <v>0</v>
      </c>
      <c r="T944" s="182">
        <f>S944*H944</f>
        <v>0</v>
      </c>
      <c r="U944" s="37"/>
      <c r="V944" s="37"/>
      <c r="W944" s="37"/>
      <c r="X944" s="37"/>
      <c r="Y944" s="37"/>
      <c r="Z944" s="37"/>
      <c r="AA944" s="37"/>
      <c r="AB944" s="37"/>
      <c r="AC944" s="37"/>
      <c r="AD944" s="37"/>
      <c r="AE944" s="37"/>
      <c r="AR944" s="183" t="s">
        <v>245</v>
      </c>
      <c r="AT944" s="183" t="s">
        <v>151</v>
      </c>
      <c r="AU944" s="183" t="s">
        <v>87</v>
      </c>
      <c r="AY944" s="19" t="s">
        <v>149</v>
      </c>
      <c r="BE944" s="184">
        <f>IF(N944="základní",J944,0)</f>
        <v>0</v>
      </c>
      <c r="BF944" s="184">
        <f>IF(N944="snížená",J944,0)</f>
        <v>0</v>
      </c>
      <c r="BG944" s="184">
        <f>IF(N944="zákl. přenesená",J944,0)</f>
        <v>0</v>
      </c>
      <c r="BH944" s="184">
        <f>IF(N944="sníž. přenesená",J944,0)</f>
        <v>0</v>
      </c>
      <c r="BI944" s="184">
        <f>IF(N944="nulová",J944,0)</f>
        <v>0</v>
      </c>
      <c r="BJ944" s="19" t="s">
        <v>85</v>
      </c>
      <c r="BK944" s="184">
        <f>ROUND(I944*H944,2)</f>
        <v>0</v>
      </c>
      <c r="BL944" s="19" t="s">
        <v>245</v>
      </c>
      <c r="BM944" s="183" t="s">
        <v>1086</v>
      </c>
    </row>
    <row r="945" spans="1:47" s="2" customFormat="1" ht="39">
      <c r="A945" s="37"/>
      <c r="B945" s="38"/>
      <c r="C945" s="39"/>
      <c r="D945" s="185" t="s">
        <v>158</v>
      </c>
      <c r="E945" s="39"/>
      <c r="F945" s="186" t="s">
        <v>1087</v>
      </c>
      <c r="G945" s="39"/>
      <c r="H945" s="39"/>
      <c r="I945" s="187"/>
      <c r="J945" s="39"/>
      <c r="K945" s="39"/>
      <c r="L945" s="42"/>
      <c r="M945" s="188"/>
      <c r="N945" s="189"/>
      <c r="O945" s="67"/>
      <c r="P945" s="67"/>
      <c r="Q945" s="67"/>
      <c r="R945" s="67"/>
      <c r="S945" s="67"/>
      <c r="T945" s="68"/>
      <c r="U945" s="37"/>
      <c r="V945" s="37"/>
      <c r="W945" s="37"/>
      <c r="X945" s="37"/>
      <c r="Y945" s="37"/>
      <c r="Z945" s="37"/>
      <c r="AA945" s="37"/>
      <c r="AB945" s="37"/>
      <c r="AC945" s="37"/>
      <c r="AD945" s="37"/>
      <c r="AE945" s="37"/>
      <c r="AT945" s="19" t="s">
        <v>158</v>
      </c>
      <c r="AU945" s="19" t="s">
        <v>87</v>
      </c>
    </row>
    <row r="946" spans="1:65" s="2" customFormat="1" ht="24.2" customHeight="1">
      <c r="A946" s="37"/>
      <c r="B946" s="38"/>
      <c r="C946" s="172" t="s">
        <v>1088</v>
      </c>
      <c r="D946" s="172" t="s">
        <v>151</v>
      </c>
      <c r="E946" s="173" t="s">
        <v>1089</v>
      </c>
      <c r="F946" s="174" t="s">
        <v>1090</v>
      </c>
      <c r="G946" s="175" t="s">
        <v>179</v>
      </c>
      <c r="H946" s="176">
        <v>0.072</v>
      </c>
      <c r="I946" s="177"/>
      <c r="J946" s="178">
        <f>ROUND(I946*H946,2)</f>
        <v>0</v>
      </c>
      <c r="K946" s="174" t="s">
        <v>155</v>
      </c>
      <c r="L946" s="42"/>
      <c r="M946" s="179" t="s">
        <v>31</v>
      </c>
      <c r="N946" s="180" t="s">
        <v>48</v>
      </c>
      <c r="O946" s="67"/>
      <c r="P946" s="181">
        <f>O946*H946</f>
        <v>0</v>
      </c>
      <c r="Q946" s="181">
        <v>0</v>
      </c>
      <c r="R946" s="181">
        <f>Q946*H946</f>
        <v>0</v>
      </c>
      <c r="S946" s="181">
        <v>0</v>
      </c>
      <c r="T946" s="182">
        <f>S946*H946</f>
        <v>0</v>
      </c>
      <c r="U946" s="37"/>
      <c r="V946" s="37"/>
      <c r="W946" s="37"/>
      <c r="X946" s="37"/>
      <c r="Y946" s="37"/>
      <c r="Z946" s="37"/>
      <c r="AA946" s="37"/>
      <c r="AB946" s="37"/>
      <c r="AC946" s="37"/>
      <c r="AD946" s="37"/>
      <c r="AE946" s="37"/>
      <c r="AR946" s="183" t="s">
        <v>245</v>
      </c>
      <c r="AT946" s="183" t="s">
        <v>151</v>
      </c>
      <c r="AU946" s="183" t="s">
        <v>87</v>
      </c>
      <c r="AY946" s="19" t="s">
        <v>149</v>
      </c>
      <c r="BE946" s="184">
        <f>IF(N946="základní",J946,0)</f>
        <v>0</v>
      </c>
      <c r="BF946" s="184">
        <f>IF(N946="snížená",J946,0)</f>
        <v>0</v>
      </c>
      <c r="BG946" s="184">
        <f>IF(N946="zákl. přenesená",J946,0)</f>
        <v>0</v>
      </c>
      <c r="BH946" s="184">
        <f>IF(N946="sníž. přenesená",J946,0)</f>
        <v>0</v>
      </c>
      <c r="BI946" s="184">
        <f>IF(N946="nulová",J946,0)</f>
        <v>0</v>
      </c>
      <c r="BJ946" s="19" t="s">
        <v>85</v>
      </c>
      <c r="BK946" s="184">
        <f>ROUND(I946*H946,2)</f>
        <v>0</v>
      </c>
      <c r="BL946" s="19" t="s">
        <v>245</v>
      </c>
      <c r="BM946" s="183" t="s">
        <v>1091</v>
      </c>
    </row>
    <row r="947" spans="1:65" s="2" customFormat="1" ht="14.45" customHeight="1">
      <c r="A947" s="37"/>
      <c r="B947" s="38"/>
      <c r="C947" s="172" t="s">
        <v>1092</v>
      </c>
      <c r="D947" s="172" t="s">
        <v>151</v>
      </c>
      <c r="E947" s="173" t="s">
        <v>1093</v>
      </c>
      <c r="F947" s="174" t="s">
        <v>1094</v>
      </c>
      <c r="G947" s="175" t="s">
        <v>989</v>
      </c>
      <c r="H947" s="176">
        <v>8</v>
      </c>
      <c r="I947" s="177"/>
      <c r="J947" s="178">
        <f>ROUND(I947*H947,2)</f>
        <v>0</v>
      </c>
      <c r="K947" s="174" t="s">
        <v>155</v>
      </c>
      <c r="L947" s="42"/>
      <c r="M947" s="179" t="s">
        <v>31</v>
      </c>
      <c r="N947" s="180" t="s">
        <v>48</v>
      </c>
      <c r="O947" s="67"/>
      <c r="P947" s="181">
        <f>O947*H947</f>
        <v>0</v>
      </c>
      <c r="Q947" s="181">
        <v>0.00024</v>
      </c>
      <c r="R947" s="181">
        <f>Q947*H947</f>
        <v>0.00192</v>
      </c>
      <c r="S947" s="181">
        <v>0</v>
      </c>
      <c r="T947" s="182">
        <f>S947*H947</f>
        <v>0</v>
      </c>
      <c r="U947" s="37"/>
      <c r="V947" s="37"/>
      <c r="W947" s="37"/>
      <c r="X947" s="37"/>
      <c r="Y947" s="37"/>
      <c r="Z947" s="37"/>
      <c r="AA947" s="37"/>
      <c r="AB947" s="37"/>
      <c r="AC947" s="37"/>
      <c r="AD947" s="37"/>
      <c r="AE947" s="37"/>
      <c r="AR947" s="183" t="s">
        <v>245</v>
      </c>
      <c r="AT947" s="183" t="s">
        <v>151</v>
      </c>
      <c r="AU947" s="183" t="s">
        <v>87</v>
      </c>
      <c r="AY947" s="19" t="s">
        <v>149</v>
      </c>
      <c r="BE947" s="184">
        <f>IF(N947="základní",J947,0)</f>
        <v>0</v>
      </c>
      <c r="BF947" s="184">
        <f>IF(N947="snížená",J947,0)</f>
        <v>0</v>
      </c>
      <c r="BG947" s="184">
        <f>IF(N947="zákl. přenesená",J947,0)</f>
        <v>0</v>
      </c>
      <c r="BH947" s="184">
        <f>IF(N947="sníž. přenesená",J947,0)</f>
        <v>0</v>
      </c>
      <c r="BI947" s="184">
        <f>IF(N947="nulová",J947,0)</f>
        <v>0</v>
      </c>
      <c r="BJ947" s="19" t="s">
        <v>85</v>
      </c>
      <c r="BK947" s="184">
        <f>ROUND(I947*H947,2)</f>
        <v>0</v>
      </c>
      <c r="BL947" s="19" t="s">
        <v>245</v>
      </c>
      <c r="BM947" s="183" t="s">
        <v>1095</v>
      </c>
    </row>
    <row r="948" spans="1:65" s="2" customFormat="1" ht="14.45" customHeight="1">
      <c r="A948" s="37"/>
      <c r="B948" s="38"/>
      <c r="C948" s="172" t="s">
        <v>1096</v>
      </c>
      <c r="D948" s="172" t="s">
        <v>151</v>
      </c>
      <c r="E948" s="173" t="s">
        <v>1097</v>
      </c>
      <c r="F948" s="174" t="s">
        <v>1098</v>
      </c>
      <c r="G948" s="175" t="s">
        <v>989</v>
      </c>
      <c r="H948" s="176">
        <v>1</v>
      </c>
      <c r="I948" s="177"/>
      <c r="J948" s="178">
        <f>ROUND(I948*H948,2)</f>
        <v>0</v>
      </c>
      <c r="K948" s="174" t="s">
        <v>155</v>
      </c>
      <c r="L948" s="42"/>
      <c r="M948" s="179" t="s">
        <v>31</v>
      </c>
      <c r="N948" s="180" t="s">
        <v>48</v>
      </c>
      <c r="O948" s="67"/>
      <c r="P948" s="181">
        <f>O948*H948</f>
        <v>0</v>
      </c>
      <c r="Q948" s="181">
        <v>0</v>
      </c>
      <c r="R948" s="181">
        <f>Q948*H948</f>
        <v>0</v>
      </c>
      <c r="S948" s="181">
        <v>0.00156</v>
      </c>
      <c r="T948" s="182">
        <f>S948*H948</f>
        <v>0.00156</v>
      </c>
      <c r="U948" s="37"/>
      <c r="V948" s="37"/>
      <c r="W948" s="37"/>
      <c r="X948" s="37"/>
      <c r="Y948" s="37"/>
      <c r="Z948" s="37"/>
      <c r="AA948" s="37"/>
      <c r="AB948" s="37"/>
      <c r="AC948" s="37"/>
      <c r="AD948" s="37"/>
      <c r="AE948" s="37"/>
      <c r="AR948" s="183" t="s">
        <v>245</v>
      </c>
      <c r="AT948" s="183" t="s">
        <v>151</v>
      </c>
      <c r="AU948" s="183" t="s">
        <v>87</v>
      </c>
      <c r="AY948" s="19" t="s">
        <v>149</v>
      </c>
      <c r="BE948" s="184">
        <f>IF(N948="základní",J948,0)</f>
        <v>0</v>
      </c>
      <c r="BF948" s="184">
        <f>IF(N948="snížená",J948,0)</f>
        <v>0</v>
      </c>
      <c r="BG948" s="184">
        <f>IF(N948="zákl. přenesená",J948,0)</f>
        <v>0</v>
      </c>
      <c r="BH948" s="184">
        <f>IF(N948="sníž. přenesená",J948,0)</f>
        <v>0</v>
      </c>
      <c r="BI948" s="184">
        <f>IF(N948="nulová",J948,0)</f>
        <v>0</v>
      </c>
      <c r="BJ948" s="19" t="s">
        <v>85</v>
      </c>
      <c r="BK948" s="184">
        <f>ROUND(I948*H948,2)</f>
        <v>0</v>
      </c>
      <c r="BL948" s="19" t="s">
        <v>245</v>
      </c>
      <c r="BM948" s="183" t="s">
        <v>1099</v>
      </c>
    </row>
    <row r="949" spans="2:51" s="13" customFormat="1" ht="12">
      <c r="B949" s="190"/>
      <c r="C949" s="191"/>
      <c r="D949" s="185" t="s">
        <v>160</v>
      </c>
      <c r="E949" s="192" t="s">
        <v>31</v>
      </c>
      <c r="F949" s="193" t="s">
        <v>161</v>
      </c>
      <c r="G949" s="191"/>
      <c r="H949" s="192" t="s">
        <v>31</v>
      </c>
      <c r="I949" s="194"/>
      <c r="J949" s="191"/>
      <c r="K949" s="191"/>
      <c r="L949" s="195"/>
      <c r="M949" s="196"/>
      <c r="N949" s="197"/>
      <c r="O949" s="197"/>
      <c r="P949" s="197"/>
      <c r="Q949" s="197"/>
      <c r="R949" s="197"/>
      <c r="S949" s="197"/>
      <c r="T949" s="198"/>
      <c r="AT949" s="199" t="s">
        <v>160</v>
      </c>
      <c r="AU949" s="199" t="s">
        <v>87</v>
      </c>
      <c r="AV949" s="13" t="s">
        <v>85</v>
      </c>
      <c r="AW949" s="13" t="s">
        <v>38</v>
      </c>
      <c r="AX949" s="13" t="s">
        <v>77</v>
      </c>
      <c r="AY949" s="199" t="s">
        <v>149</v>
      </c>
    </row>
    <row r="950" spans="2:51" s="14" customFormat="1" ht="12">
      <c r="B950" s="200"/>
      <c r="C950" s="201"/>
      <c r="D950" s="185" t="s">
        <v>160</v>
      </c>
      <c r="E950" s="202" t="s">
        <v>31</v>
      </c>
      <c r="F950" s="203" t="s">
        <v>1011</v>
      </c>
      <c r="G950" s="201"/>
      <c r="H950" s="204">
        <v>1</v>
      </c>
      <c r="I950" s="205"/>
      <c r="J950" s="201"/>
      <c r="K950" s="201"/>
      <c r="L950" s="206"/>
      <c r="M950" s="207"/>
      <c r="N950" s="208"/>
      <c r="O950" s="208"/>
      <c r="P950" s="208"/>
      <c r="Q950" s="208"/>
      <c r="R950" s="208"/>
      <c r="S950" s="208"/>
      <c r="T950" s="209"/>
      <c r="AT950" s="210" t="s">
        <v>160</v>
      </c>
      <c r="AU950" s="210" t="s">
        <v>87</v>
      </c>
      <c r="AV950" s="14" t="s">
        <v>87</v>
      </c>
      <c r="AW950" s="14" t="s">
        <v>38</v>
      </c>
      <c r="AX950" s="14" t="s">
        <v>77</v>
      </c>
      <c r="AY950" s="210" t="s">
        <v>149</v>
      </c>
    </row>
    <row r="951" spans="2:51" s="15" customFormat="1" ht="12">
      <c r="B951" s="211"/>
      <c r="C951" s="212"/>
      <c r="D951" s="185" t="s">
        <v>160</v>
      </c>
      <c r="E951" s="213" t="s">
        <v>31</v>
      </c>
      <c r="F951" s="214" t="s">
        <v>163</v>
      </c>
      <c r="G951" s="212"/>
      <c r="H951" s="215">
        <v>1</v>
      </c>
      <c r="I951" s="216"/>
      <c r="J951" s="212"/>
      <c r="K951" s="212"/>
      <c r="L951" s="217"/>
      <c r="M951" s="218"/>
      <c r="N951" s="219"/>
      <c r="O951" s="219"/>
      <c r="P951" s="219"/>
      <c r="Q951" s="219"/>
      <c r="R951" s="219"/>
      <c r="S951" s="219"/>
      <c r="T951" s="220"/>
      <c r="AT951" s="221" t="s">
        <v>160</v>
      </c>
      <c r="AU951" s="221" t="s">
        <v>87</v>
      </c>
      <c r="AV951" s="15" t="s">
        <v>156</v>
      </c>
      <c r="AW951" s="15" t="s">
        <v>38</v>
      </c>
      <c r="AX951" s="15" t="s">
        <v>85</v>
      </c>
      <c r="AY951" s="221" t="s">
        <v>149</v>
      </c>
    </row>
    <row r="952" spans="1:65" s="2" customFormat="1" ht="14.45" customHeight="1">
      <c r="A952" s="37"/>
      <c r="B952" s="38"/>
      <c r="C952" s="172" t="s">
        <v>1100</v>
      </c>
      <c r="D952" s="172" t="s">
        <v>151</v>
      </c>
      <c r="E952" s="173" t="s">
        <v>1101</v>
      </c>
      <c r="F952" s="174" t="s">
        <v>1102</v>
      </c>
      <c r="G952" s="175" t="s">
        <v>989</v>
      </c>
      <c r="H952" s="176">
        <v>1</v>
      </c>
      <c r="I952" s="177"/>
      <c r="J952" s="178">
        <f>ROUND(I952*H952,2)</f>
        <v>0</v>
      </c>
      <c r="K952" s="174" t="s">
        <v>155</v>
      </c>
      <c r="L952" s="42"/>
      <c r="M952" s="179" t="s">
        <v>31</v>
      </c>
      <c r="N952" s="180" t="s">
        <v>48</v>
      </c>
      <c r="O952" s="67"/>
      <c r="P952" s="181">
        <f>O952*H952</f>
        <v>0</v>
      </c>
      <c r="Q952" s="181">
        <v>0</v>
      </c>
      <c r="R952" s="181">
        <f>Q952*H952</f>
        <v>0</v>
      </c>
      <c r="S952" s="181">
        <v>0.00086</v>
      </c>
      <c r="T952" s="182">
        <f>S952*H952</f>
        <v>0.00086</v>
      </c>
      <c r="U952" s="37"/>
      <c r="V952" s="37"/>
      <c r="W952" s="37"/>
      <c r="X952" s="37"/>
      <c r="Y952" s="37"/>
      <c r="Z952" s="37"/>
      <c r="AA952" s="37"/>
      <c r="AB952" s="37"/>
      <c r="AC952" s="37"/>
      <c r="AD952" s="37"/>
      <c r="AE952" s="37"/>
      <c r="AR952" s="183" t="s">
        <v>245</v>
      </c>
      <c r="AT952" s="183" t="s">
        <v>151</v>
      </c>
      <c r="AU952" s="183" t="s">
        <v>87</v>
      </c>
      <c r="AY952" s="19" t="s">
        <v>149</v>
      </c>
      <c r="BE952" s="184">
        <f>IF(N952="základní",J952,0)</f>
        <v>0</v>
      </c>
      <c r="BF952" s="184">
        <f>IF(N952="snížená",J952,0)</f>
        <v>0</v>
      </c>
      <c r="BG952" s="184">
        <f>IF(N952="zákl. přenesená",J952,0)</f>
        <v>0</v>
      </c>
      <c r="BH952" s="184">
        <f>IF(N952="sníž. přenesená",J952,0)</f>
        <v>0</v>
      </c>
      <c r="BI952" s="184">
        <f>IF(N952="nulová",J952,0)</f>
        <v>0</v>
      </c>
      <c r="BJ952" s="19" t="s">
        <v>85</v>
      </c>
      <c r="BK952" s="184">
        <f>ROUND(I952*H952,2)</f>
        <v>0</v>
      </c>
      <c r="BL952" s="19" t="s">
        <v>245</v>
      </c>
      <c r="BM952" s="183" t="s">
        <v>1103</v>
      </c>
    </row>
    <row r="953" spans="2:51" s="13" customFormat="1" ht="12">
      <c r="B953" s="190"/>
      <c r="C953" s="191"/>
      <c r="D953" s="185" t="s">
        <v>160</v>
      </c>
      <c r="E953" s="192" t="s">
        <v>31</v>
      </c>
      <c r="F953" s="193" t="s">
        <v>161</v>
      </c>
      <c r="G953" s="191"/>
      <c r="H953" s="192" t="s">
        <v>31</v>
      </c>
      <c r="I953" s="194"/>
      <c r="J953" s="191"/>
      <c r="K953" s="191"/>
      <c r="L953" s="195"/>
      <c r="M953" s="196"/>
      <c r="N953" s="197"/>
      <c r="O953" s="197"/>
      <c r="P953" s="197"/>
      <c r="Q953" s="197"/>
      <c r="R953" s="197"/>
      <c r="S953" s="197"/>
      <c r="T953" s="198"/>
      <c r="AT953" s="199" t="s">
        <v>160</v>
      </c>
      <c r="AU953" s="199" t="s">
        <v>87</v>
      </c>
      <c r="AV953" s="13" t="s">
        <v>85</v>
      </c>
      <c r="AW953" s="13" t="s">
        <v>38</v>
      </c>
      <c r="AX953" s="13" t="s">
        <v>77</v>
      </c>
      <c r="AY953" s="199" t="s">
        <v>149</v>
      </c>
    </row>
    <row r="954" spans="2:51" s="14" customFormat="1" ht="12">
      <c r="B954" s="200"/>
      <c r="C954" s="201"/>
      <c r="D954" s="185" t="s">
        <v>160</v>
      </c>
      <c r="E954" s="202" t="s">
        <v>31</v>
      </c>
      <c r="F954" s="203" t="s">
        <v>1054</v>
      </c>
      <c r="G954" s="201"/>
      <c r="H954" s="204">
        <v>1</v>
      </c>
      <c r="I954" s="205"/>
      <c r="J954" s="201"/>
      <c r="K954" s="201"/>
      <c r="L954" s="206"/>
      <c r="M954" s="207"/>
      <c r="N954" s="208"/>
      <c r="O954" s="208"/>
      <c r="P954" s="208"/>
      <c r="Q954" s="208"/>
      <c r="R954" s="208"/>
      <c r="S954" s="208"/>
      <c r="T954" s="209"/>
      <c r="AT954" s="210" t="s">
        <v>160</v>
      </c>
      <c r="AU954" s="210" t="s">
        <v>87</v>
      </c>
      <c r="AV954" s="14" t="s">
        <v>87</v>
      </c>
      <c r="AW954" s="14" t="s">
        <v>38</v>
      </c>
      <c r="AX954" s="14" t="s">
        <v>77</v>
      </c>
      <c r="AY954" s="210" t="s">
        <v>149</v>
      </c>
    </row>
    <row r="955" spans="2:51" s="15" customFormat="1" ht="12">
      <c r="B955" s="211"/>
      <c r="C955" s="212"/>
      <c r="D955" s="185" t="s">
        <v>160</v>
      </c>
      <c r="E955" s="213" t="s">
        <v>31</v>
      </c>
      <c r="F955" s="214" t="s">
        <v>163</v>
      </c>
      <c r="G955" s="212"/>
      <c r="H955" s="215">
        <v>1</v>
      </c>
      <c r="I955" s="216"/>
      <c r="J955" s="212"/>
      <c r="K955" s="212"/>
      <c r="L955" s="217"/>
      <c r="M955" s="218"/>
      <c r="N955" s="219"/>
      <c r="O955" s="219"/>
      <c r="P955" s="219"/>
      <c r="Q955" s="219"/>
      <c r="R955" s="219"/>
      <c r="S955" s="219"/>
      <c r="T955" s="220"/>
      <c r="AT955" s="221" t="s">
        <v>160</v>
      </c>
      <c r="AU955" s="221" t="s">
        <v>87</v>
      </c>
      <c r="AV955" s="15" t="s">
        <v>156</v>
      </c>
      <c r="AW955" s="15" t="s">
        <v>38</v>
      </c>
      <c r="AX955" s="15" t="s">
        <v>85</v>
      </c>
      <c r="AY955" s="221" t="s">
        <v>149</v>
      </c>
    </row>
    <row r="956" spans="1:65" s="2" customFormat="1" ht="14.45" customHeight="1">
      <c r="A956" s="37"/>
      <c r="B956" s="38"/>
      <c r="C956" s="172" t="s">
        <v>1104</v>
      </c>
      <c r="D956" s="172" t="s">
        <v>151</v>
      </c>
      <c r="E956" s="173" t="s">
        <v>1105</v>
      </c>
      <c r="F956" s="174" t="s">
        <v>1106</v>
      </c>
      <c r="G956" s="175" t="s">
        <v>989</v>
      </c>
      <c r="H956" s="176">
        <v>1</v>
      </c>
      <c r="I956" s="177"/>
      <c r="J956" s="178">
        <f>ROUND(I956*H956,2)</f>
        <v>0</v>
      </c>
      <c r="K956" s="174" t="s">
        <v>155</v>
      </c>
      <c r="L956" s="42"/>
      <c r="M956" s="179" t="s">
        <v>31</v>
      </c>
      <c r="N956" s="180" t="s">
        <v>48</v>
      </c>
      <c r="O956" s="67"/>
      <c r="P956" s="181">
        <f>O956*H956</f>
        <v>0</v>
      </c>
      <c r="Q956" s="181">
        <v>0.0018</v>
      </c>
      <c r="R956" s="181">
        <f>Q956*H956</f>
        <v>0.0018</v>
      </c>
      <c r="S956" s="181">
        <v>0</v>
      </c>
      <c r="T956" s="182">
        <f>S956*H956</f>
        <v>0</v>
      </c>
      <c r="U956" s="37"/>
      <c r="V956" s="37"/>
      <c r="W956" s="37"/>
      <c r="X956" s="37"/>
      <c r="Y956" s="37"/>
      <c r="Z956" s="37"/>
      <c r="AA956" s="37"/>
      <c r="AB956" s="37"/>
      <c r="AC956" s="37"/>
      <c r="AD956" s="37"/>
      <c r="AE956" s="37"/>
      <c r="AR956" s="183" t="s">
        <v>245</v>
      </c>
      <c r="AT956" s="183" t="s">
        <v>151</v>
      </c>
      <c r="AU956" s="183" t="s">
        <v>87</v>
      </c>
      <c r="AY956" s="19" t="s">
        <v>149</v>
      </c>
      <c r="BE956" s="184">
        <f>IF(N956="základní",J956,0)</f>
        <v>0</v>
      </c>
      <c r="BF956" s="184">
        <f>IF(N956="snížená",J956,0)</f>
        <v>0</v>
      </c>
      <c r="BG956" s="184">
        <f>IF(N956="zákl. přenesená",J956,0)</f>
        <v>0</v>
      </c>
      <c r="BH956" s="184">
        <f>IF(N956="sníž. přenesená",J956,0)</f>
        <v>0</v>
      </c>
      <c r="BI956" s="184">
        <f>IF(N956="nulová",J956,0)</f>
        <v>0</v>
      </c>
      <c r="BJ956" s="19" t="s">
        <v>85</v>
      </c>
      <c r="BK956" s="184">
        <f>ROUND(I956*H956,2)</f>
        <v>0</v>
      </c>
      <c r="BL956" s="19" t="s">
        <v>245</v>
      </c>
      <c r="BM956" s="183" t="s">
        <v>1107</v>
      </c>
    </row>
    <row r="957" spans="1:47" s="2" customFormat="1" ht="29.25">
      <c r="A957" s="37"/>
      <c r="B957" s="38"/>
      <c r="C957" s="39"/>
      <c r="D957" s="185" t="s">
        <v>158</v>
      </c>
      <c r="E957" s="39"/>
      <c r="F957" s="186" t="s">
        <v>1108</v>
      </c>
      <c r="G957" s="39"/>
      <c r="H957" s="39"/>
      <c r="I957" s="187"/>
      <c r="J957" s="39"/>
      <c r="K957" s="39"/>
      <c r="L957" s="42"/>
      <c r="M957" s="188"/>
      <c r="N957" s="189"/>
      <c r="O957" s="67"/>
      <c r="P957" s="67"/>
      <c r="Q957" s="67"/>
      <c r="R957" s="67"/>
      <c r="S957" s="67"/>
      <c r="T957" s="68"/>
      <c r="U957" s="37"/>
      <c r="V957" s="37"/>
      <c r="W957" s="37"/>
      <c r="X957" s="37"/>
      <c r="Y957" s="37"/>
      <c r="Z957" s="37"/>
      <c r="AA957" s="37"/>
      <c r="AB957" s="37"/>
      <c r="AC957" s="37"/>
      <c r="AD957" s="37"/>
      <c r="AE957" s="37"/>
      <c r="AT957" s="19" t="s">
        <v>158</v>
      </c>
      <c r="AU957" s="19" t="s">
        <v>87</v>
      </c>
    </row>
    <row r="958" spans="1:65" s="2" customFormat="1" ht="14.45" customHeight="1">
      <c r="A958" s="37"/>
      <c r="B958" s="38"/>
      <c r="C958" s="172" t="s">
        <v>1109</v>
      </c>
      <c r="D958" s="172" t="s">
        <v>151</v>
      </c>
      <c r="E958" s="173" t="s">
        <v>1110</v>
      </c>
      <c r="F958" s="174" t="s">
        <v>1111</v>
      </c>
      <c r="G958" s="175" t="s">
        <v>989</v>
      </c>
      <c r="H958" s="176">
        <v>4</v>
      </c>
      <c r="I958" s="177"/>
      <c r="J958" s="178">
        <f>ROUND(I958*H958,2)</f>
        <v>0</v>
      </c>
      <c r="K958" s="174" t="s">
        <v>155</v>
      </c>
      <c r="L958" s="42"/>
      <c r="M958" s="179" t="s">
        <v>31</v>
      </c>
      <c r="N958" s="180" t="s">
        <v>48</v>
      </c>
      <c r="O958" s="67"/>
      <c r="P958" s="181">
        <f>O958*H958</f>
        <v>0</v>
      </c>
      <c r="Q958" s="181">
        <v>0.0018</v>
      </c>
      <c r="R958" s="181">
        <f>Q958*H958</f>
        <v>0.0072</v>
      </c>
      <c r="S958" s="181">
        <v>0</v>
      </c>
      <c r="T958" s="182">
        <f>S958*H958</f>
        <v>0</v>
      </c>
      <c r="U958" s="37"/>
      <c r="V958" s="37"/>
      <c r="W958" s="37"/>
      <c r="X958" s="37"/>
      <c r="Y958" s="37"/>
      <c r="Z958" s="37"/>
      <c r="AA958" s="37"/>
      <c r="AB958" s="37"/>
      <c r="AC958" s="37"/>
      <c r="AD958" s="37"/>
      <c r="AE958" s="37"/>
      <c r="AR958" s="183" t="s">
        <v>245</v>
      </c>
      <c r="AT958" s="183" t="s">
        <v>151</v>
      </c>
      <c r="AU958" s="183" t="s">
        <v>87</v>
      </c>
      <c r="AY958" s="19" t="s">
        <v>149</v>
      </c>
      <c r="BE958" s="184">
        <f>IF(N958="základní",J958,0)</f>
        <v>0</v>
      </c>
      <c r="BF958" s="184">
        <f>IF(N958="snížená",J958,0)</f>
        <v>0</v>
      </c>
      <c r="BG958" s="184">
        <f>IF(N958="zákl. přenesená",J958,0)</f>
        <v>0</v>
      </c>
      <c r="BH958" s="184">
        <f>IF(N958="sníž. přenesená",J958,0)</f>
        <v>0</v>
      </c>
      <c r="BI958" s="184">
        <f>IF(N958="nulová",J958,0)</f>
        <v>0</v>
      </c>
      <c r="BJ958" s="19" t="s">
        <v>85</v>
      </c>
      <c r="BK958" s="184">
        <f>ROUND(I958*H958,2)</f>
        <v>0</v>
      </c>
      <c r="BL958" s="19" t="s">
        <v>245</v>
      </c>
      <c r="BM958" s="183" t="s">
        <v>1112</v>
      </c>
    </row>
    <row r="959" spans="1:47" s="2" customFormat="1" ht="29.25">
      <c r="A959" s="37"/>
      <c r="B959" s="38"/>
      <c r="C959" s="39"/>
      <c r="D959" s="185" t="s">
        <v>158</v>
      </c>
      <c r="E959" s="39"/>
      <c r="F959" s="186" t="s">
        <v>1113</v>
      </c>
      <c r="G959" s="39"/>
      <c r="H959" s="39"/>
      <c r="I959" s="187"/>
      <c r="J959" s="39"/>
      <c r="K959" s="39"/>
      <c r="L959" s="42"/>
      <c r="M959" s="188"/>
      <c r="N959" s="189"/>
      <c r="O959" s="67"/>
      <c r="P959" s="67"/>
      <c r="Q959" s="67"/>
      <c r="R959" s="67"/>
      <c r="S959" s="67"/>
      <c r="T959" s="68"/>
      <c r="U959" s="37"/>
      <c r="V959" s="37"/>
      <c r="W959" s="37"/>
      <c r="X959" s="37"/>
      <c r="Y959" s="37"/>
      <c r="Z959" s="37"/>
      <c r="AA959" s="37"/>
      <c r="AB959" s="37"/>
      <c r="AC959" s="37"/>
      <c r="AD959" s="37"/>
      <c r="AE959" s="37"/>
      <c r="AT959" s="19" t="s">
        <v>158</v>
      </c>
      <c r="AU959" s="19" t="s">
        <v>87</v>
      </c>
    </row>
    <row r="960" spans="1:65" s="2" customFormat="1" ht="14.45" customHeight="1">
      <c r="A960" s="37"/>
      <c r="B960" s="38"/>
      <c r="C960" s="172" t="s">
        <v>1114</v>
      </c>
      <c r="D960" s="172" t="s">
        <v>151</v>
      </c>
      <c r="E960" s="173" t="s">
        <v>1115</v>
      </c>
      <c r="F960" s="174" t="s">
        <v>1116</v>
      </c>
      <c r="G960" s="175" t="s">
        <v>235</v>
      </c>
      <c r="H960" s="176">
        <v>1</v>
      </c>
      <c r="I960" s="177"/>
      <c r="J960" s="178">
        <f>ROUND(I960*H960,2)</f>
        <v>0</v>
      </c>
      <c r="K960" s="174" t="s">
        <v>155</v>
      </c>
      <c r="L960" s="42"/>
      <c r="M960" s="179" t="s">
        <v>31</v>
      </c>
      <c r="N960" s="180" t="s">
        <v>48</v>
      </c>
      <c r="O960" s="67"/>
      <c r="P960" s="181">
        <f>O960*H960</f>
        <v>0</v>
      </c>
      <c r="Q960" s="181">
        <v>0</v>
      </c>
      <c r="R960" s="181">
        <f>Q960*H960</f>
        <v>0</v>
      </c>
      <c r="S960" s="181">
        <v>0.00085</v>
      </c>
      <c r="T960" s="182">
        <f>S960*H960</f>
        <v>0.00085</v>
      </c>
      <c r="U960" s="37"/>
      <c r="V960" s="37"/>
      <c r="W960" s="37"/>
      <c r="X960" s="37"/>
      <c r="Y960" s="37"/>
      <c r="Z960" s="37"/>
      <c r="AA960" s="37"/>
      <c r="AB960" s="37"/>
      <c r="AC960" s="37"/>
      <c r="AD960" s="37"/>
      <c r="AE960" s="37"/>
      <c r="AR960" s="183" t="s">
        <v>245</v>
      </c>
      <c r="AT960" s="183" t="s">
        <v>151</v>
      </c>
      <c r="AU960" s="183" t="s">
        <v>87</v>
      </c>
      <c r="AY960" s="19" t="s">
        <v>149</v>
      </c>
      <c r="BE960" s="184">
        <f>IF(N960="základní",J960,0)</f>
        <v>0</v>
      </c>
      <c r="BF960" s="184">
        <f>IF(N960="snížená",J960,0)</f>
        <v>0</v>
      </c>
      <c r="BG960" s="184">
        <f>IF(N960="zákl. přenesená",J960,0)</f>
        <v>0</v>
      </c>
      <c r="BH960" s="184">
        <f>IF(N960="sníž. přenesená",J960,0)</f>
        <v>0</v>
      </c>
      <c r="BI960" s="184">
        <f>IF(N960="nulová",J960,0)</f>
        <v>0</v>
      </c>
      <c r="BJ960" s="19" t="s">
        <v>85</v>
      </c>
      <c r="BK960" s="184">
        <f>ROUND(I960*H960,2)</f>
        <v>0</v>
      </c>
      <c r="BL960" s="19" t="s">
        <v>245</v>
      </c>
      <c r="BM960" s="183" t="s">
        <v>1117</v>
      </c>
    </row>
    <row r="961" spans="2:51" s="13" customFormat="1" ht="12">
      <c r="B961" s="190"/>
      <c r="C961" s="191"/>
      <c r="D961" s="185" t="s">
        <v>160</v>
      </c>
      <c r="E961" s="192" t="s">
        <v>31</v>
      </c>
      <c r="F961" s="193" t="s">
        <v>161</v>
      </c>
      <c r="G961" s="191"/>
      <c r="H961" s="192" t="s">
        <v>31</v>
      </c>
      <c r="I961" s="194"/>
      <c r="J961" s="191"/>
      <c r="K961" s="191"/>
      <c r="L961" s="195"/>
      <c r="M961" s="196"/>
      <c r="N961" s="197"/>
      <c r="O961" s="197"/>
      <c r="P961" s="197"/>
      <c r="Q961" s="197"/>
      <c r="R961" s="197"/>
      <c r="S961" s="197"/>
      <c r="T961" s="198"/>
      <c r="AT961" s="199" t="s">
        <v>160</v>
      </c>
      <c r="AU961" s="199" t="s">
        <v>87</v>
      </c>
      <c r="AV961" s="13" t="s">
        <v>85</v>
      </c>
      <c r="AW961" s="13" t="s">
        <v>38</v>
      </c>
      <c r="AX961" s="13" t="s">
        <v>77</v>
      </c>
      <c r="AY961" s="199" t="s">
        <v>149</v>
      </c>
    </row>
    <row r="962" spans="2:51" s="14" customFormat="1" ht="12">
      <c r="B962" s="200"/>
      <c r="C962" s="201"/>
      <c r="D962" s="185" t="s">
        <v>160</v>
      </c>
      <c r="E962" s="202" t="s">
        <v>31</v>
      </c>
      <c r="F962" s="203" t="s">
        <v>1054</v>
      </c>
      <c r="G962" s="201"/>
      <c r="H962" s="204">
        <v>1</v>
      </c>
      <c r="I962" s="205"/>
      <c r="J962" s="201"/>
      <c r="K962" s="201"/>
      <c r="L962" s="206"/>
      <c r="M962" s="207"/>
      <c r="N962" s="208"/>
      <c r="O962" s="208"/>
      <c r="P962" s="208"/>
      <c r="Q962" s="208"/>
      <c r="R962" s="208"/>
      <c r="S962" s="208"/>
      <c r="T962" s="209"/>
      <c r="AT962" s="210" t="s">
        <v>160</v>
      </c>
      <c r="AU962" s="210" t="s">
        <v>87</v>
      </c>
      <c r="AV962" s="14" t="s">
        <v>87</v>
      </c>
      <c r="AW962" s="14" t="s">
        <v>38</v>
      </c>
      <c r="AX962" s="14" t="s">
        <v>77</v>
      </c>
      <c r="AY962" s="210" t="s">
        <v>149</v>
      </c>
    </row>
    <row r="963" spans="2:51" s="15" customFormat="1" ht="12">
      <c r="B963" s="211"/>
      <c r="C963" s="212"/>
      <c r="D963" s="185" t="s">
        <v>160</v>
      </c>
      <c r="E963" s="213" t="s">
        <v>31</v>
      </c>
      <c r="F963" s="214" t="s">
        <v>163</v>
      </c>
      <c r="G963" s="212"/>
      <c r="H963" s="215">
        <v>1</v>
      </c>
      <c r="I963" s="216"/>
      <c r="J963" s="212"/>
      <c r="K963" s="212"/>
      <c r="L963" s="217"/>
      <c r="M963" s="218"/>
      <c r="N963" s="219"/>
      <c r="O963" s="219"/>
      <c r="P963" s="219"/>
      <c r="Q963" s="219"/>
      <c r="R963" s="219"/>
      <c r="S963" s="219"/>
      <c r="T963" s="220"/>
      <c r="AT963" s="221" t="s">
        <v>160</v>
      </c>
      <c r="AU963" s="221" t="s">
        <v>87</v>
      </c>
      <c r="AV963" s="15" t="s">
        <v>156</v>
      </c>
      <c r="AW963" s="15" t="s">
        <v>38</v>
      </c>
      <c r="AX963" s="15" t="s">
        <v>85</v>
      </c>
      <c r="AY963" s="221" t="s">
        <v>149</v>
      </c>
    </row>
    <row r="964" spans="1:65" s="2" customFormat="1" ht="14.45" customHeight="1">
      <c r="A964" s="37"/>
      <c r="B964" s="38"/>
      <c r="C964" s="172" t="s">
        <v>1118</v>
      </c>
      <c r="D964" s="172" t="s">
        <v>151</v>
      </c>
      <c r="E964" s="173" t="s">
        <v>1119</v>
      </c>
      <c r="F964" s="174" t="s">
        <v>1120</v>
      </c>
      <c r="G964" s="175" t="s">
        <v>235</v>
      </c>
      <c r="H964" s="176">
        <v>2</v>
      </c>
      <c r="I964" s="177"/>
      <c r="J964" s="178">
        <f>ROUND(I964*H964,2)</f>
        <v>0</v>
      </c>
      <c r="K964" s="174" t="s">
        <v>155</v>
      </c>
      <c r="L964" s="42"/>
      <c r="M964" s="179" t="s">
        <v>31</v>
      </c>
      <c r="N964" s="180" t="s">
        <v>48</v>
      </c>
      <c r="O964" s="67"/>
      <c r="P964" s="181">
        <f>O964*H964</f>
        <v>0</v>
      </c>
      <c r="Q964" s="181">
        <v>0.00024</v>
      </c>
      <c r="R964" s="181">
        <f>Q964*H964</f>
        <v>0.00048</v>
      </c>
      <c r="S964" s="181">
        <v>0</v>
      </c>
      <c r="T964" s="182">
        <f>S964*H964</f>
        <v>0</v>
      </c>
      <c r="U964" s="37"/>
      <c r="V964" s="37"/>
      <c r="W964" s="37"/>
      <c r="X964" s="37"/>
      <c r="Y964" s="37"/>
      <c r="Z964" s="37"/>
      <c r="AA964" s="37"/>
      <c r="AB964" s="37"/>
      <c r="AC964" s="37"/>
      <c r="AD964" s="37"/>
      <c r="AE964" s="37"/>
      <c r="AR964" s="183" t="s">
        <v>245</v>
      </c>
      <c r="AT964" s="183" t="s">
        <v>151</v>
      </c>
      <c r="AU964" s="183" t="s">
        <v>87</v>
      </c>
      <c r="AY964" s="19" t="s">
        <v>149</v>
      </c>
      <c r="BE964" s="184">
        <f>IF(N964="základní",J964,0)</f>
        <v>0</v>
      </c>
      <c r="BF964" s="184">
        <f>IF(N964="snížená",J964,0)</f>
        <v>0</v>
      </c>
      <c r="BG964" s="184">
        <f>IF(N964="zákl. přenesená",J964,0)</f>
        <v>0</v>
      </c>
      <c r="BH964" s="184">
        <f>IF(N964="sníž. přenesená",J964,0)</f>
        <v>0</v>
      </c>
      <c r="BI964" s="184">
        <f>IF(N964="nulová",J964,0)</f>
        <v>0</v>
      </c>
      <c r="BJ964" s="19" t="s">
        <v>85</v>
      </c>
      <c r="BK964" s="184">
        <f>ROUND(I964*H964,2)</f>
        <v>0</v>
      </c>
      <c r="BL964" s="19" t="s">
        <v>245</v>
      </c>
      <c r="BM964" s="183" t="s">
        <v>1121</v>
      </c>
    </row>
    <row r="965" spans="1:47" s="2" customFormat="1" ht="58.5">
      <c r="A965" s="37"/>
      <c r="B965" s="38"/>
      <c r="C965" s="39"/>
      <c r="D965" s="185" t="s">
        <v>158</v>
      </c>
      <c r="E965" s="39"/>
      <c r="F965" s="186" t="s">
        <v>1122</v>
      </c>
      <c r="G965" s="39"/>
      <c r="H965" s="39"/>
      <c r="I965" s="187"/>
      <c r="J965" s="39"/>
      <c r="K965" s="39"/>
      <c r="L965" s="42"/>
      <c r="M965" s="188"/>
      <c r="N965" s="189"/>
      <c r="O965" s="67"/>
      <c r="P965" s="67"/>
      <c r="Q965" s="67"/>
      <c r="R965" s="67"/>
      <c r="S965" s="67"/>
      <c r="T965" s="68"/>
      <c r="U965" s="37"/>
      <c r="V965" s="37"/>
      <c r="W965" s="37"/>
      <c r="X965" s="37"/>
      <c r="Y965" s="37"/>
      <c r="Z965" s="37"/>
      <c r="AA965" s="37"/>
      <c r="AB965" s="37"/>
      <c r="AC965" s="37"/>
      <c r="AD965" s="37"/>
      <c r="AE965" s="37"/>
      <c r="AT965" s="19" t="s">
        <v>158</v>
      </c>
      <c r="AU965" s="19" t="s">
        <v>87</v>
      </c>
    </row>
    <row r="966" spans="1:65" s="2" customFormat="1" ht="14.45" customHeight="1">
      <c r="A966" s="37"/>
      <c r="B966" s="38"/>
      <c r="C966" s="172" t="s">
        <v>1123</v>
      </c>
      <c r="D966" s="172" t="s">
        <v>151</v>
      </c>
      <c r="E966" s="173" t="s">
        <v>1124</v>
      </c>
      <c r="F966" s="174" t="s">
        <v>1125</v>
      </c>
      <c r="G966" s="175" t="s">
        <v>235</v>
      </c>
      <c r="H966" s="176">
        <v>1</v>
      </c>
      <c r="I966" s="177"/>
      <c r="J966" s="178">
        <f>ROUND(I966*H966,2)</f>
        <v>0</v>
      </c>
      <c r="K966" s="174" t="s">
        <v>155</v>
      </c>
      <c r="L966" s="42"/>
      <c r="M966" s="179" t="s">
        <v>31</v>
      </c>
      <c r="N966" s="180" t="s">
        <v>48</v>
      </c>
      <c r="O966" s="67"/>
      <c r="P966" s="181">
        <f>O966*H966</f>
        <v>0</v>
      </c>
      <c r="Q966" s="181">
        <v>0.00028</v>
      </c>
      <c r="R966" s="181">
        <f>Q966*H966</f>
        <v>0.00028</v>
      </c>
      <c r="S966" s="181">
        <v>0</v>
      </c>
      <c r="T966" s="182">
        <f>S966*H966</f>
        <v>0</v>
      </c>
      <c r="U966" s="37"/>
      <c r="V966" s="37"/>
      <c r="W966" s="37"/>
      <c r="X966" s="37"/>
      <c r="Y966" s="37"/>
      <c r="Z966" s="37"/>
      <c r="AA966" s="37"/>
      <c r="AB966" s="37"/>
      <c r="AC966" s="37"/>
      <c r="AD966" s="37"/>
      <c r="AE966" s="37"/>
      <c r="AR966" s="183" t="s">
        <v>245</v>
      </c>
      <c r="AT966" s="183" t="s">
        <v>151</v>
      </c>
      <c r="AU966" s="183" t="s">
        <v>87</v>
      </c>
      <c r="AY966" s="19" t="s">
        <v>149</v>
      </c>
      <c r="BE966" s="184">
        <f>IF(N966="základní",J966,0)</f>
        <v>0</v>
      </c>
      <c r="BF966" s="184">
        <f>IF(N966="snížená",J966,0)</f>
        <v>0</v>
      </c>
      <c r="BG966" s="184">
        <f>IF(N966="zákl. přenesená",J966,0)</f>
        <v>0</v>
      </c>
      <c r="BH966" s="184">
        <f>IF(N966="sníž. přenesená",J966,0)</f>
        <v>0</v>
      </c>
      <c r="BI966" s="184">
        <f>IF(N966="nulová",J966,0)</f>
        <v>0</v>
      </c>
      <c r="BJ966" s="19" t="s">
        <v>85</v>
      </c>
      <c r="BK966" s="184">
        <f>ROUND(I966*H966,2)</f>
        <v>0</v>
      </c>
      <c r="BL966" s="19" t="s">
        <v>245</v>
      </c>
      <c r="BM966" s="183" t="s">
        <v>1126</v>
      </c>
    </row>
    <row r="967" spans="1:47" s="2" customFormat="1" ht="58.5">
      <c r="A967" s="37"/>
      <c r="B967" s="38"/>
      <c r="C967" s="39"/>
      <c r="D967" s="185" t="s">
        <v>158</v>
      </c>
      <c r="E967" s="39"/>
      <c r="F967" s="186" t="s">
        <v>1122</v>
      </c>
      <c r="G967" s="39"/>
      <c r="H967" s="39"/>
      <c r="I967" s="187"/>
      <c r="J967" s="39"/>
      <c r="K967" s="39"/>
      <c r="L967" s="42"/>
      <c r="M967" s="188"/>
      <c r="N967" s="189"/>
      <c r="O967" s="67"/>
      <c r="P967" s="67"/>
      <c r="Q967" s="67"/>
      <c r="R967" s="67"/>
      <c r="S967" s="67"/>
      <c r="T967" s="68"/>
      <c r="U967" s="37"/>
      <c r="V967" s="37"/>
      <c r="W967" s="37"/>
      <c r="X967" s="37"/>
      <c r="Y967" s="37"/>
      <c r="Z967" s="37"/>
      <c r="AA967" s="37"/>
      <c r="AB967" s="37"/>
      <c r="AC967" s="37"/>
      <c r="AD967" s="37"/>
      <c r="AE967" s="37"/>
      <c r="AT967" s="19" t="s">
        <v>158</v>
      </c>
      <c r="AU967" s="19" t="s">
        <v>87</v>
      </c>
    </row>
    <row r="968" spans="1:65" s="2" customFormat="1" ht="24.2" customHeight="1">
      <c r="A968" s="37"/>
      <c r="B968" s="38"/>
      <c r="C968" s="172" t="s">
        <v>1127</v>
      </c>
      <c r="D968" s="172" t="s">
        <v>151</v>
      </c>
      <c r="E968" s="173" t="s">
        <v>1128</v>
      </c>
      <c r="F968" s="174" t="s">
        <v>1129</v>
      </c>
      <c r="G968" s="175" t="s">
        <v>179</v>
      </c>
      <c r="H968" s="176">
        <v>0.132</v>
      </c>
      <c r="I968" s="177"/>
      <c r="J968" s="178">
        <f>ROUND(I968*H968,2)</f>
        <v>0</v>
      </c>
      <c r="K968" s="174" t="s">
        <v>155</v>
      </c>
      <c r="L968" s="42"/>
      <c r="M968" s="179" t="s">
        <v>31</v>
      </c>
      <c r="N968" s="180" t="s">
        <v>48</v>
      </c>
      <c r="O968" s="67"/>
      <c r="P968" s="181">
        <f>O968*H968</f>
        <v>0</v>
      </c>
      <c r="Q968" s="181">
        <v>0</v>
      </c>
      <c r="R968" s="181">
        <f>Q968*H968</f>
        <v>0</v>
      </c>
      <c r="S968" s="181">
        <v>0</v>
      </c>
      <c r="T968" s="182">
        <f>S968*H968</f>
        <v>0</v>
      </c>
      <c r="U968" s="37"/>
      <c r="V968" s="37"/>
      <c r="W968" s="37"/>
      <c r="X968" s="37"/>
      <c r="Y968" s="37"/>
      <c r="Z968" s="37"/>
      <c r="AA968" s="37"/>
      <c r="AB968" s="37"/>
      <c r="AC968" s="37"/>
      <c r="AD968" s="37"/>
      <c r="AE968" s="37"/>
      <c r="AR968" s="183" t="s">
        <v>245</v>
      </c>
      <c r="AT968" s="183" t="s">
        <v>151</v>
      </c>
      <c r="AU968" s="183" t="s">
        <v>87</v>
      </c>
      <c r="AY968" s="19" t="s">
        <v>149</v>
      </c>
      <c r="BE968" s="184">
        <f>IF(N968="základní",J968,0)</f>
        <v>0</v>
      </c>
      <c r="BF968" s="184">
        <f>IF(N968="snížená",J968,0)</f>
        <v>0</v>
      </c>
      <c r="BG968" s="184">
        <f>IF(N968="zákl. přenesená",J968,0)</f>
        <v>0</v>
      </c>
      <c r="BH968" s="184">
        <f>IF(N968="sníž. přenesená",J968,0)</f>
        <v>0</v>
      </c>
      <c r="BI968" s="184">
        <f>IF(N968="nulová",J968,0)</f>
        <v>0</v>
      </c>
      <c r="BJ968" s="19" t="s">
        <v>85</v>
      </c>
      <c r="BK968" s="184">
        <f>ROUND(I968*H968,2)</f>
        <v>0</v>
      </c>
      <c r="BL968" s="19" t="s">
        <v>245</v>
      </c>
      <c r="BM968" s="183" t="s">
        <v>1130</v>
      </c>
    </row>
    <row r="969" spans="1:47" s="2" customFormat="1" ht="78">
      <c r="A969" s="37"/>
      <c r="B969" s="38"/>
      <c r="C969" s="39"/>
      <c r="D969" s="185" t="s">
        <v>158</v>
      </c>
      <c r="E969" s="39"/>
      <c r="F969" s="186" t="s">
        <v>1131</v>
      </c>
      <c r="G969" s="39"/>
      <c r="H969" s="39"/>
      <c r="I969" s="187"/>
      <c r="J969" s="39"/>
      <c r="K969" s="39"/>
      <c r="L969" s="42"/>
      <c r="M969" s="188"/>
      <c r="N969" s="189"/>
      <c r="O969" s="67"/>
      <c r="P969" s="67"/>
      <c r="Q969" s="67"/>
      <c r="R969" s="67"/>
      <c r="S969" s="67"/>
      <c r="T969" s="68"/>
      <c r="U969" s="37"/>
      <c r="V969" s="37"/>
      <c r="W969" s="37"/>
      <c r="X969" s="37"/>
      <c r="Y969" s="37"/>
      <c r="Z969" s="37"/>
      <c r="AA969" s="37"/>
      <c r="AB969" s="37"/>
      <c r="AC969" s="37"/>
      <c r="AD969" s="37"/>
      <c r="AE969" s="37"/>
      <c r="AT969" s="19" t="s">
        <v>158</v>
      </c>
      <c r="AU969" s="19" t="s">
        <v>87</v>
      </c>
    </row>
    <row r="970" spans="1:65" s="2" customFormat="1" ht="24.2" customHeight="1">
      <c r="A970" s="37"/>
      <c r="B970" s="38"/>
      <c r="C970" s="172" t="s">
        <v>1132</v>
      </c>
      <c r="D970" s="172" t="s">
        <v>151</v>
      </c>
      <c r="E970" s="173" t="s">
        <v>1133</v>
      </c>
      <c r="F970" s="174" t="s">
        <v>1134</v>
      </c>
      <c r="G970" s="175" t="s">
        <v>179</v>
      </c>
      <c r="H970" s="176">
        <v>0.132</v>
      </c>
      <c r="I970" s="177"/>
      <c r="J970" s="178">
        <f>ROUND(I970*H970,2)</f>
        <v>0</v>
      </c>
      <c r="K970" s="174" t="s">
        <v>155</v>
      </c>
      <c r="L970" s="42"/>
      <c r="M970" s="179" t="s">
        <v>31</v>
      </c>
      <c r="N970" s="180" t="s">
        <v>48</v>
      </c>
      <c r="O970" s="67"/>
      <c r="P970" s="181">
        <f>O970*H970</f>
        <v>0</v>
      </c>
      <c r="Q970" s="181">
        <v>0</v>
      </c>
      <c r="R970" s="181">
        <f>Q970*H970</f>
        <v>0</v>
      </c>
      <c r="S970" s="181">
        <v>0</v>
      </c>
      <c r="T970" s="182">
        <f>S970*H970</f>
        <v>0</v>
      </c>
      <c r="U970" s="37"/>
      <c r="V970" s="37"/>
      <c r="W970" s="37"/>
      <c r="X970" s="37"/>
      <c r="Y970" s="37"/>
      <c r="Z970" s="37"/>
      <c r="AA970" s="37"/>
      <c r="AB970" s="37"/>
      <c r="AC970" s="37"/>
      <c r="AD970" s="37"/>
      <c r="AE970" s="37"/>
      <c r="AR970" s="183" t="s">
        <v>245</v>
      </c>
      <c r="AT970" s="183" t="s">
        <v>151</v>
      </c>
      <c r="AU970" s="183" t="s">
        <v>87</v>
      </c>
      <c r="AY970" s="19" t="s">
        <v>149</v>
      </c>
      <c r="BE970" s="184">
        <f>IF(N970="základní",J970,0)</f>
        <v>0</v>
      </c>
      <c r="BF970" s="184">
        <f>IF(N970="snížená",J970,0)</f>
        <v>0</v>
      </c>
      <c r="BG970" s="184">
        <f>IF(N970="zákl. přenesená",J970,0)</f>
        <v>0</v>
      </c>
      <c r="BH970" s="184">
        <f>IF(N970="sníž. přenesená",J970,0)</f>
        <v>0</v>
      </c>
      <c r="BI970" s="184">
        <f>IF(N970="nulová",J970,0)</f>
        <v>0</v>
      </c>
      <c r="BJ970" s="19" t="s">
        <v>85</v>
      </c>
      <c r="BK970" s="184">
        <f>ROUND(I970*H970,2)</f>
        <v>0</v>
      </c>
      <c r="BL970" s="19" t="s">
        <v>245</v>
      </c>
      <c r="BM970" s="183" t="s">
        <v>1135</v>
      </c>
    </row>
    <row r="971" spans="1:47" s="2" customFormat="1" ht="78">
      <c r="A971" s="37"/>
      <c r="B971" s="38"/>
      <c r="C971" s="39"/>
      <c r="D971" s="185" t="s">
        <v>158</v>
      </c>
      <c r="E971" s="39"/>
      <c r="F971" s="186" t="s">
        <v>1131</v>
      </c>
      <c r="G971" s="39"/>
      <c r="H971" s="39"/>
      <c r="I971" s="187"/>
      <c r="J971" s="39"/>
      <c r="K971" s="39"/>
      <c r="L971" s="42"/>
      <c r="M971" s="188"/>
      <c r="N971" s="189"/>
      <c r="O971" s="67"/>
      <c r="P971" s="67"/>
      <c r="Q971" s="67"/>
      <c r="R971" s="67"/>
      <c r="S971" s="67"/>
      <c r="T971" s="68"/>
      <c r="U971" s="37"/>
      <c r="V971" s="37"/>
      <c r="W971" s="37"/>
      <c r="X971" s="37"/>
      <c r="Y971" s="37"/>
      <c r="Z971" s="37"/>
      <c r="AA971" s="37"/>
      <c r="AB971" s="37"/>
      <c r="AC971" s="37"/>
      <c r="AD971" s="37"/>
      <c r="AE971" s="37"/>
      <c r="AT971" s="19" t="s">
        <v>158</v>
      </c>
      <c r="AU971" s="19" t="s">
        <v>87</v>
      </c>
    </row>
    <row r="972" spans="2:63" s="12" customFormat="1" ht="22.9" customHeight="1">
      <c r="B972" s="156"/>
      <c r="C972" s="157"/>
      <c r="D972" s="158" t="s">
        <v>76</v>
      </c>
      <c r="E972" s="170" t="s">
        <v>1136</v>
      </c>
      <c r="F972" s="170" t="s">
        <v>1137</v>
      </c>
      <c r="G972" s="157"/>
      <c r="H972" s="157"/>
      <c r="I972" s="160"/>
      <c r="J972" s="171">
        <f>BK972</f>
        <v>0</v>
      </c>
      <c r="K972" s="157"/>
      <c r="L972" s="162"/>
      <c r="M972" s="163"/>
      <c r="N972" s="164"/>
      <c r="O972" s="164"/>
      <c r="P972" s="165">
        <f>SUM(P973:P980)</f>
        <v>0</v>
      </c>
      <c r="Q972" s="164"/>
      <c r="R972" s="165">
        <f>SUM(R973:R980)</f>
        <v>0.0345</v>
      </c>
      <c r="S972" s="164"/>
      <c r="T972" s="166">
        <f>SUM(T973:T980)</f>
        <v>0</v>
      </c>
      <c r="AR972" s="167" t="s">
        <v>87</v>
      </c>
      <c r="AT972" s="168" t="s">
        <v>76</v>
      </c>
      <c r="AU972" s="168" t="s">
        <v>85</v>
      </c>
      <c r="AY972" s="167" t="s">
        <v>149</v>
      </c>
      <c r="BK972" s="169">
        <f>SUM(BK973:BK980)</f>
        <v>0</v>
      </c>
    </row>
    <row r="973" spans="1:65" s="2" customFormat="1" ht="24.2" customHeight="1">
      <c r="A973" s="37"/>
      <c r="B973" s="38"/>
      <c r="C973" s="172" t="s">
        <v>1138</v>
      </c>
      <c r="D973" s="172" t="s">
        <v>151</v>
      </c>
      <c r="E973" s="173" t="s">
        <v>1139</v>
      </c>
      <c r="F973" s="174" t="s">
        <v>1140</v>
      </c>
      <c r="G973" s="175" t="s">
        <v>989</v>
      </c>
      <c r="H973" s="176">
        <v>2</v>
      </c>
      <c r="I973" s="177"/>
      <c r="J973" s="178">
        <f>ROUND(I973*H973,2)</f>
        <v>0</v>
      </c>
      <c r="K973" s="174" t="s">
        <v>155</v>
      </c>
      <c r="L973" s="42"/>
      <c r="M973" s="179" t="s">
        <v>31</v>
      </c>
      <c r="N973" s="180" t="s">
        <v>48</v>
      </c>
      <c r="O973" s="67"/>
      <c r="P973" s="181">
        <f>O973*H973</f>
        <v>0</v>
      </c>
      <c r="Q973" s="181">
        <v>0.0166</v>
      </c>
      <c r="R973" s="181">
        <f>Q973*H973</f>
        <v>0.0332</v>
      </c>
      <c r="S973" s="181">
        <v>0</v>
      </c>
      <c r="T973" s="182">
        <f>S973*H973</f>
        <v>0</v>
      </c>
      <c r="U973" s="37"/>
      <c r="V973" s="37"/>
      <c r="W973" s="37"/>
      <c r="X973" s="37"/>
      <c r="Y973" s="37"/>
      <c r="Z973" s="37"/>
      <c r="AA973" s="37"/>
      <c r="AB973" s="37"/>
      <c r="AC973" s="37"/>
      <c r="AD973" s="37"/>
      <c r="AE973" s="37"/>
      <c r="AR973" s="183" t="s">
        <v>245</v>
      </c>
      <c r="AT973" s="183" t="s">
        <v>151</v>
      </c>
      <c r="AU973" s="183" t="s">
        <v>87</v>
      </c>
      <c r="AY973" s="19" t="s">
        <v>149</v>
      </c>
      <c r="BE973" s="184">
        <f>IF(N973="základní",J973,0)</f>
        <v>0</v>
      </c>
      <c r="BF973" s="184">
        <f>IF(N973="snížená",J973,0)</f>
        <v>0</v>
      </c>
      <c r="BG973" s="184">
        <f>IF(N973="zákl. přenesená",J973,0)</f>
        <v>0</v>
      </c>
      <c r="BH973" s="184">
        <f>IF(N973="sníž. přenesená",J973,0)</f>
        <v>0</v>
      </c>
      <c r="BI973" s="184">
        <f>IF(N973="nulová",J973,0)</f>
        <v>0</v>
      </c>
      <c r="BJ973" s="19" t="s">
        <v>85</v>
      </c>
      <c r="BK973" s="184">
        <f>ROUND(I973*H973,2)</f>
        <v>0</v>
      </c>
      <c r="BL973" s="19" t="s">
        <v>245</v>
      </c>
      <c r="BM973" s="183" t="s">
        <v>1141</v>
      </c>
    </row>
    <row r="974" spans="1:47" s="2" customFormat="1" ht="68.25">
      <c r="A974" s="37"/>
      <c r="B974" s="38"/>
      <c r="C974" s="39"/>
      <c r="D974" s="185" t="s">
        <v>158</v>
      </c>
      <c r="E974" s="39"/>
      <c r="F974" s="186" t="s">
        <v>1142</v>
      </c>
      <c r="G974" s="39"/>
      <c r="H974" s="39"/>
      <c r="I974" s="187"/>
      <c r="J974" s="39"/>
      <c r="K974" s="39"/>
      <c r="L974" s="42"/>
      <c r="M974" s="188"/>
      <c r="N974" s="189"/>
      <c r="O974" s="67"/>
      <c r="P974" s="67"/>
      <c r="Q974" s="67"/>
      <c r="R974" s="67"/>
      <c r="S974" s="67"/>
      <c r="T974" s="68"/>
      <c r="U974" s="37"/>
      <c r="V974" s="37"/>
      <c r="W974" s="37"/>
      <c r="X974" s="37"/>
      <c r="Y974" s="37"/>
      <c r="Z974" s="37"/>
      <c r="AA974" s="37"/>
      <c r="AB974" s="37"/>
      <c r="AC974" s="37"/>
      <c r="AD974" s="37"/>
      <c r="AE974" s="37"/>
      <c r="AT974" s="19" t="s">
        <v>158</v>
      </c>
      <c r="AU974" s="19" t="s">
        <v>87</v>
      </c>
    </row>
    <row r="975" spans="1:65" s="2" customFormat="1" ht="14.45" customHeight="1">
      <c r="A975" s="37"/>
      <c r="B975" s="38"/>
      <c r="C975" s="172" t="s">
        <v>1143</v>
      </c>
      <c r="D975" s="172" t="s">
        <v>151</v>
      </c>
      <c r="E975" s="173" t="s">
        <v>1144</v>
      </c>
      <c r="F975" s="174" t="s">
        <v>1145</v>
      </c>
      <c r="G975" s="175" t="s">
        <v>989</v>
      </c>
      <c r="H975" s="176">
        <v>2</v>
      </c>
      <c r="I975" s="177"/>
      <c r="J975" s="178">
        <f>ROUND(I975*H975,2)</f>
        <v>0</v>
      </c>
      <c r="K975" s="174" t="s">
        <v>155</v>
      </c>
      <c r="L975" s="42"/>
      <c r="M975" s="179" t="s">
        <v>31</v>
      </c>
      <c r="N975" s="180" t="s">
        <v>48</v>
      </c>
      <c r="O975" s="67"/>
      <c r="P975" s="181">
        <f>O975*H975</f>
        <v>0</v>
      </c>
      <c r="Q975" s="181">
        <v>0.00015</v>
      </c>
      <c r="R975" s="181">
        <f>Q975*H975</f>
        <v>0.0003</v>
      </c>
      <c r="S975" s="181">
        <v>0</v>
      </c>
      <c r="T975" s="182">
        <f>S975*H975</f>
        <v>0</v>
      </c>
      <c r="U975" s="37"/>
      <c r="V975" s="37"/>
      <c r="W975" s="37"/>
      <c r="X975" s="37"/>
      <c r="Y975" s="37"/>
      <c r="Z975" s="37"/>
      <c r="AA975" s="37"/>
      <c r="AB975" s="37"/>
      <c r="AC975" s="37"/>
      <c r="AD975" s="37"/>
      <c r="AE975" s="37"/>
      <c r="AR975" s="183" t="s">
        <v>245</v>
      </c>
      <c r="AT975" s="183" t="s">
        <v>151</v>
      </c>
      <c r="AU975" s="183" t="s">
        <v>87</v>
      </c>
      <c r="AY975" s="19" t="s">
        <v>149</v>
      </c>
      <c r="BE975" s="184">
        <f>IF(N975="základní",J975,0)</f>
        <v>0</v>
      </c>
      <c r="BF975" s="184">
        <f>IF(N975="snížená",J975,0)</f>
        <v>0</v>
      </c>
      <c r="BG975" s="184">
        <f>IF(N975="zákl. přenesená",J975,0)</f>
        <v>0</v>
      </c>
      <c r="BH975" s="184">
        <f>IF(N975="sníž. přenesená",J975,0)</f>
        <v>0</v>
      </c>
      <c r="BI975" s="184">
        <f>IF(N975="nulová",J975,0)</f>
        <v>0</v>
      </c>
      <c r="BJ975" s="19" t="s">
        <v>85</v>
      </c>
      <c r="BK975" s="184">
        <f>ROUND(I975*H975,2)</f>
        <v>0</v>
      </c>
      <c r="BL975" s="19" t="s">
        <v>245</v>
      </c>
      <c r="BM975" s="183" t="s">
        <v>1146</v>
      </c>
    </row>
    <row r="976" spans="1:65" s="2" customFormat="1" ht="14.45" customHeight="1">
      <c r="A976" s="37"/>
      <c r="B976" s="38"/>
      <c r="C976" s="172" t="s">
        <v>1147</v>
      </c>
      <c r="D976" s="172" t="s">
        <v>151</v>
      </c>
      <c r="E976" s="173" t="s">
        <v>1148</v>
      </c>
      <c r="F976" s="174" t="s">
        <v>1149</v>
      </c>
      <c r="G976" s="175" t="s">
        <v>989</v>
      </c>
      <c r="H976" s="176">
        <v>2</v>
      </c>
      <c r="I976" s="177"/>
      <c r="J976" s="178">
        <f>ROUND(I976*H976,2)</f>
        <v>0</v>
      </c>
      <c r="K976" s="174" t="s">
        <v>155</v>
      </c>
      <c r="L976" s="42"/>
      <c r="M976" s="179" t="s">
        <v>31</v>
      </c>
      <c r="N976" s="180" t="s">
        <v>48</v>
      </c>
      <c r="O976" s="67"/>
      <c r="P976" s="181">
        <f>O976*H976</f>
        <v>0</v>
      </c>
      <c r="Q976" s="181">
        <v>0.0005</v>
      </c>
      <c r="R976" s="181">
        <f>Q976*H976</f>
        <v>0.001</v>
      </c>
      <c r="S976" s="181">
        <v>0</v>
      </c>
      <c r="T976" s="182">
        <f>S976*H976</f>
        <v>0</v>
      </c>
      <c r="U976" s="37"/>
      <c r="V976" s="37"/>
      <c r="W976" s="37"/>
      <c r="X976" s="37"/>
      <c r="Y976" s="37"/>
      <c r="Z976" s="37"/>
      <c r="AA976" s="37"/>
      <c r="AB976" s="37"/>
      <c r="AC976" s="37"/>
      <c r="AD976" s="37"/>
      <c r="AE976" s="37"/>
      <c r="AR976" s="183" t="s">
        <v>245</v>
      </c>
      <c r="AT976" s="183" t="s">
        <v>151</v>
      </c>
      <c r="AU976" s="183" t="s">
        <v>87</v>
      </c>
      <c r="AY976" s="19" t="s">
        <v>149</v>
      </c>
      <c r="BE976" s="184">
        <f>IF(N976="základní",J976,0)</f>
        <v>0</v>
      </c>
      <c r="BF976" s="184">
        <f>IF(N976="snížená",J976,0)</f>
        <v>0</v>
      </c>
      <c r="BG976" s="184">
        <f>IF(N976="zákl. přenesená",J976,0)</f>
        <v>0</v>
      </c>
      <c r="BH976" s="184">
        <f>IF(N976="sníž. přenesená",J976,0)</f>
        <v>0</v>
      </c>
      <c r="BI976" s="184">
        <f>IF(N976="nulová",J976,0)</f>
        <v>0</v>
      </c>
      <c r="BJ976" s="19" t="s">
        <v>85</v>
      </c>
      <c r="BK976" s="184">
        <f>ROUND(I976*H976,2)</f>
        <v>0</v>
      </c>
      <c r="BL976" s="19" t="s">
        <v>245</v>
      </c>
      <c r="BM976" s="183" t="s">
        <v>1150</v>
      </c>
    </row>
    <row r="977" spans="1:65" s="2" customFormat="1" ht="24.2" customHeight="1">
      <c r="A977" s="37"/>
      <c r="B977" s="38"/>
      <c r="C977" s="172" t="s">
        <v>1151</v>
      </c>
      <c r="D977" s="172" t="s">
        <v>151</v>
      </c>
      <c r="E977" s="173" t="s">
        <v>1152</v>
      </c>
      <c r="F977" s="174" t="s">
        <v>1153</v>
      </c>
      <c r="G977" s="175" t="s">
        <v>179</v>
      </c>
      <c r="H977" s="176">
        <v>0.035</v>
      </c>
      <c r="I977" s="177"/>
      <c r="J977" s="178">
        <f>ROUND(I977*H977,2)</f>
        <v>0</v>
      </c>
      <c r="K977" s="174" t="s">
        <v>155</v>
      </c>
      <c r="L977" s="42"/>
      <c r="M977" s="179" t="s">
        <v>31</v>
      </c>
      <c r="N977" s="180" t="s">
        <v>48</v>
      </c>
      <c r="O977" s="67"/>
      <c r="P977" s="181">
        <f>O977*H977</f>
        <v>0</v>
      </c>
      <c r="Q977" s="181">
        <v>0</v>
      </c>
      <c r="R977" s="181">
        <f>Q977*H977</f>
        <v>0</v>
      </c>
      <c r="S977" s="181">
        <v>0</v>
      </c>
      <c r="T977" s="182">
        <f>S977*H977</f>
        <v>0</v>
      </c>
      <c r="U977" s="37"/>
      <c r="V977" s="37"/>
      <c r="W977" s="37"/>
      <c r="X977" s="37"/>
      <c r="Y977" s="37"/>
      <c r="Z977" s="37"/>
      <c r="AA977" s="37"/>
      <c r="AB977" s="37"/>
      <c r="AC977" s="37"/>
      <c r="AD977" s="37"/>
      <c r="AE977" s="37"/>
      <c r="AR977" s="183" t="s">
        <v>245</v>
      </c>
      <c r="AT977" s="183" t="s">
        <v>151</v>
      </c>
      <c r="AU977" s="183" t="s">
        <v>87</v>
      </c>
      <c r="AY977" s="19" t="s">
        <v>149</v>
      </c>
      <c r="BE977" s="184">
        <f>IF(N977="základní",J977,0)</f>
        <v>0</v>
      </c>
      <c r="BF977" s="184">
        <f>IF(N977="snížená",J977,0)</f>
        <v>0</v>
      </c>
      <c r="BG977" s="184">
        <f>IF(N977="zákl. přenesená",J977,0)</f>
        <v>0</v>
      </c>
      <c r="BH977" s="184">
        <f>IF(N977="sníž. přenesená",J977,0)</f>
        <v>0</v>
      </c>
      <c r="BI977" s="184">
        <f>IF(N977="nulová",J977,0)</f>
        <v>0</v>
      </c>
      <c r="BJ977" s="19" t="s">
        <v>85</v>
      </c>
      <c r="BK977" s="184">
        <f>ROUND(I977*H977,2)</f>
        <v>0</v>
      </c>
      <c r="BL977" s="19" t="s">
        <v>245</v>
      </c>
      <c r="BM977" s="183" t="s">
        <v>1154</v>
      </c>
    </row>
    <row r="978" spans="1:47" s="2" customFormat="1" ht="78">
      <c r="A978" s="37"/>
      <c r="B978" s="38"/>
      <c r="C978" s="39"/>
      <c r="D978" s="185" t="s">
        <v>158</v>
      </c>
      <c r="E978" s="39"/>
      <c r="F978" s="186" t="s">
        <v>1155</v>
      </c>
      <c r="G978" s="39"/>
      <c r="H978" s="39"/>
      <c r="I978" s="187"/>
      <c r="J978" s="39"/>
      <c r="K978" s="39"/>
      <c r="L978" s="42"/>
      <c r="M978" s="188"/>
      <c r="N978" s="189"/>
      <c r="O978" s="67"/>
      <c r="P978" s="67"/>
      <c r="Q978" s="67"/>
      <c r="R978" s="67"/>
      <c r="S978" s="67"/>
      <c r="T978" s="68"/>
      <c r="U978" s="37"/>
      <c r="V978" s="37"/>
      <c r="W978" s="37"/>
      <c r="X978" s="37"/>
      <c r="Y978" s="37"/>
      <c r="Z978" s="37"/>
      <c r="AA978" s="37"/>
      <c r="AB978" s="37"/>
      <c r="AC978" s="37"/>
      <c r="AD978" s="37"/>
      <c r="AE978" s="37"/>
      <c r="AT978" s="19" t="s">
        <v>158</v>
      </c>
      <c r="AU978" s="19" t="s">
        <v>87</v>
      </c>
    </row>
    <row r="979" spans="1:65" s="2" customFormat="1" ht="24.2" customHeight="1">
      <c r="A979" s="37"/>
      <c r="B979" s="38"/>
      <c r="C979" s="172" t="s">
        <v>1156</v>
      </c>
      <c r="D979" s="172" t="s">
        <v>151</v>
      </c>
      <c r="E979" s="173" t="s">
        <v>1157</v>
      </c>
      <c r="F979" s="174" t="s">
        <v>1158</v>
      </c>
      <c r="G979" s="175" t="s">
        <v>179</v>
      </c>
      <c r="H979" s="176">
        <v>0.035</v>
      </c>
      <c r="I979" s="177"/>
      <c r="J979" s="178">
        <f>ROUND(I979*H979,2)</f>
        <v>0</v>
      </c>
      <c r="K979" s="174" t="s">
        <v>155</v>
      </c>
      <c r="L979" s="42"/>
      <c r="M979" s="179" t="s">
        <v>31</v>
      </c>
      <c r="N979" s="180" t="s">
        <v>48</v>
      </c>
      <c r="O979" s="67"/>
      <c r="P979" s="181">
        <f>O979*H979</f>
        <v>0</v>
      </c>
      <c r="Q979" s="181">
        <v>0</v>
      </c>
      <c r="R979" s="181">
        <f>Q979*H979</f>
        <v>0</v>
      </c>
      <c r="S979" s="181">
        <v>0</v>
      </c>
      <c r="T979" s="182">
        <f>S979*H979</f>
        <v>0</v>
      </c>
      <c r="U979" s="37"/>
      <c r="V979" s="37"/>
      <c r="W979" s="37"/>
      <c r="X979" s="37"/>
      <c r="Y979" s="37"/>
      <c r="Z979" s="37"/>
      <c r="AA979" s="37"/>
      <c r="AB979" s="37"/>
      <c r="AC979" s="37"/>
      <c r="AD979" s="37"/>
      <c r="AE979" s="37"/>
      <c r="AR979" s="183" t="s">
        <v>245</v>
      </c>
      <c r="AT979" s="183" t="s">
        <v>151</v>
      </c>
      <c r="AU979" s="183" t="s">
        <v>87</v>
      </c>
      <c r="AY979" s="19" t="s">
        <v>149</v>
      </c>
      <c r="BE979" s="184">
        <f>IF(N979="základní",J979,0)</f>
        <v>0</v>
      </c>
      <c r="BF979" s="184">
        <f>IF(N979="snížená",J979,0)</f>
        <v>0</v>
      </c>
      <c r="BG979" s="184">
        <f>IF(N979="zákl. přenesená",J979,0)</f>
        <v>0</v>
      </c>
      <c r="BH979" s="184">
        <f>IF(N979="sníž. přenesená",J979,0)</f>
        <v>0</v>
      </c>
      <c r="BI979" s="184">
        <f>IF(N979="nulová",J979,0)</f>
        <v>0</v>
      </c>
      <c r="BJ979" s="19" t="s">
        <v>85</v>
      </c>
      <c r="BK979" s="184">
        <f>ROUND(I979*H979,2)</f>
        <v>0</v>
      </c>
      <c r="BL979" s="19" t="s">
        <v>245</v>
      </c>
      <c r="BM979" s="183" t="s">
        <v>1159</v>
      </c>
    </row>
    <row r="980" spans="1:47" s="2" customFormat="1" ht="78">
      <c r="A980" s="37"/>
      <c r="B980" s="38"/>
      <c r="C980" s="39"/>
      <c r="D980" s="185" t="s">
        <v>158</v>
      </c>
      <c r="E980" s="39"/>
      <c r="F980" s="186" t="s">
        <v>1155</v>
      </c>
      <c r="G980" s="39"/>
      <c r="H980" s="39"/>
      <c r="I980" s="187"/>
      <c r="J980" s="39"/>
      <c r="K980" s="39"/>
      <c r="L980" s="42"/>
      <c r="M980" s="188"/>
      <c r="N980" s="189"/>
      <c r="O980" s="67"/>
      <c r="P980" s="67"/>
      <c r="Q980" s="67"/>
      <c r="R980" s="67"/>
      <c r="S980" s="67"/>
      <c r="T980" s="68"/>
      <c r="U980" s="37"/>
      <c r="V980" s="37"/>
      <c r="W980" s="37"/>
      <c r="X980" s="37"/>
      <c r="Y980" s="37"/>
      <c r="Z980" s="37"/>
      <c r="AA980" s="37"/>
      <c r="AB980" s="37"/>
      <c r="AC980" s="37"/>
      <c r="AD980" s="37"/>
      <c r="AE980" s="37"/>
      <c r="AT980" s="19" t="s">
        <v>158</v>
      </c>
      <c r="AU980" s="19" t="s">
        <v>87</v>
      </c>
    </row>
    <row r="981" spans="2:63" s="12" customFormat="1" ht="22.9" customHeight="1">
      <c r="B981" s="156"/>
      <c r="C981" s="157"/>
      <c r="D981" s="158" t="s">
        <v>76</v>
      </c>
      <c r="E981" s="170" t="s">
        <v>1160</v>
      </c>
      <c r="F981" s="170" t="s">
        <v>1161</v>
      </c>
      <c r="G981" s="157"/>
      <c r="H981" s="157"/>
      <c r="I981" s="160"/>
      <c r="J981" s="171">
        <f>BK981</f>
        <v>0</v>
      </c>
      <c r="K981" s="157"/>
      <c r="L981" s="162"/>
      <c r="M981" s="163"/>
      <c r="N981" s="164"/>
      <c r="O981" s="164"/>
      <c r="P981" s="165">
        <f>SUM(P982:P991)</f>
        <v>0</v>
      </c>
      <c r="Q981" s="164"/>
      <c r="R981" s="165">
        <f>SUM(R982:R991)</f>
        <v>0.0017220000000000002</v>
      </c>
      <c r="S981" s="164"/>
      <c r="T981" s="166">
        <f>SUM(T982:T991)</f>
        <v>0</v>
      </c>
      <c r="AR981" s="167" t="s">
        <v>87</v>
      </c>
      <c r="AT981" s="168" t="s">
        <v>76</v>
      </c>
      <c r="AU981" s="168" t="s">
        <v>85</v>
      </c>
      <c r="AY981" s="167" t="s">
        <v>149</v>
      </c>
      <c r="BK981" s="169">
        <f>SUM(BK982:BK991)</f>
        <v>0</v>
      </c>
    </row>
    <row r="982" spans="1:65" s="2" customFormat="1" ht="14.45" customHeight="1">
      <c r="A982" s="37"/>
      <c r="B982" s="38"/>
      <c r="C982" s="172" t="s">
        <v>1162</v>
      </c>
      <c r="D982" s="172" t="s">
        <v>151</v>
      </c>
      <c r="E982" s="173" t="s">
        <v>1163</v>
      </c>
      <c r="F982" s="174" t="s">
        <v>1164</v>
      </c>
      <c r="G982" s="175" t="s">
        <v>297</v>
      </c>
      <c r="H982" s="176">
        <v>3.7</v>
      </c>
      <c r="I982" s="177"/>
      <c r="J982" s="178">
        <f>ROUND(I982*H982,2)</f>
        <v>0</v>
      </c>
      <c r="K982" s="174" t="s">
        <v>155</v>
      </c>
      <c r="L982" s="42"/>
      <c r="M982" s="179" t="s">
        <v>31</v>
      </c>
      <c r="N982" s="180" t="s">
        <v>48</v>
      </c>
      <c r="O982" s="67"/>
      <c r="P982" s="181">
        <f>O982*H982</f>
        <v>0</v>
      </c>
      <c r="Q982" s="181">
        <v>0.00046</v>
      </c>
      <c r="R982" s="181">
        <f>Q982*H982</f>
        <v>0.0017020000000000002</v>
      </c>
      <c r="S982" s="181">
        <v>0</v>
      </c>
      <c r="T982" s="182">
        <f>S982*H982</f>
        <v>0</v>
      </c>
      <c r="U982" s="37"/>
      <c r="V982" s="37"/>
      <c r="W982" s="37"/>
      <c r="X982" s="37"/>
      <c r="Y982" s="37"/>
      <c r="Z982" s="37"/>
      <c r="AA982" s="37"/>
      <c r="AB982" s="37"/>
      <c r="AC982" s="37"/>
      <c r="AD982" s="37"/>
      <c r="AE982" s="37"/>
      <c r="AR982" s="183" t="s">
        <v>245</v>
      </c>
      <c r="AT982" s="183" t="s">
        <v>151</v>
      </c>
      <c r="AU982" s="183" t="s">
        <v>87</v>
      </c>
      <c r="AY982" s="19" t="s">
        <v>149</v>
      </c>
      <c r="BE982" s="184">
        <f>IF(N982="základní",J982,0)</f>
        <v>0</v>
      </c>
      <c r="BF982" s="184">
        <f>IF(N982="snížená",J982,0)</f>
        <v>0</v>
      </c>
      <c r="BG982" s="184">
        <f>IF(N982="zákl. přenesená",J982,0)</f>
        <v>0</v>
      </c>
      <c r="BH982" s="184">
        <f>IF(N982="sníž. přenesená",J982,0)</f>
        <v>0</v>
      </c>
      <c r="BI982" s="184">
        <f>IF(N982="nulová",J982,0)</f>
        <v>0</v>
      </c>
      <c r="BJ982" s="19" t="s">
        <v>85</v>
      </c>
      <c r="BK982" s="184">
        <f>ROUND(I982*H982,2)</f>
        <v>0</v>
      </c>
      <c r="BL982" s="19" t="s">
        <v>245</v>
      </c>
      <c r="BM982" s="183" t="s">
        <v>1165</v>
      </c>
    </row>
    <row r="983" spans="2:51" s="13" customFormat="1" ht="12">
      <c r="B983" s="190"/>
      <c r="C983" s="191"/>
      <c r="D983" s="185" t="s">
        <v>160</v>
      </c>
      <c r="E983" s="192" t="s">
        <v>31</v>
      </c>
      <c r="F983" s="193" t="s">
        <v>205</v>
      </c>
      <c r="G983" s="191"/>
      <c r="H983" s="192" t="s">
        <v>31</v>
      </c>
      <c r="I983" s="194"/>
      <c r="J983" s="191"/>
      <c r="K983" s="191"/>
      <c r="L983" s="195"/>
      <c r="M983" s="196"/>
      <c r="N983" s="197"/>
      <c r="O983" s="197"/>
      <c r="P983" s="197"/>
      <c r="Q983" s="197"/>
      <c r="R983" s="197"/>
      <c r="S983" s="197"/>
      <c r="T983" s="198"/>
      <c r="AT983" s="199" t="s">
        <v>160</v>
      </c>
      <c r="AU983" s="199" t="s">
        <v>87</v>
      </c>
      <c r="AV983" s="13" t="s">
        <v>85</v>
      </c>
      <c r="AW983" s="13" t="s">
        <v>38</v>
      </c>
      <c r="AX983" s="13" t="s">
        <v>77</v>
      </c>
      <c r="AY983" s="199" t="s">
        <v>149</v>
      </c>
    </row>
    <row r="984" spans="2:51" s="14" customFormat="1" ht="12">
      <c r="B984" s="200"/>
      <c r="C984" s="201"/>
      <c r="D984" s="185" t="s">
        <v>160</v>
      </c>
      <c r="E984" s="202" t="s">
        <v>31</v>
      </c>
      <c r="F984" s="203" t="s">
        <v>1166</v>
      </c>
      <c r="G984" s="201"/>
      <c r="H984" s="204">
        <v>3.7</v>
      </c>
      <c r="I984" s="205"/>
      <c r="J984" s="201"/>
      <c r="K984" s="201"/>
      <c r="L984" s="206"/>
      <c r="M984" s="207"/>
      <c r="N984" s="208"/>
      <c r="O984" s="208"/>
      <c r="P984" s="208"/>
      <c r="Q984" s="208"/>
      <c r="R984" s="208"/>
      <c r="S984" s="208"/>
      <c r="T984" s="209"/>
      <c r="AT984" s="210" t="s">
        <v>160</v>
      </c>
      <c r="AU984" s="210" t="s">
        <v>87</v>
      </c>
      <c r="AV984" s="14" t="s">
        <v>87</v>
      </c>
      <c r="AW984" s="14" t="s">
        <v>38</v>
      </c>
      <c r="AX984" s="14" t="s">
        <v>77</v>
      </c>
      <c r="AY984" s="210" t="s">
        <v>149</v>
      </c>
    </row>
    <row r="985" spans="2:51" s="15" customFormat="1" ht="12">
      <c r="B985" s="211"/>
      <c r="C985" s="212"/>
      <c r="D985" s="185" t="s">
        <v>160</v>
      </c>
      <c r="E985" s="213" t="s">
        <v>31</v>
      </c>
      <c r="F985" s="214" t="s">
        <v>163</v>
      </c>
      <c r="G985" s="212"/>
      <c r="H985" s="215">
        <v>3.7</v>
      </c>
      <c r="I985" s="216"/>
      <c r="J985" s="212"/>
      <c r="K985" s="212"/>
      <c r="L985" s="217"/>
      <c r="M985" s="218"/>
      <c r="N985" s="219"/>
      <c r="O985" s="219"/>
      <c r="P985" s="219"/>
      <c r="Q985" s="219"/>
      <c r="R985" s="219"/>
      <c r="S985" s="219"/>
      <c r="T985" s="220"/>
      <c r="AT985" s="221" t="s">
        <v>160</v>
      </c>
      <c r="AU985" s="221" t="s">
        <v>87</v>
      </c>
      <c r="AV985" s="15" t="s">
        <v>156</v>
      </c>
      <c r="AW985" s="15" t="s">
        <v>38</v>
      </c>
      <c r="AX985" s="15" t="s">
        <v>85</v>
      </c>
      <c r="AY985" s="221" t="s">
        <v>149</v>
      </c>
    </row>
    <row r="986" spans="1:65" s="2" customFormat="1" ht="14.45" customHeight="1">
      <c r="A986" s="37"/>
      <c r="B986" s="38"/>
      <c r="C986" s="172" t="s">
        <v>1167</v>
      </c>
      <c r="D986" s="172" t="s">
        <v>151</v>
      </c>
      <c r="E986" s="173" t="s">
        <v>1168</v>
      </c>
      <c r="F986" s="174" t="s">
        <v>1169</v>
      </c>
      <c r="G986" s="175" t="s">
        <v>235</v>
      </c>
      <c r="H986" s="176">
        <v>2</v>
      </c>
      <c r="I986" s="177"/>
      <c r="J986" s="178">
        <f>ROUND(I986*H986,2)</f>
        <v>0</v>
      </c>
      <c r="K986" s="174" t="s">
        <v>155</v>
      </c>
      <c r="L986" s="42"/>
      <c r="M986" s="179" t="s">
        <v>31</v>
      </c>
      <c r="N986" s="180" t="s">
        <v>48</v>
      </c>
      <c r="O986" s="67"/>
      <c r="P986" s="181">
        <f>O986*H986</f>
        <v>0</v>
      </c>
      <c r="Q986" s="181">
        <v>1E-05</v>
      </c>
      <c r="R986" s="181">
        <f>Q986*H986</f>
        <v>2E-05</v>
      </c>
      <c r="S986" s="181">
        <v>0</v>
      </c>
      <c r="T986" s="182">
        <f>S986*H986</f>
        <v>0</v>
      </c>
      <c r="U986" s="37"/>
      <c r="V986" s="37"/>
      <c r="W986" s="37"/>
      <c r="X986" s="37"/>
      <c r="Y986" s="37"/>
      <c r="Z986" s="37"/>
      <c r="AA986" s="37"/>
      <c r="AB986" s="37"/>
      <c r="AC986" s="37"/>
      <c r="AD986" s="37"/>
      <c r="AE986" s="37"/>
      <c r="AR986" s="183" t="s">
        <v>245</v>
      </c>
      <c r="AT986" s="183" t="s">
        <v>151</v>
      </c>
      <c r="AU986" s="183" t="s">
        <v>87</v>
      </c>
      <c r="AY986" s="19" t="s">
        <v>149</v>
      </c>
      <c r="BE986" s="184">
        <f>IF(N986="základní",J986,0)</f>
        <v>0</v>
      </c>
      <c r="BF986" s="184">
        <f>IF(N986="snížená",J986,0)</f>
        <v>0</v>
      </c>
      <c r="BG986" s="184">
        <f>IF(N986="zákl. přenesená",J986,0)</f>
        <v>0</v>
      </c>
      <c r="BH986" s="184">
        <f>IF(N986="sníž. přenesená",J986,0)</f>
        <v>0</v>
      </c>
      <c r="BI986" s="184">
        <f>IF(N986="nulová",J986,0)</f>
        <v>0</v>
      </c>
      <c r="BJ986" s="19" t="s">
        <v>85</v>
      </c>
      <c r="BK986" s="184">
        <f>ROUND(I986*H986,2)</f>
        <v>0</v>
      </c>
      <c r="BL986" s="19" t="s">
        <v>245</v>
      </c>
      <c r="BM986" s="183" t="s">
        <v>1170</v>
      </c>
    </row>
    <row r="987" spans="1:65" s="2" customFormat="1" ht="14.45" customHeight="1">
      <c r="A987" s="37"/>
      <c r="B987" s="38"/>
      <c r="C987" s="172" t="s">
        <v>1171</v>
      </c>
      <c r="D987" s="172" t="s">
        <v>151</v>
      </c>
      <c r="E987" s="173" t="s">
        <v>1172</v>
      </c>
      <c r="F987" s="174" t="s">
        <v>1173</v>
      </c>
      <c r="G987" s="175" t="s">
        <v>297</v>
      </c>
      <c r="H987" s="176">
        <v>3.7</v>
      </c>
      <c r="I987" s="177"/>
      <c r="J987" s="178">
        <f>ROUND(I987*H987,2)</f>
        <v>0</v>
      </c>
      <c r="K987" s="174" t="s">
        <v>155</v>
      </c>
      <c r="L987" s="42"/>
      <c r="M987" s="179" t="s">
        <v>31</v>
      </c>
      <c r="N987" s="180" t="s">
        <v>48</v>
      </c>
      <c r="O987" s="67"/>
      <c r="P987" s="181">
        <f>O987*H987</f>
        <v>0</v>
      </c>
      <c r="Q987" s="181">
        <v>0</v>
      </c>
      <c r="R987" s="181">
        <f>Q987*H987</f>
        <v>0</v>
      </c>
      <c r="S987" s="181">
        <v>0</v>
      </c>
      <c r="T987" s="182">
        <f>S987*H987</f>
        <v>0</v>
      </c>
      <c r="U987" s="37"/>
      <c r="V987" s="37"/>
      <c r="W987" s="37"/>
      <c r="X987" s="37"/>
      <c r="Y987" s="37"/>
      <c r="Z987" s="37"/>
      <c r="AA987" s="37"/>
      <c r="AB987" s="37"/>
      <c r="AC987" s="37"/>
      <c r="AD987" s="37"/>
      <c r="AE987" s="37"/>
      <c r="AR987" s="183" t="s">
        <v>245</v>
      </c>
      <c r="AT987" s="183" t="s">
        <v>151</v>
      </c>
      <c r="AU987" s="183" t="s">
        <v>87</v>
      </c>
      <c r="AY987" s="19" t="s">
        <v>149</v>
      </c>
      <c r="BE987" s="184">
        <f>IF(N987="základní",J987,0)</f>
        <v>0</v>
      </c>
      <c r="BF987" s="184">
        <f>IF(N987="snížená",J987,0)</f>
        <v>0</v>
      </c>
      <c r="BG987" s="184">
        <f>IF(N987="zákl. přenesená",J987,0)</f>
        <v>0</v>
      </c>
      <c r="BH987" s="184">
        <f>IF(N987="sníž. přenesená",J987,0)</f>
        <v>0</v>
      </c>
      <c r="BI987" s="184">
        <f>IF(N987="nulová",J987,0)</f>
        <v>0</v>
      </c>
      <c r="BJ987" s="19" t="s">
        <v>85</v>
      </c>
      <c r="BK987" s="184">
        <f>ROUND(I987*H987,2)</f>
        <v>0</v>
      </c>
      <c r="BL987" s="19" t="s">
        <v>245</v>
      </c>
      <c r="BM987" s="183" t="s">
        <v>1174</v>
      </c>
    </row>
    <row r="988" spans="1:65" s="2" customFormat="1" ht="24.2" customHeight="1">
      <c r="A988" s="37"/>
      <c r="B988" s="38"/>
      <c r="C988" s="172" t="s">
        <v>1175</v>
      </c>
      <c r="D988" s="172" t="s">
        <v>151</v>
      </c>
      <c r="E988" s="173" t="s">
        <v>1176</v>
      </c>
      <c r="F988" s="174" t="s">
        <v>1177</v>
      </c>
      <c r="G988" s="175" t="s">
        <v>179</v>
      </c>
      <c r="H988" s="176">
        <v>0.002</v>
      </c>
      <c r="I988" s="177"/>
      <c r="J988" s="178">
        <f>ROUND(I988*H988,2)</f>
        <v>0</v>
      </c>
      <c r="K988" s="174" t="s">
        <v>155</v>
      </c>
      <c r="L988" s="42"/>
      <c r="M988" s="179" t="s">
        <v>31</v>
      </c>
      <c r="N988" s="180" t="s">
        <v>48</v>
      </c>
      <c r="O988" s="67"/>
      <c r="P988" s="181">
        <f>O988*H988</f>
        <v>0</v>
      </c>
      <c r="Q988" s="181">
        <v>0</v>
      </c>
      <c r="R988" s="181">
        <f>Q988*H988</f>
        <v>0</v>
      </c>
      <c r="S988" s="181">
        <v>0</v>
      </c>
      <c r="T988" s="182">
        <f>S988*H988</f>
        <v>0</v>
      </c>
      <c r="U988" s="37"/>
      <c r="V988" s="37"/>
      <c r="W988" s="37"/>
      <c r="X988" s="37"/>
      <c r="Y988" s="37"/>
      <c r="Z988" s="37"/>
      <c r="AA988" s="37"/>
      <c r="AB988" s="37"/>
      <c r="AC988" s="37"/>
      <c r="AD988" s="37"/>
      <c r="AE988" s="37"/>
      <c r="AR988" s="183" t="s">
        <v>245</v>
      </c>
      <c r="AT988" s="183" t="s">
        <v>151</v>
      </c>
      <c r="AU988" s="183" t="s">
        <v>87</v>
      </c>
      <c r="AY988" s="19" t="s">
        <v>149</v>
      </c>
      <c r="BE988" s="184">
        <f>IF(N988="základní",J988,0)</f>
        <v>0</v>
      </c>
      <c r="BF988" s="184">
        <f>IF(N988="snížená",J988,0)</f>
        <v>0</v>
      </c>
      <c r="BG988" s="184">
        <f>IF(N988="zákl. přenesená",J988,0)</f>
        <v>0</v>
      </c>
      <c r="BH988" s="184">
        <f>IF(N988="sníž. přenesená",J988,0)</f>
        <v>0</v>
      </c>
      <c r="BI988" s="184">
        <f>IF(N988="nulová",J988,0)</f>
        <v>0</v>
      </c>
      <c r="BJ988" s="19" t="s">
        <v>85</v>
      </c>
      <c r="BK988" s="184">
        <f>ROUND(I988*H988,2)</f>
        <v>0</v>
      </c>
      <c r="BL988" s="19" t="s">
        <v>245</v>
      </c>
      <c r="BM988" s="183" t="s">
        <v>1178</v>
      </c>
    </row>
    <row r="989" spans="1:47" s="2" customFormat="1" ht="78">
      <c r="A989" s="37"/>
      <c r="B989" s="38"/>
      <c r="C989" s="39"/>
      <c r="D989" s="185" t="s">
        <v>158</v>
      </c>
      <c r="E989" s="39"/>
      <c r="F989" s="186" t="s">
        <v>1179</v>
      </c>
      <c r="G989" s="39"/>
      <c r="H989" s="39"/>
      <c r="I989" s="187"/>
      <c r="J989" s="39"/>
      <c r="K989" s="39"/>
      <c r="L989" s="42"/>
      <c r="M989" s="188"/>
      <c r="N989" s="189"/>
      <c r="O989" s="67"/>
      <c r="P989" s="67"/>
      <c r="Q989" s="67"/>
      <c r="R989" s="67"/>
      <c r="S989" s="67"/>
      <c r="T989" s="68"/>
      <c r="U989" s="37"/>
      <c r="V989" s="37"/>
      <c r="W989" s="37"/>
      <c r="X989" s="37"/>
      <c r="Y989" s="37"/>
      <c r="Z989" s="37"/>
      <c r="AA989" s="37"/>
      <c r="AB989" s="37"/>
      <c r="AC989" s="37"/>
      <c r="AD989" s="37"/>
      <c r="AE989" s="37"/>
      <c r="AT989" s="19" t="s">
        <v>158</v>
      </c>
      <c r="AU989" s="19" t="s">
        <v>87</v>
      </c>
    </row>
    <row r="990" spans="1:65" s="2" customFormat="1" ht="24.2" customHeight="1">
      <c r="A990" s="37"/>
      <c r="B990" s="38"/>
      <c r="C990" s="172" t="s">
        <v>1180</v>
      </c>
      <c r="D990" s="172" t="s">
        <v>151</v>
      </c>
      <c r="E990" s="173" t="s">
        <v>1181</v>
      </c>
      <c r="F990" s="174" t="s">
        <v>1182</v>
      </c>
      <c r="G990" s="175" t="s">
        <v>179</v>
      </c>
      <c r="H990" s="176">
        <v>0.002</v>
      </c>
      <c r="I990" s="177"/>
      <c r="J990" s="178">
        <f>ROUND(I990*H990,2)</f>
        <v>0</v>
      </c>
      <c r="K990" s="174" t="s">
        <v>155</v>
      </c>
      <c r="L990" s="42"/>
      <c r="M990" s="179" t="s">
        <v>31</v>
      </c>
      <c r="N990" s="180" t="s">
        <v>48</v>
      </c>
      <c r="O990" s="67"/>
      <c r="P990" s="181">
        <f>O990*H990</f>
        <v>0</v>
      </c>
      <c r="Q990" s="181">
        <v>0</v>
      </c>
      <c r="R990" s="181">
        <f>Q990*H990</f>
        <v>0</v>
      </c>
      <c r="S990" s="181">
        <v>0</v>
      </c>
      <c r="T990" s="182">
        <f>S990*H990</f>
        <v>0</v>
      </c>
      <c r="U990" s="37"/>
      <c r="V990" s="37"/>
      <c r="W990" s="37"/>
      <c r="X990" s="37"/>
      <c r="Y990" s="37"/>
      <c r="Z990" s="37"/>
      <c r="AA990" s="37"/>
      <c r="AB990" s="37"/>
      <c r="AC990" s="37"/>
      <c r="AD990" s="37"/>
      <c r="AE990" s="37"/>
      <c r="AR990" s="183" t="s">
        <v>245</v>
      </c>
      <c r="AT990" s="183" t="s">
        <v>151</v>
      </c>
      <c r="AU990" s="183" t="s">
        <v>87</v>
      </c>
      <c r="AY990" s="19" t="s">
        <v>149</v>
      </c>
      <c r="BE990" s="184">
        <f>IF(N990="základní",J990,0)</f>
        <v>0</v>
      </c>
      <c r="BF990" s="184">
        <f>IF(N990="snížená",J990,0)</f>
        <v>0</v>
      </c>
      <c r="BG990" s="184">
        <f>IF(N990="zákl. přenesená",J990,0)</f>
        <v>0</v>
      </c>
      <c r="BH990" s="184">
        <f>IF(N990="sníž. přenesená",J990,0)</f>
        <v>0</v>
      </c>
      <c r="BI990" s="184">
        <f>IF(N990="nulová",J990,0)</f>
        <v>0</v>
      </c>
      <c r="BJ990" s="19" t="s">
        <v>85</v>
      </c>
      <c r="BK990" s="184">
        <f>ROUND(I990*H990,2)</f>
        <v>0</v>
      </c>
      <c r="BL990" s="19" t="s">
        <v>245</v>
      </c>
      <c r="BM990" s="183" t="s">
        <v>1183</v>
      </c>
    </row>
    <row r="991" spans="1:47" s="2" customFormat="1" ht="78">
      <c r="A991" s="37"/>
      <c r="B991" s="38"/>
      <c r="C991" s="39"/>
      <c r="D991" s="185" t="s">
        <v>158</v>
      </c>
      <c r="E991" s="39"/>
      <c r="F991" s="186" t="s">
        <v>1179</v>
      </c>
      <c r="G991" s="39"/>
      <c r="H991" s="39"/>
      <c r="I991" s="187"/>
      <c r="J991" s="39"/>
      <c r="K991" s="39"/>
      <c r="L991" s="42"/>
      <c r="M991" s="188"/>
      <c r="N991" s="189"/>
      <c r="O991" s="67"/>
      <c r="P991" s="67"/>
      <c r="Q991" s="67"/>
      <c r="R991" s="67"/>
      <c r="S991" s="67"/>
      <c r="T991" s="68"/>
      <c r="U991" s="37"/>
      <c r="V991" s="37"/>
      <c r="W991" s="37"/>
      <c r="X991" s="37"/>
      <c r="Y991" s="37"/>
      <c r="Z991" s="37"/>
      <c r="AA991" s="37"/>
      <c r="AB991" s="37"/>
      <c r="AC991" s="37"/>
      <c r="AD991" s="37"/>
      <c r="AE991" s="37"/>
      <c r="AT991" s="19" t="s">
        <v>158</v>
      </c>
      <c r="AU991" s="19" t="s">
        <v>87</v>
      </c>
    </row>
    <row r="992" spans="2:63" s="12" customFormat="1" ht="22.9" customHeight="1">
      <c r="B992" s="156"/>
      <c r="C992" s="157"/>
      <c r="D992" s="158" t="s">
        <v>76</v>
      </c>
      <c r="E992" s="170" t="s">
        <v>1184</v>
      </c>
      <c r="F992" s="170" t="s">
        <v>1185</v>
      </c>
      <c r="G992" s="157"/>
      <c r="H992" s="157"/>
      <c r="I992" s="160"/>
      <c r="J992" s="171">
        <f>BK992</f>
        <v>0</v>
      </c>
      <c r="K992" s="157"/>
      <c r="L992" s="162"/>
      <c r="M992" s="163"/>
      <c r="N992" s="164"/>
      <c r="O992" s="164"/>
      <c r="P992" s="165">
        <f>SUM(P993:P1002)</f>
        <v>0</v>
      </c>
      <c r="Q992" s="164"/>
      <c r="R992" s="165">
        <f>SUM(R993:R1002)</f>
        <v>0.0026</v>
      </c>
      <c r="S992" s="164"/>
      <c r="T992" s="166">
        <f>SUM(T993:T1002)</f>
        <v>0</v>
      </c>
      <c r="AR992" s="167" t="s">
        <v>87</v>
      </c>
      <c r="AT992" s="168" t="s">
        <v>76</v>
      </c>
      <c r="AU992" s="168" t="s">
        <v>85</v>
      </c>
      <c r="AY992" s="167" t="s">
        <v>149</v>
      </c>
      <c r="BK992" s="169">
        <f>SUM(BK993:BK1002)</f>
        <v>0</v>
      </c>
    </row>
    <row r="993" spans="1:65" s="2" customFormat="1" ht="14.45" customHeight="1">
      <c r="A993" s="37"/>
      <c r="B993" s="38"/>
      <c r="C993" s="172" t="s">
        <v>1186</v>
      </c>
      <c r="D993" s="172" t="s">
        <v>151</v>
      </c>
      <c r="E993" s="173" t="s">
        <v>1187</v>
      </c>
      <c r="F993" s="174" t="s">
        <v>1188</v>
      </c>
      <c r="G993" s="175" t="s">
        <v>235</v>
      </c>
      <c r="H993" s="176">
        <v>2</v>
      </c>
      <c r="I993" s="177"/>
      <c r="J993" s="178">
        <f>ROUND(I993*H993,2)</f>
        <v>0</v>
      </c>
      <c r="K993" s="174" t="s">
        <v>155</v>
      </c>
      <c r="L993" s="42"/>
      <c r="M993" s="179" t="s">
        <v>31</v>
      </c>
      <c r="N993" s="180" t="s">
        <v>48</v>
      </c>
      <c r="O993" s="67"/>
      <c r="P993" s="181">
        <f>O993*H993</f>
        <v>0</v>
      </c>
      <c r="Q993" s="181">
        <v>6E-05</v>
      </c>
      <c r="R993" s="181">
        <f>Q993*H993</f>
        <v>0.00012</v>
      </c>
      <c r="S993" s="181">
        <v>0</v>
      </c>
      <c r="T993" s="182">
        <f>S993*H993</f>
        <v>0</v>
      </c>
      <c r="U993" s="37"/>
      <c r="V993" s="37"/>
      <c r="W993" s="37"/>
      <c r="X993" s="37"/>
      <c r="Y993" s="37"/>
      <c r="Z993" s="37"/>
      <c r="AA993" s="37"/>
      <c r="AB993" s="37"/>
      <c r="AC993" s="37"/>
      <c r="AD993" s="37"/>
      <c r="AE993" s="37"/>
      <c r="AR993" s="183" t="s">
        <v>245</v>
      </c>
      <c r="AT993" s="183" t="s">
        <v>151</v>
      </c>
      <c r="AU993" s="183" t="s">
        <v>87</v>
      </c>
      <c r="AY993" s="19" t="s">
        <v>149</v>
      </c>
      <c r="BE993" s="184">
        <f>IF(N993="základní",J993,0)</f>
        <v>0</v>
      </c>
      <c r="BF993" s="184">
        <f>IF(N993="snížená",J993,0)</f>
        <v>0</v>
      </c>
      <c r="BG993" s="184">
        <f>IF(N993="zákl. přenesená",J993,0)</f>
        <v>0</v>
      </c>
      <c r="BH993" s="184">
        <f>IF(N993="sníž. přenesená",J993,0)</f>
        <v>0</v>
      </c>
      <c r="BI993" s="184">
        <f>IF(N993="nulová",J993,0)</f>
        <v>0</v>
      </c>
      <c r="BJ993" s="19" t="s">
        <v>85</v>
      </c>
      <c r="BK993" s="184">
        <f>ROUND(I993*H993,2)</f>
        <v>0</v>
      </c>
      <c r="BL993" s="19" t="s">
        <v>245</v>
      </c>
      <c r="BM993" s="183" t="s">
        <v>1189</v>
      </c>
    </row>
    <row r="994" spans="1:65" s="2" customFormat="1" ht="24.2" customHeight="1">
      <c r="A994" s="37"/>
      <c r="B994" s="38"/>
      <c r="C994" s="172" t="s">
        <v>1190</v>
      </c>
      <c r="D994" s="172" t="s">
        <v>151</v>
      </c>
      <c r="E994" s="173" t="s">
        <v>1191</v>
      </c>
      <c r="F994" s="174" t="s">
        <v>1192</v>
      </c>
      <c r="G994" s="175" t="s">
        <v>235</v>
      </c>
      <c r="H994" s="176">
        <v>2</v>
      </c>
      <c r="I994" s="177"/>
      <c r="J994" s="178">
        <f>ROUND(I994*H994,2)</f>
        <v>0</v>
      </c>
      <c r="K994" s="174" t="s">
        <v>155</v>
      </c>
      <c r="L994" s="42"/>
      <c r="M994" s="179" t="s">
        <v>31</v>
      </c>
      <c r="N994" s="180" t="s">
        <v>48</v>
      </c>
      <c r="O994" s="67"/>
      <c r="P994" s="181">
        <f>O994*H994</f>
        <v>0</v>
      </c>
      <c r="Q994" s="181">
        <v>0.00024</v>
      </c>
      <c r="R994" s="181">
        <f>Q994*H994</f>
        <v>0.00048</v>
      </c>
      <c r="S994" s="181">
        <v>0</v>
      </c>
      <c r="T994" s="182">
        <f>S994*H994</f>
        <v>0</v>
      </c>
      <c r="U994" s="37"/>
      <c r="V994" s="37"/>
      <c r="W994" s="37"/>
      <c r="X994" s="37"/>
      <c r="Y994" s="37"/>
      <c r="Z994" s="37"/>
      <c r="AA994" s="37"/>
      <c r="AB994" s="37"/>
      <c r="AC994" s="37"/>
      <c r="AD994" s="37"/>
      <c r="AE994" s="37"/>
      <c r="AR994" s="183" t="s">
        <v>245</v>
      </c>
      <c r="AT994" s="183" t="s">
        <v>151</v>
      </c>
      <c r="AU994" s="183" t="s">
        <v>87</v>
      </c>
      <c r="AY994" s="19" t="s">
        <v>149</v>
      </c>
      <c r="BE994" s="184">
        <f>IF(N994="základní",J994,0)</f>
        <v>0</v>
      </c>
      <c r="BF994" s="184">
        <f>IF(N994="snížená",J994,0)</f>
        <v>0</v>
      </c>
      <c r="BG994" s="184">
        <f>IF(N994="zákl. přenesená",J994,0)</f>
        <v>0</v>
      </c>
      <c r="BH994" s="184">
        <f>IF(N994="sníž. přenesená",J994,0)</f>
        <v>0</v>
      </c>
      <c r="BI994" s="184">
        <f>IF(N994="nulová",J994,0)</f>
        <v>0</v>
      </c>
      <c r="BJ994" s="19" t="s">
        <v>85</v>
      </c>
      <c r="BK994" s="184">
        <f>ROUND(I994*H994,2)</f>
        <v>0</v>
      </c>
      <c r="BL994" s="19" t="s">
        <v>245</v>
      </c>
      <c r="BM994" s="183" t="s">
        <v>1193</v>
      </c>
    </row>
    <row r="995" spans="1:47" s="2" customFormat="1" ht="39">
      <c r="A995" s="37"/>
      <c r="B995" s="38"/>
      <c r="C995" s="39"/>
      <c r="D995" s="185" t="s">
        <v>158</v>
      </c>
      <c r="E995" s="39"/>
      <c r="F995" s="186" t="s">
        <v>1194</v>
      </c>
      <c r="G995" s="39"/>
      <c r="H995" s="39"/>
      <c r="I995" s="187"/>
      <c r="J995" s="39"/>
      <c r="K995" s="39"/>
      <c r="L995" s="42"/>
      <c r="M995" s="188"/>
      <c r="N995" s="189"/>
      <c r="O995" s="67"/>
      <c r="P995" s="67"/>
      <c r="Q995" s="67"/>
      <c r="R995" s="67"/>
      <c r="S995" s="67"/>
      <c r="T995" s="68"/>
      <c r="U995" s="37"/>
      <c r="V995" s="37"/>
      <c r="W995" s="37"/>
      <c r="X995" s="37"/>
      <c r="Y995" s="37"/>
      <c r="Z995" s="37"/>
      <c r="AA995" s="37"/>
      <c r="AB995" s="37"/>
      <c r="AC995" s="37"/>
      <c r="AD995" s="37"/>
      <c r="AE995" s="37"/>
      <c r="AT995" s="19" t="s">
        <v>158</v>
      </c>
      <c r="AU995" s="19" t="s">
        <v>87</v>
      </c>
    </row>
    <row r="996" spans="1:65" s="2" customFormat="1" ht="24.2" customHeight="1">
      <c r="A996" s="37"/>
      <c r="B996" s="38"/>
      <c r="C996" s="172" t="s">
        <v>1195</v>
      </c>
      <c r="D996" s="172" t="s">
        <v>151</v>
      </c>
      <c r="E996" s="173" t="s">
        <v>1196</v>
      </c>
      <c r="F996" s="174" t="s">
        <v>1197</v>
      </c>
      <c r="G996" s="175" t="s">
        <v>235</v>
      </c>
      <c r="H996" s="176">
        <v>2</v>
      </c>
      <c r="I996" s="177"/>
      <c r="J996" s="178">
        <f>ROUND(I996*H996,2)</f>
        <v>0</v>
      </c>
      <c r="K996" s="174" t="s">
        <v>155</v>
      </c>
      <c r="L996" s="42"/>
      <c r="M996" s="179" t="s">
        <v>31</v>
      </c>
      <c r="N996" s="180" t="s">
        <v>48</v>
      </c>
      <c r="O996" s="67"/>
      <c r="P996" s="181">
        <f>O996*H996</f>
        <v>0</v>
      </c>
      <c r="Q996" s="181">
        <v>0.00014</v>
      </c>
      <c r="R996" s="181">
        <f>Q996*H996</f>
        <v>0.00028</v>
      </c>
      <c r="S996" s="181">
        <v>0</v>
      </c>
      <c r="T996" s="182">
        <f>S996*H996</f>
        <v>0</v>
      </c>
      <c r="U996" s="37"/>
      <c r="V996" s="37"/>
      <c r="W996" s="37"/>
      <c r="X996" s="37"/>
      <c r="Y996" s="37"/>
      <c r="Z996" s="37"/>
      <c r="AA996" s="37"/>
      <c r="AB996" s="37"/>
      <c r="AC996" s="37"/>
      <c r="AD996" s="37"/>
      <c r="AE996" s="37"/>
      <c r="AR996" s="183" t="s">
        <v>245</v>
      </c>
      <c r="AT996" s="183" t="s">
        <v>151</v>
      </c>
      <c r="AU996" s="183" t="s">
        <v>87</v>
      </c>
      <c r="AY996" s="19" t="s">
        <v>149</v>
      </c>
      <c r="BE996" s="184">
        <f>IF(N996="základní",J996,0)</f>
        <v>0</v>
      </c>
      <c r="BF996" s="184">
        <f>IF(N996="snížená",J996,0)</f>
        <v>0</v>
      </c>
      <c r="BG996" s="184">
        <f>IF(N996="zákl. přenesená",J996,0)</f>
        <v>0</v>
      </c>
      <c r="BH996" s="184">
        <f>IF(N996="sníž. přenesená",J996,0)</f>
        <v>0</v>
      </c>
      <c r="BI996" s="184">
        <f>IF(N996="nulová",J996,0)</f>
        <v>0</v>
      </c>
      <c r="BJ996" s="19" t="s">
        <v>85</v>
      </c>
      <c r="BK996" s="184">
        <f>ROUND(I996*H996,2)</f>
        <v>0</v>
      </c>
      <c r="BL996" s="19" t="s">
        <v>245</v>
      </c>
      <c r="BM996" s="183" t="s">
        <v>1198</v>
      </c>
    </row>
    <row r="997" spans="1:47" s="2" customFormat="1" ht="39">
      <c r="A997" s="37"/>
      <c r="B997" s="38"/>
      <c r="C997" s="39"/>
      <c r="D997" s="185" t="s">
        <v>158</v>
      </c>
      <c r="E997" s="39"/>
      <c r="F997" s="186" t="s">
        <v>1194</v>
      </c>
      <c r="G997" s="39"/>
      <c r="H997" s="39"/>
      <c r="I997" s="187"/>
      <c r="J997" s="39"/>
      <c r="K997" s="39"/>
      <c r="L997" s="42"/>
      <c r="M997" s="188"/>
      <c r="N997" s="189"/>
      <c r="O997" s="67"/>
      <c r="P997" s="67"/>
      <c r="Q997" s="67"/>
      <c r="R997" s="67"/>
      <c r="S997" s="67"/>
      <c r="T997" s="68"/>
      <c r="U997" s="37"/>
      <c r="V997" s="37"/>
      <c r="W997" s="37"/>
      <c r="X997" s="37"/>
      <c r="Y997" s="37"/>
      <c r="Z997" s="37"/>
      <c r="AA997" s="37"/>
      <c r="AB997" s="37"/>
      <c r="AC997" s="37"/>
      <c r="AD997" s="37"/>
      <c r="AE997" s="37"/>
      <c r="AT997" s="19" t="s">
        <v>158</v>
      </c>
      <c r="AU997" s="19" t="s">
        <v>87</v>
      </c>
    </row>
    <row r="998" spans="1:65" s="2" customFormat="1" ht="14.45" customHeight="1">
      <c r="A998" s="37"/>
      <c r="B998" s="38"/>
      <c r="C998" s="172" t="s">
        <v>1199</v>
      </c>
      <c r="D998" s="172" t="s">
        <v>151</v>
      </c>
      <c r="E998" s="173" t="s">
        <v>1200</v>
      </c>
      <c r="F998" s="174" t="s">
        <v>1201</v>
      </c>
      <c r="G998" s="175" t="s">
        <v>235</v>
      </c>
      <c r="H998" s="176">
        <v>2</v>
      </c>
      <c r="I998" s="177"/>
      <c r="J998" s="178">
        <f>ROUND(I998*H998,2)</f>
        <v>0</v>
      </c>
      <c r="K998" s="174" t="s">
        <v>155</v>
      </c>
      <c r="L998" s="42"/>
      <c r="M998" s="179" t="s">
        <v>31</v>
      </c>
      <c r="N998" s="180" t="s">
        <v>48</v>
      </c>
      <c r="O998" s="67"/>
      <c r="P998" s="181">
        <f>O998*H998</f>
        <v>0</v>
      </c>
      <c r="Q998" s="181">
        <v>0.00086</v>
      </c>
      <c r="R998" s="181">
        <f>Q998*H998</f>
        <v>0.00172</v>
      </c>
      <c r="S998" s="181">
        <v>0</v>
      </c>
      <c r="T998" s="182">
        <f>S998*H998</f>
        <v>0</v>
      </c>
      <c r="U998" s="37"/>
      <c r="V998" s="37"/>
      <c r="W998" s="37"/>
      <c r="X998" s="37"/>
      <c r="Y998" s="37"/>
      <c r="Z998" s="37"/>
      <c r="AA998" s="37"/>
      <c r="AB998" s="37"/>
      <c r="AC998" s="37"/>
      <c r="AD998" s="37"/>
      <c r="AE998" s="37"/>
      <c r="AR998" s="183" t="s">
        <v>245</v>
      </c>
      <c r="AT998" s="183" t="s">
        <v>151</v>
      </c>
      <c r="AU998" s="183" t="s">
        <v>87</v>
      </c>
      <c r="AY998" s="19" t="s">
        <v>149</v>
      </c>
      <c r="BE998" s="184">
        <f>IF(N998="základní",J998,0)</f>
        <v>0</v>
      </c>
      <c r="BF998" s="184">
        <f>IF(N998="snížená",J998,0)</f>
        <v>0</v>
      </c>
      <c r="BG998" s="184">
        <f>IF(N998="zákl. přenesená",J998,0)</f>
        <v>0</v>
      </c>
      <c r="BH998" s="184">
        <f>IF(N998="sníž. přenesená",J998,0)</f>
        <v>0</v>
      </c>
      <c r="BI998" s="184">
        <f>IF(N998="nulová",J998,0)</f>
        <v>0</v>
      </c>
      <c r="BJ998" s="19" t="s">
        <v>85</v>
      </c>
      <c r="BK998" s="184">
        <f>ROUND(I998*H998,2)</f>
        <v>0</v>
      </c>
      <c r="BL998" s="19" t="s">
        <v>245</v>
      </c>
      <c r="BM998" s="183" t="s">
        <v>1202</v>
      </c>
    </row>
    <row r="999" spans="1:65" s="2" customFormat="1" ht="24.2" customHeight="1">
      <c r="A999" s="37"/>
      <c r="B999" s="38"/>
      <c r="C999" s="172" t="s">
        <v>1203</v>
      </c>
      <c r="D999" s="172" t="s">
        <v>151</v>
      </c>
      <c r="E999" s="173" t="s">
        <v>1204</v>
      </c>
      <c r="F999" s="174" t="s">
        <v>1205</v>
      </c>
      <c r="G999" s="175" t="s">
        <v>179</v>
      </c>
      <c r="H999" s="176">
        <v>0.003</v>
      </c>
      <c r="I999" s="177"/>
      <c r="J999" s="178">
        <f>ROUND(I999*H999,2)</f>
        <v>0</v>
      </c>
      <c r="K999" s="174" t="s">
        <v>155</v>
      </c>
      <c r="L999" s="42"/>
      <c r="M999" s="179" t="s">
        <v>31</v>
      </c>
      <c r="N999" s="180" t="s">
        <v>48</v>
      </c>
      <c r="O999" s="67"/>
      <c r="P999" s="181">
        <f>O999*H999</f>
        <v>0</v>
      </c>
      <c r="Q999" s="181">
        <v>0</v>
      </c>
      <c r="R999" s="181">
        <f>Q999*H999</f>
        <v>0</v>
      </c>
      <c r="S999" s="181">
        <v>0</v>
      </c>
      <c r="T999" s="182">
        <f>S999*H999</f>
        <v>0</v>
      </c>
      <c r="U999" s="37"/>
      <c r="V999" s="37"/>
      <c r="W999" s="37"/>
      <c r="X999" s="37"/>
      <c r="Y999" s="37"/>
      <c r="Z999" s="37"/>
      <c r="AA999" s="37"/>
      <c r="AB999" s="37"/>
      <c r="AC999" s="37"/>
      <c r="AD999" s="37"/>
      <c r="AE999" s="37"/>
      <c r="AR999" s="183" t="s">
        <v>245</v>
      </c>
      <c r="AT999" s="183" t="s">
        <v>151</v>
      </c>
      <c r="AU999" s="183" t="s">
        <v>87</v>
      </c>
      <c r="AY999" s="19" t="s">
        <v>149</v>
      </c>
      <c r="BE999" s="184">
        <f>IF(N999="základní",J999,0)</f>
        <v>0</v>
      </c>
      <c r="BF999" s="184">
        <f>IF(N999="snížená",J999,0)</f>
        <v>0</v>
      </c>
      <c r="BG999" s="184">
        <f>IF(N999="zákl. přenesená",J999,0)</f>
        <v>0</v>
      </c>
      <c r="BH999" s="184">
        <f>IF(N999="sníž. přenesená",J999,0)</f>
        <v>0</v>
      </c>
      <c r="BI999" s="184">
        <f>IF(N999="nulová",J999,0)</f>
        <v>0</v>
      </c>
      <c r="BJ999" s="19" t="s">
        <v>85</v>
      </c>
      <c r="BK999" s="184">
        <f>ROUND(I999*H999,2)</f>
        <v>0</v>
      </c>
      <c r="BL999" s="19" t="s">
        <v>245</v>
      </c>
      <c r="BM999" s="183" t="s">
        <v>1206</v>
      </c>
    </row>
    <row r="1000" spans="1:47" s="2" customFormat="1" ht="78">
      <c r="A1000" s="37"/>
      <c r="B1000" s="38"/>
      <c r="C1000" s="39"/>
      <c r="D1000" s="185" t="s">
        <v>158</v>
      </c>
      <c r="E1000" s="39"/>
      <c r="F1000" s="186" t="s">
        <v>1207</v>
      </c>
      <c r="G1000" s="39"/>
      <c r="H1000" s="39"/>
      <c r="I1000" s="187"/>
      <c r="J1000" s="39"/>
      <c r="K1000" s="39"/>
      <c r="L1000" s="42"/>
      <c r="M1000" s="188"/>
      <c r="N1000" s="189"/>
      <c r="O1000" s="67"/>
      <c r="P1000" s="67"/>
      <c r="Q1000" s="67"/>
      <c r="R1000" s="67"/>
      <c r="S1000" s="67"/>
      <c r="T1000" s="68"/>
      <c r="U1000" s="37"/>
      <c r="V1000" s="37"/>
      <c r="W1000" s="37"/>
      <c r="X1000" s="37"/>
      <c r="Y1000" s="37"/>
      <c r="Z1000" s="37"/>
      <c r="AA1000" s="37"/>
      <c r="AB1000" s="37"/>
      <c r="AC1000" s="37"/>
      <c r="AD1000" s="37"/>
      <c r="AE1000" s="37"/>
      <c r="AT1000" s="19" t="s">
        <v>158</v>
      </c>
      <c r="AU1000" s="19" t="s">
        <v>87</v>
      </c>
    </row>
    <row r="1001" spans="1:65" s="2" customFormat="1" ht="24.2" customHeight="1">
      <c r="A1001" s="37"/>
      <c r="B1001" s="38"/>
      <c r="C1001" s="172" t="s">
        <v>1208</v>
      </c>
      <c r="D1001" s="172" t="s">
        <v>151</v>
      </c>
      <c r="E1001" s="173" t="s">
        <v>1209</v>
      </c>
      <c r="F1001" s="174" t="s">
        <v>1210</v>
      </c>
      <c r="G1001" s="175" t="s">
        <v>179</v>
      </c>
      <c r="H1001" s="176">
        <v>0.003</v>
      </c>
      <c r="I1001" s="177"/>
      <c r="J1001" s="178">
        <f>ROUND(I1001*H1001,2)</f>
        <v>0</v>
      </c>
      <c r="K1001" s="174" t="s">
        <v>155</v>
      </c>
      <c r="L1001" s="42"/>
      <c r="M1001" s="179" t="s">
        <v>31</v>
      </c>
      <c r="N1001" s="180" t="s">
        <v>48</v>
      </c>
      <c r="O1001" s="67"/>
      <c r="P1001" s="181">
        <f>O1001*H1001</f>
        <v>0</v>
      </c>
      <c r="Q1001" s="181">
        <v>0</v>
      </c>
      <c r="R1001" s="181">
        <f>Q1001*H1001</f>
        <v>0</v>
      </c>
      <c r="S1001" s="181">
        <v>0</v>
      </c>
      <c r="T1001" s="182">
        <f>S1001*H1001</f>
        <v>0</v>
      </c>
      <c r="U1001" s="37"/>
      <c r="V1001" s="37"/>
      <c r="W1001" s="37"/>
      <c r="X1001" s="37"/>
      <c r="Y1001" s="37"/>
      <c r="Z1001" s="37"/>
      <c r="AA1001" s="37"/>
      <c r="AB1001" s="37"/>
      <c r="AC1001" s="37"/>
      <c r="AD1001" s="37"/>
      <c r="AE1001" s="37"/>
      <c r="AR1001" s="183" t="s">
        <v>245</v>
      </c>
      <c r="AT1001" s="183" t="s">
        <v>151</v>
      </c>
      <c r="AU1001" s="183" t="s">
        <v>87</v>
      </c>
      <c r="AY1001" s="19" t="s">
        <v>149</v>
      </c>
      <c r="BE1001" s="184">
        <f>IF(N1001="základní",J1001,0)</f>
        <v>0</v>
      </c>
      <c r="BF1001" s="184">
        <f>IF(N1001="snížená",J1001,0)</f>
        <v>0</v>
      </c>
      <c r="BG1001" s="184">
        <f>IF(N1001="zákl. přenesená",J1001,0)</f>
        <v>0</v>
      </c>
      <c r="BH1001" s="184">
        <f>IF(N1001="sníž. přenesená",J1001,0)</f>
        <v>0</v>
      </c>
      <c r="BI1001" s="184">
        <f>IF(N1001="nulová",J1001,0)</f>
        <v>0</v>
      </c>
      <c r="BJ1001" s="19" t="s">
        <v>85</v>
      </c>
      <c r="BK1001" s="184">
        <f>ROUND(I1001*H1001,2)</f>
        <v>0</v>
      </c>
      <c r="BL1001" s="19" t="s">
        <v>245</v>
      </c>
      <c r="BM1001" s="183" t="s">
        <v>1211</v>
      </c>
    </row>
    <row r="1002" spans="1:47" s="2" customFormat="1" ht="78">
      <c r="A1002" s="37"/>
      <c r="B1002" s="38"/>
      <c r="C1002" s="39"/>
      <c r="D1002" s="185" t="s">
        <v>158</v>
      </c>
      <c r="E1002" s="39"/>
      <c r="F1002" s="186" t="s">
        <v>1207</v>
      </c>
      <c r="G1002" s="39"/>
      <c r="H1002" s="39"/>
      <c r="I1002" s="187"/>
      <c r="J1002" s="39"/>
      <c r="K1002" s="39"/>
      <c r="L1002" s="42"/>
      <c r="M1002" s="188"/>
      <c r="N1002" s="189"/>
      <c r="O1002" s="67"/>
      <c r="P1002" s="67"/>
      <c r="Q1002" s="67"/>
      <c r="R1002" s="67"/>
      <c r="S1002" s="67"/>
      <c r="T1002" s="68"/>
      <c r="U1002" s="37"/>
      <c r="V1002" s="37"/>
      <c r="W1002" s="37"/>
      <c r="X1002" s="37"/>
      <c r="Y1002" s="37"/>
      <c r="Z1002" s="37"/>
      <c r="AA1002" s="37"/>
      <c r="AB1002" s="37"/>
      <c r="AC1002" s="37"/>
      <c r="AD1002" s="37"/>
      <c r="AE1002" s="37"/>
      <c r="AT1002" s="19" t="s">
        <v>158</v>
      </c>
      <c r="AU1002" s="19" t="s">
        <v>87</v>
      </c>
    </row>
    <row r="1003" spans="2:63" s="12" customFormat="1" ht="22.9" customHeight="1">
      <c r="B1003" s="156"/>
      <c r="C1003" s="157"/>
      <c r="D1003" s="158" t="s">
        <v>76</v>
      </c>
      <c r="E1003" s="170" t="s">
        <v>1212</v>
      </c>
      <c r="F1003" s="170" t="s">
        <v>1213</v>
      </c>
      <c r="G1003" s="157"/>
      <c r="H1003" s="157"/>
      <c r="I1003" s="160"/>
      <c r="J1003" s="171">
        <f>BK1003</f>
        <v>0</v>
      </c>
      <c r="K1003" s="157"/>
      <c r="L1003" s="162"/>
      <c r="M1003" s="163"/>
      <c r="N1003" s="164"/>
      <c r="O1003" s="164"/>
      <c r="P1003" s="165">
        <f>SUM(P1004:P1043)</f>
        <v>0</v>
      </c>
      <c r="Q1003" s="164"/>
      <c r="R1003" s="165">
        <f>SUM(R1004:R1043)</f>
        <v>0.08016</v>
      </c>
      <c r="S1003" s="164"/>
      <c r="T1003" s="166">
        <f>SUM(T1004:T1043)</f>
        <v>0.0714215</v>
      </c>
      <c r="AR1003" s="167" t="s">
        <v>87</v>
      </c>
      <c r="AT1003" s="168" t="s">
        <v>76</v>
      </c>
      <c r="AU1003" s="168" t="s">
        <v>85</v>
      </c>
      <c r="AY1003" s="167" t="s">
        <v>149</v>
      </c>
      <c r="BK1003" s="169">
        <f>SUM(BK1004:BK1043)</f>
        <v>0</v>
      </c>
    </row>
    <row r="1004" spans="1:65" s="2" customFormat="1" ht="24.2" customHeight="1">
      <c r="A1004" s="37"/>
      <c r="B1004" s="38"/>
      <c r="C1004" s="172" t="s">
        <v>1214</v>
      </c>
      <c r="D1004" s="172" t="s">
        <v>151</v>
      </c>
      <c r="E1004" s="173" t="s">
        <v>1215</v>
      </c>
      <c r="F1004" s="174" t="s">
        <v>1216</v>
      </c>
      <c r="G1004" s="175" t="s">
        <v>235</v>
      </c>
      <c r="H1004" s="176">
        <v>2</v>
      </c>
      <c r="I1004" s="177"/>
      <c r="J1004" s="178">
        <f>ROUND(I1004*H1004,2)</f>
        <v>0</v>
      </c>
      <c r="K1004" s="174" t="s">
        <v>155</v>
      </c>
      <c r="L1004" s="42"/>
      <c r="M1004" s="179" t="s">
        <v>31</v>
      </c>
      <c r="N1004" s="180" t="s">
        <v>48</v>
      </c>
      <c r="O1004" s="67"/>
      <c r="P1004" s="181">
        <f>O1004*H1004</f>
        <v>0</v>
      </c>
      <c r="Q1004" s="181">
        <v>0</v>
      </c>
      <c r="R1004" s="181">
        <f>Q1004*H1004</f>
        <v>0</v>
      </c>
      <c r="S1004" s="181">
        <v>0</v>
      </c>
      <c r="T1004" s="182">
        <f>S1004*H1004</f>
        <v>0</v>
      </c>
      <c r="U1004" s="37"/>
      <c r="V1004" s="37"/>
      <c r="W1004" s="37"/>
      <c r="X1004" s="37"/>
      <c r="Y1004" s="37"/>
      <c r="Z1004" s="37"/>
      <c r="AA1004" s="37"/>
      <c r="AB1004" s="37"/>
      <c r="AC1004" s="37"/>
      <c r="AD1004" s="37"/>
      <c r="AE1004" s="37"/>
      <c r="AR1004" s="183" t="s">
        <v>245</v>
      </c>
      <c r="AT1004" s="183" t="s">
        <v>151</v>
      </c>
      <c r="AU1004" s="183" t="s">
        <v>87</v>
      </c>
      <c r="AY1004" s="19" t="s">
        <v>149</v>
      </c>
      <c r="BE1004" s="184">
        <f>IF(N1004="základní",J1004,0)</f>
        <v>0</v>
      </c>
      <c r="BF1004" s="184">
        <f>IF(N1004="snížená",J1004,0)</f>
        <v>0</v>
      </c>
      <c r="BG1004" s="184">
        <f>IF(N1004="zákl. přenesená",J1004,0)</f>
        <v>0</v>
      </c>
      <c r="BH1004" s="184">
        <f>IF(N1004="sníž. přenesená",J1004,0)</f>
        <v>0</v>
      </c>
      <c r="BI1004" s="184">
        <f>IF(N1004="nulová",J1004,0)</f>
        <v>0</v>
      </c>
      <c r="BJ1004" s="19" t="s">
        <v>85</v>
      </c>
      <c r="BK1004" s="184">
        <f>ROUND(I1004*H1004,2)</f>
        <v>0</v>
      </c>
      <c r="BL1004" s="19" t="s">
        <v>245</v>
      </c>
      <c r="BM1004" s="183" t="s">
        <v>1217</v>
      </c>
    </row>
    <row r="1005" spans="1:65" s="2" customFormat="1" ht="14.45" customHeight="1">
      <c r="A1005" s="37"/>
      <c r="B1005" s="38"/>
      <c r="C1005" s="172" t="s">
        <v>1218</v>
      </c>
      <c r="D1005" s="172" t="s">
        <v>151</v>
      </c>
      <c r="E1005" s="173" t="s">
        <v>1219</v>
      </c>
      <c r="F1005" s="174" t="s">
        <v>1220</v>
      </c>
      <c r="G1005" s="175" t="s">
        <v>229</v>
      </c>
      <c r="H1005" s="176">
        <v>1.92</v>
      </c>
      <c r="I1005" s="177"/>
      <c r="J1005" s="178">
        <f>ROUND(I1005*H1005,2)</f>
        <v>0</v>
      </c>
      <c r="K1005" s="174" t="s">
        <v>155</v>
      </c>
      <c r="L1005" s="42"/>
      <c r="M1005" s="179" t="s">
        <v>31</v>
      </c>
      <c r="N1005" s="180" t="s">
        <v>48</v>
      </c>
      <c r="O1005" s="67"/>
      <c r="P1005" s="181">
        <f>O1005*H1005</f>
        <v>0</v>
      </c>
      <c r="Q1005" s="181">
        <v>0</v>
      </c>
      <c r="R1005" s="181">
        <f>Q1005*H1005</f>
        <v>0</v>
      </c>
      <c r="S1005" s="181">
        <v>0.0238</v>
      </c>
      <c r="T1005" s="182">
        <f>S1005*H1005</f>
        <v>0.045696</v>
      </c>
      <c r="U1005" s="37"/>
      <c r="V1005" s="37"/>
      <c r="W1005" s="37"/>
      <c r="X1005" s="37"/>
      <c r="Y1005" s="37"/>
      <c r="Z1005" s="37"/>
      <c r="AA1005" s="37"/>
      <c r="AB1005" s="37"/>
      <c r="AC1005" s="37"/>
      <c r="AD1005" s="37"/>
      <c r="AE1005" s="37"/>
      <c r="AR1005" s="183" t="s">
        <v>245</v>
      </c>
      <c r="AT1005" s="183" t="s">
        <v>151</v>
      </c>
      <c r="AU1005" s="183" t="s">
        <v>87</v>
      </c>
      <c r="AY1005" s="19" t="s">
        <v>149</v>
      </c>
      <c r="BE1005" s="184">
        <f>IF(N1005="základní",J1005,0)</f>
        <v>0</v>
      </c>
      <c r="BF1005" s="184">
        <f>IF(N1005="snížená",J1005,0)</f>
        <v>0</v>
      </c>
      <c r="BG1005" s="184">
        <f>IF(N1005="zákl. přenesená",J1005,0)</f>
        <v>0</v>
      </c>
      <c r="BH1005" s="184">
        <f>IF(N1005="sníž. přenesená",J1005,0)</f>
        <v>0</v>
      </c>
      <c r="BI1005" s="184">
        <f>IF(N1005="nulová",J1005,0)</f>
        <v>0</v>
      </c>
      <c r="BJ1005" s="19" t="s">
        <v>85</v>
      </c>
      <c r="BK1005" s="184">
        <f>ROUND(I1005*H1005,2)</f>
        <v>0</v>
      </c>
      <c r="BL1005" s="19" t="s">
        <v>245</v>
      </c>
      <c r="BM1005" s="183" t="s">
        <v>1221</v>
      </c>
    </row>
    <row r="1006" spans="2:51" s="13" customFormat="1" ht="12">
      <c r="B1006" s="190"/>
      <c r="C1006" s="191"/>
      <c r="D1006" s="185" t="s">
        <v>160</v>
      </c>
      <c r="E1006" s="192" t="s">
        <v>31</v>
      </c>
      <c r="F1006" s="193" t="s">
        <v>161</v>
      </c>
      <c r="G1006" s="191"/>
      <c r="H1006" s="192" t="s">
        <v>31</v>
      </c>
      <c r="I1006" s="194"/>
      <c r="J1006" s="191"/>
      <c r="K1006" s="191"/>
      <c r="L1006" s="195"/>
      <c r="M1006" s="196"/>
      <c r="N1006" s="197"/>
      <c r="O1006" s="197"/>
      <c r="P1006" s="197"/>
      <c r="Q1006" s="197"/>
      <c r="R1006" s="197"/>
      <c r="S1006" s="197"/>
      <c r="T1006" s="198"/>
      <c r="AT1006" s="199" t="s">
        <v>160</v>
      </c>
      <c r="AU1006" s="199" t="s">
        <v>87</v>
      </c>
      <c r="AV1006" s="13" t="s">
        <v>85</v>
      </c>
      <c r="AW1006" s="13" t="s">
        <v>38</v>
      </c>
      <c r="AX1006" s="13" t="s">
        <v>77</v>
      </c>
      <c r="AY1006" s="199" t="s">
        <v>149</v>
      </c>
    </row>
    <row r="1007" spans="2:51" s="14" customFormat="1" ht="12">
      <c r="B1007" s="200"/>
      <c r="C1007" s="201"/>
      <c r="D1007" s="185" t="s">
        <v>160</v>
      </c>
      <c r="E1007" s="202" t="s">
        <v>31</v>
      </c>
      <c r="F1007" s="203" t="s">
        <v>1222</v>
      </c>
      <c r="G1007" s="201"/>
      <c r="H1007" s="204">
        <v>1.92</v>
      </c>
      <c r="I1007" s="205"/>
      <c r="J1007" s="201"/>
      <c r="K1007" s="201"/>
      <c r="L1007" s="206"/>
      <c r="M1007" s="207"/>
      <c r="N1007" s="208"/>
      <c r="O1007" s="208"/>
      <c r="P1007" s="208"/>
      <c r="Q1007" s="208"/>
      <c r="R1007" s="208"/>
      <c r="S1007" s="208"/>
      <c r="T1007" s="209"/>
      <c r="AT1007" s="210" t="s">
        <v>160</v>
      </c>
      <c r="AU1007" s="210" t="s">
        <v>87</v>
      </c>
      <c r="AV1007" s="14" t="s">
        <v>87</v>
      </c>
      <c r="AW1007" s="14" t="s">
        <v>38</v>
      </c>
      <c r="AX1007" s="14" t="s">
        <v>77</v>
      </c>
      <c r="AY1007" s="210" t="s">
        <v>149</v>
      </c>
    </row>
    <row r="1008" spans="2:51" s="15" customFormat="1" ht="12">
      <c r="B1008" s="211"/>
      <c r="C1008" s="212"/>
      <c r="D1008" s="185" t="s">
        <v>160</v>
      </c>
      <c r="E1008" s="213" t="s">
        <v>31</v>
      </c>
      <c r="F1008" s="214" t="s">
        <v>163</v>
      </c>
      <c r="G1008" s="212"/>
      <c r="H1008" s="215">
        <v>1.92</v>
      </c>
      <c r="I1008" s="216"/>
      <c r="J1008" s="212"/>
      <c r="K1008" s="212"/>
      <c r="L1008" s="217"/>
      <c r="M1008" s="218"/>
      <c r="N1008" s="219"/>
      <c r="O1008" s="219"/>
      <c r="P1008" s="219"/>
      <c r="Q1008" s="219"/>
      <c r="R1008" s="219"/>
      <c r="S1008" s="219"/>
      <c r="T1008" s="220"/>
      <c r="AT1008" s="221" t="s">
        <v>160</v>
      </c>
      <c r="AU1008" s="221" t="s">
        <v>87</v>
      </c>
      <c r="AV1008" s="15" t="s">
        <v>156</v>
      </c>
      <c r="AW1008" s="15" t="s">
        <v>38</v>
      </c>
      <c r="AX1008" s="15" t="s">
        <v>85</v>
      </c>
      <c r="AY1008" s="221" t="s">
        <v>149</v>
      </c>
    </row>
    <row r="1009" spans="1:65" s="2" customFormat="1" ht="14.45" customHeight="1">
      <c r="A1009" s="37"/>
      <c r="B1009" s="38"/>
      <c r="C1009" s="172" t="s">
        <v>1223</v>
      </c>
      <c r="D1009" s="172" t="s">
        <v>151</v>
      </c>
      <c r="E1009" s="173" t="s">
        <v>1224</v>
      </c>
      <c r="F1009" s="174" t="s">
        <v>1225</v>
      </c>
      <c r="G1009" s="175" t="s">
        <v>229</v>
      </c>
      <c r="H1009" s="176">
        <v>2.15</v>
      </c>
      <c r="I1009" s="177"/>
      <c r="J1009" s="178">
        <f>ROUND(I1009*H1009,2)</f>
        <v>0</v>
      </c>
      <c r="K1009" s="174" t="s">
        <v>155</v>
      </c>
      <c r="L1009" s="42"/>
      <c r="M1009" s="179" t="s">
        <v>31</v>
      </c>
      <c r="N1009" s="180" t="s">
        <v>48</v>
      </c>
      <c r="O1009" s="67"/>
      <c r="P1009" s="181">
        <f>O1009*H1009</f>
        <v>0</v>
      </c>
      <c r="Q1009" s="181">
        <v>0</v>
      </c>
      <c r="R1009" s="181">
        <f>Q1009*H1009</f>
        <v>0</v>
      </c>
      <c r="S1009" s="181">
        <v>0.01057</v>
      </c>
      <c r="T1009" s="182">
        <f>S1009*H1009</f>
        <v>0.0227255</v>
      </c>
      <c r="U1009" s="37"/>
      <c r="V1009" s="37"/>
      <c r="W1009" s="37"/>
      <c r="X1009" s="37"/>
      <c r="Y1009" s="37"/>
      <c r="Z1009" s="37"/>
      <c r="AA1009" s="37"/>
      <c r="AB1009" s="37"/>
      <c r="AC1009" s="37"/>
      <c r="AD1009" s="37"/>
      <c r="AE1009" s="37"/>
      <c r="AR1009" s="183" t="s">
        <v>245</v>
      </c>
      <c r="AT1009" s="183" t="s">
        <v>151</v>
      </c>
      <c r="AU1009" s="183" t="s">
        <v>87</v>
      </c>
      <c r="AY1009" s="19" t="s">
        <v>149</v>
      </c>
      <c r="BE1009" s="184">
        <f>IF(N1009="základní",J1009,0)</f>
        <v>0</v>
      </c>
      <c r="BF1009" s="184">
        <f>IF(N1009="snížená",J1009,0)</f>
        <v>0</v>
      </c>
      <c r="BG1009" s="184">
        <f>IF(N1009="zákl. přenesená",J1009,0)</f>
        <v>0</v>
      </c>
      <c r="BH1009" s="184">
        <f>IF(N1009="sníž. přenesená",J1009,0)</f>
        <v>0</v>
      </c>
      <c r="BI1009" s="184">
        <f>IF(N1009="nulová",J1009,0)</f>
        <v>0</v>
      </c>
      <c r="BJ1009" s="19" t="s">
        <v>85</v>
      </c>
      <c r="BK1009" s="184">
        <f>ROUND(I1009*H1009,2)</f>
        <v>0</v>
      </c>
      <c r="BL1009" s="19" t="s">
        <v>245</v>
      </c>
      <c r="BM1009" s="183" t="s">
        <v>1226</v>
      </c>
    </row>
    <row r="1010" spans="2:51" s="13" customFormat="1" ht="12">
      <c r="B1010" s="190"/>
      <c r="C1010" s="191"/>
      <c r="D1010" s="185" t="s">
        <v>160</v>
      </c>
      <c r="E1010" s="192" t="s">
        <v>31</v>
      </c>
      <c r="F1010" s="193" t="s">
        <v>161</v>
      </c>
      <c r="G1010" s="191"/>
      <c r="H1010" s="192" t="s">
        <v>31</v>
      </c>
      <c r="I1010" s="194"/>
      <c r="J1010" s="191"/>
      <c r="K1010" s="191"/>
      <c r="L1010" s="195"/>
      <c r="M1010" s="196"/>
      <c r="N1010" s="197"/>
      <c r="O1010" s="197"/>
      <c r="P1010" s="197"/>
      <c r="Q1010" s="197"/>
      <c r="R1010" s="197"/>
      <c r="S1010" s="197"/>
      <c r="T1010" s="198"/>
      <c r="AT1010" s="199" t="s">
        <v>160</v>
      </c>
      <c r="AU1010" s="199" t="s">
        <v>87</v>
      </c>
      <c r="AV1010" s="13" t="s">
        <v>85</v>
      </c>
      <c r="AW1010" s="13" t="s">
        <v>38</v>
      </c>
      <c r="AX1010" s="13" t="s">
        <v>77</v>
      </c>
      <c r="AY1010" s="199" t="s">
        <v>149</v>
      </c>
    </row>
    <row r="1011" spans="2:51" s="14" customFormat="1" ht="12">
      <c r="B1011" s="200"/>
      <c r="C1011" s="201"/>
      <c r="D1011" s="185" t="s">
        <v>160</v>
      </c>
      <c r="E1011" s="202" t="s">
        <v>31</v>
      </c>
      <c r="F1011" s="203" t="s">
        <v>1227</v>
      </c>
      <c r="G1011" s="201"/>
      <c r="H1011" s="204">
        <v>2.15</v>
      </c>
      <c r="I1011" s="205"/>
      <c r="J1011" s="201"/>
      <c r="K1011" s="201"/>
      <c r="L1011" s="206"/>
      <c r="M1011" s="207"/>
      <c r="N1011" s="208"/>
      <c r="O1011" s="208"/>
      <c r="P1011" s="208"/>
      <c r="Q1011" s="208"/>
      <c r="R1011" s="208"/>
      <c r="S1011" s="208"/>
      <c r="T1011" s="209"/>
      <c r="AT1011" s="210" t="s">
        <v>160</v>
      </c>
      <c r="AU1011" s="210" t="s">
        <v>87</v>
      </c>
      <c r="AV1011" s="14" t="s">
        <v>87</v>
      </c>
      <c r="AW1011" s="14" t="s">
        <v>38</v>
      </c>
      <c r="AX1011" s="14" t="s">
        <v>77</v>
      </c>
      <c r="AY1011" s="210" t="s">
        <v>149</v>
      </c>
    </row>
    <row r="1012" spans="2:51" s="15" customFormat="1" ht="12">
      <c r="B1012" s="211"/>
      <c r="C1012" s="212"/>
      <c r="D1012" s="185" t="s">
        <v>160</v>
      </c>
      <c r="E1012" s="213" t="s">
        <v>31</v>
      </c>
      <c r="F1012" s="214" t="s">
        <v>163</v>
      </c>
      <c r="G1012" s="212"/>
      <c r="H1012" s="215">
        <v>2.15</v>
      </c>
      <c r="I1012" s="216"/>
      <c r="J1012" s="212"/>
      <c r="K1012" s="212"/>
      <c r="L1012" s="217"/>
      <c r="M1012" s="218"/>
      <c r="N1012" s="219"/>
      <c r="O1012" s="219"/>
      <c r="P1012" s="219"/>
      <c r="Q1012" s="219"/>
      <c r="R1012" s="219"/>
      <c r="S1012" s="219"/>
      <c r="T1012" s="220"/>
      <c r="AT1012" s="221" t="s">
        <v>160</v>
      </c>
      <c r="AU1012" s="221" t="s">
        <v>87</v>
      </c>
      <c r="AV1012" s="15" t="s">
        <v>156</v>
      </c>
      <c r="AW1012" s="15" t="s">
        <v>38</v>
      </c>
      <c r="AX1012" s="15" t="s">
        <v>85</v>
      </c>
      <c r="AY1012" s="221" t="s">
        <v>149</v>
      </c>
    </row>
    <row r="1013" spans="1:65" s="2" customFormat="1" ht="24.2" customHeight="1">
      <c r="A1013" s="37"/>
      <c r="B1013" s="38"/>
      <c r="C1013" s="172" t="s">
        <v>1228</v>
      </c>
      <c r="D1013" s="172" t="s">
        <v>151</v>
      </c>
      <c r="E1013" s="173" t="s">
        <v>1229</v>
      </c>
      <c r="F1013" s="174" t="s">
        <v>1230</v>
      </c>
      <c r="G1013" s="175" t="s">
        <v>235</v>
      </c>
      <c r="H1013" s="176">
        <v>1</v>
      </c>
      <c r="I1013" s="177"/>
      <c r="J1013" s="178">
        <f>ROUND(I1013*H1013,2)</f>
        <v>0</v>
      </c>
      <c r="K1013" s="174" t="s">
        <v>155</v>
      </c>
      <c r="L1013" s="42"/>
      <c r="M1013" s="179" t="s">
        <v>31</v>
      </c>
      <c r="N1013" s="180" t="s">
        <v>48</v>
      </c>
      <c r="O1013" s="67"/>
      <c r="P1013" s="181">
        <f>O1013*H1013</f>
        <v>0</v>
      </c>
      <c r="Q1013" s="181">
        <v>0.0348</v>
      </c>
      <c r="R1013" s="181">
        <f>Q1013*H1013</f>
        <v>0.0348</v>
      </c>
      <c r="S1013" s="181">
        <v>0</v>
      </c>
      <c r="T1013" s="182">
        <f>S1013*H1013</f>
        <v>0</v>
      </c>
      <c r="U1013" s="37"/>
      <c r="V1013" s="37"/>
      <c r="W1013" s="37"/>
      <c r="X1013" s="37"/>
      <c r="Y1013" s="37"/>
      <c r="Z1013" s="37"/>
      <c r="AA1013" s="37"/>
      <c r="AB1013" s="37"/>
      <c r="AC1013" s="37"/>
      <c r="AD1013" s="37"/>
      <c r="AE1013" s="37"/>
      <c r="AR1013" s="183" t="s">
        <v>245</v>
      </c>
      <c r="AT1013" s="183" t="s">
        <v>151</v>
      </c>
      <c r="AU1013" s="183" t="s">
        <v>87</v>
      </c>
      <c r="AY1013" s="19" t="s">
        <v>149</v>
      </c>
      <c r="BE1013" s="184">
        <f>IF(N1013="základní",J1013,0)</f>
        <v>0</v>
      </c>
      <c r="BF1013" s="184">
        <f>IF(N1013="snížená",J1013,0)</f>
        <v>0</v>
      </c>
      <c r="BG1013" s="184">
        <f>IF(N1013="zákl. přenesená",J1013,0)</f>
        <v>0</v>
      </c>
      <c r="BH1013" s="184">
        <f>IF(N1013="sníž. přenesená",J1013,0)</f>
        <v>0</v>
      </c>
      <c r="BI1013" s="184">
        <f>IF(N1013="nulová",J1013,0)</f>
        <v>0</v>
      </c>
      <c r="BJ1013" s="19" t="s">
        <v>85</v>
      </c>
      <c r="BK1013" s="184">
        <f>ROUND(I1013*H1013,2)</f>
        <v>0</v>
      </c>
      <c r="BL1013" s="19" t="s">
        <v>245</v>
      </c>
      <c r="BM1013" s="183" t="s">
        <v>1231</v>
      </c>
    </row>
    <row r="1014" spans="1:65" s="2" customFormat="1" ht="24.2" customHeight="1">
      <c r="A1014" s="37"/>
      <c r="B1014" s="38"/>
      <c r="C1014" s="172" t="s">
        <v>1232</v>
      </c>
      <c r="D1014" s="172" t="s">
        <v>151</v>
      </c>
      <c r="E1014" s="173" t="s">
        <v>1233</v>
      </c>
      <c r="F1014" s="174" t="s">
        <v>1234</v>
      </c>
      <c r="G1014" s="175" t="s">
        <v>235</v>
      </c>
      <c r="H1014" s="176">
        <v>1</v>
      </c>
      <c r="I1014" s="177"/>
      <c r="J1014" s="178">
        <f>ROUND(I1014*H1014,2)</f>
        <v>0</v>
      </c>
      <c r="K1014" s="174" t="s">
        <v>155</v>
      </c>
      <c r="L1014" s="42"/>
      <c r="M1014" s="179" t="s">
        <v>31</v>
      </c>
      <c r="N1014" s="180" t="s">
        <v>48</v>
      </c>
      <c r="O1014" s="67"/>
      <c r="P1014" s="181">
        <f>O1014*H1014</f>
        <v>0</v>
      </c>
      <c r="Q1014" s="181">
        <v>0.04532</v>
      </c>
      <c r="R1014" s="181">
        <f>Q1014*H1014</f>
        <v>0.04532</v>
      </c>
      <c r="S1014" s="181">
        <v>0</v>
      </c>
      <c r="T1014" s="182">
        <f>S1014*H1014</f>
        <v>0</v>
      </c>
      <c r="U1014" s="37"/>
      <c r="V1014" s="37"/>
      <c r="W1014" s="37"/>
      <c r="X1014" s="37"/>
      <c r="Y1014" s="37"/>
      <c r="Z1014" s="37"/>
      <c r="AA1014" s="37"/>
      <c r="AB1014" s="37"/>
      <c r="AC1014" s="37"/>
      <c r="AD1014" s="37"/>
      <c r="AE1014" s="37"/>
      <c r="AR1014" s="183" t="s">
        <v>245</v>
      </c>
      <c r="AT1014" s="183" t="s">
        <v>151</v>
      </c>
      <c r="AU1014" s="183" t="s">
        <v>87</v>
      </c>
      <c r="AY1014" s="19" t="s">
        <v>149</v>
      </c>
      <c r="BE1014" s="184">
        <f>IF(N1014="základní",J1014,0)</f>
        <v>0</v>
      </c>
      <c r="BF1014" s="184">
        <f>IF(N1014="snížená",J1014,0)</f>
        <v>0</v>
      </c>
      <c r="BG1014" s="184">
        <f>IF(N1014="zákl. přenesená",J1014,0)</f>
        <v>0</v>
      </c>
      <c r="BH1014" s="184">
        <f>IF(N1014="sníž. přenesená",J1014,0)</f>
        <v>0</v>
      </c>
      <c r="BI1014" s="184">
        <f>IF(N1014="nulová",J1014,0)</f>
        <v>0</v>
      </c>
      <c r="BJ1014" s="19" t="s">
        <v>85</v>
      </c>
      <c r="BK1014" s="184">
        <f>ROUND(I1014*H1014,2)</f>
        <v>0</v>
      </c>
      <c r="BL1014" s="19" t="s">
        <v>245</v>
      </c>
      <c r="BM1014" s="183" t="s">
        <v>1235</v>
      </c>
    </row>
    <row r="1015" spans="1:65" s="2" customFormat="1" ht="14.45" customHeight="1">
      <c r="A1015" s="37"/>
      <c r="B1015" s="38"/>
      <c r="C1015" s="172" t="s">
        <v>1236</v>
      </c>
      <c r="D1015" s="172" t="s">
        <v>151</v>
      </c>
      <c r="E1015" s="173" t="s">
        <v>1237</v>
      </c>
      <c r="F1015" s="174" t="s">
        <v>1238</v>
      </c>
      <c r="G1015" s="175" t="s">
        <v>229</v>
      </c>
      <c r="H1015" s="176">
        <v>5.28</v>
      </c>
      <c r="I1015" s="177"/>
      <c r="J1015" s="178">
        <f>ROUND(I1015*H1015,2)</f>
        <v>0</v>
      </c>
      <c r="K1015" s="174" t="s">
        <v>155</v>
      </c>
      <c r="L1015" s="42"/>
      <c r="M1015" s="179" t="s">
        <v>31</v>
      </c>
      <c r="N1015" s="180" t="s">
        <v>48</v>
      </c>
      <c r="O1015" s="67"/>
      <c r="P1015" s="181">
        <f>O1015*H1015</f>
        <v>0</v>
      </c>
      <c r="Q1015" s="181">
        <v>0</v>
      </c>
      <c r="R1015" s="181">
        <f>Q1015*H1015</f>
        <v>0</v>
      </c>
      <c r="S1015" s="181">
        <v>0</v>
      </c>
      <c r="T1015" s="182">
        <f>S1015*H1015</f>
        <v>0</v>
      </c>
      <c r="U1015" s="37"/>
      <c r="V1015" s="37"/>
      <c r="W1015" s="37"/>
      <c r="X1015" s="37"/>
      <c r="Y1015" s="37"/>
      <c r="Z1015" s="37"/>
      <c r="AA1015" s="37"/>
      <c r="AB1015" s="37"/>
      <c r="AC1015" s="37"/>
      <c r="AD1015" s="37"/>
      <c r="AE1015" s="37"/>
      <c r="AR1015" s="183" t="s">
        <v>245</v>
      </c>
      <c r="AT1015" s="183" t="s">
        <v>151</v>
      </c>
      <c r="AU1015" s="183" t="s">
        <v>87</v>
      </c>
      <c r="AY1015" s="19" t="s">
        <v>149</v>
      </c>
      <c r="BE1015" s="184">
        <f>IF(N1015="základní",J1015,0)</f>
        <v>0</v>
      </c>
      <c r="BF1015" s="184">
        <f>IF(N1015="snížená",J1015,0)</f>
        <v>0</v>
      </c>
      <c r="BG1015" s="184">
        <f>IF(N1015="zákl. přenesená",J1015,0)</f>
        <v>0</v>
      </c>
      <c r="BH1015" s="184">
        <f>IF(N1015="sníž. přenesená",J1015,0)</f>
        <v>0</v>
      </c>
      <c r="BI1015" s="184">
        <f>IF(N1015="nulová",J1015,0)</f>
        <v>0</v>
      </c>
      <c r="BJ1015" s="19" t="s">
        <v>85</v>
      </c>
      <c r="BK1015" s="184">
        <f>ROUND(I1015*H1015,2)</f>
        <v>0</v>
      </c>
      <c r="BL1015" s="19" t="s">
        <v>245</v>
      </c>
      <c r="BM1015" s="183" t="s">
        <v>1239</v>
      </c>
    </row>
    <row r="1016" spans="1:47" s="2" customFormat="1" ht="48.75">
      <c r="A1016" s="37"/>
      <c r="B1016" s="38"/>
      <c r="C1016" s="39"/>
      <c r="D1016" s="185" t="s">
        <v>158</v>
      </c>
      <c r="E1016" s="39"/>
      <c r="F1016" s="186" t="s">
        <v>1240</v>
      </c>
      <c r="G1016" s="39"/>
      <c r="H1016" s="39"/>
      <c r="I1016" s="187"/>
      <c r="J1016" s="39"/>
      <c r="K1016" s="39"/>
      <c r="L1016" s="42"/>
      <c r="M1016" s="188"/>
      <c r="N1016" s="189"/>
      <c r="O1016" s="67"/>
      <c r="P1016" s="67"/>
      <c r="Q1016" s="67"/>
      <c r="R1016" s="67"/>
      <c r="S1016" s="67"/>
      <c r="T1016" s="68"/>
      <c r="U1016" s="37"/>
      <c r="V1016" s="37"/>
      <c r="W1016" s="37"/>
      <c r="X1016" s="37"/>
      <c r="Y1016" s="37"/>
      <c r="Z1016" s="37"/>
      <c r="AA1016" s="37"/>
      <c r="AB1016" s="37"/>
      <c r="AC1016" s="37"/>
      <c r="AD1016" s="37"/>
      <c r="AE1016" s="37"/>
      <c r="AT1016" s="19" t="s">
        <v>158</v>
      </c>
      <c r="AU1016" s="19" t="s">
        <v>87</v>
      </c>
    </row>
    <row r="1017" spans="2:51" s="14" customFormat="1" ht="12">
      <c r="B1017" s="200"/>
      <c r="C1017" s="201"/>
      <c r="D1017" s="185" t="s">
        <v>160</v>
      </c>
      <c r="E1017" s="202" t="s">
        <v>31</v>
      </c>
      <c r="F1017" s="203" t="s">
        <v>1241</v>
      </c>
      <c r="G1017" s="201"/>
      <c r="H1017" s="204">
        <v>2.4</v>
      </c>
      <c r="I1017" s="205"/>
      <c r="J1017" s="201"/>
      <c r="K1017" s="201"/>
      <c r="L1017" s="206"/>
      <c r="M1017" s="207"/>
      <c r="N1017" s="208"/>
      <c r="O1017" s="208"/>
      <c r="P1017" s="208"/>
      <c r="Q1017" s="208"/>
      <c r="R1017" s="208"/>
      <c r="S1017" s="208"/>
      <c r="T1017" s="209"/>
      <c r="AT1017" s="210" t="s">
        <v>160</v>
      </c>
      <c r="AU1017" s="210" t="s">
        <v>87</v>
      </c>
      <c r="AV1017" s="14" t="s">
        <v>87</v>
      </c>
      <c r="AW1017" s="14" t="s">
        <v>38</v>
      </c>
      <c r="AX1017" s="14" t="s">
        <v>77</v>
      </c>
      <c r="AY1017" s="210" t="s">
        <v>149</v>
      </c>
    </row>
    <row r="1018" spans="2:51" s="14" customFormat="1" ht="12">
      <c r="B1018" s="200"/>
      <c r="C1018" s="201"/>
      <c r="D1018" s="185" t="s">
        <v>160</v>
      </c>
      <c r="E1018" s="202" t="s">
        <v>31</v>
      </c>
      <c r="F1018" s="203" t="s">
        <v>1242</v>
      </c>
      <c r="G1018" s="201"/>
      <c r="H1018" s="204">
        <v>2.88</v>
      </c>
      <c r="I1018" s="205"/>
      <c r="J1018" s="201"/>
      <c r="K1018" s="201"/>
      <c r="L1018" s="206"/>
      <c r="M1018" s="207"/>
      <c r="N1018" s="208"/>
      <c r="O1018" s="208"/>
      <c r="P1018" s="208"/>
      <c r="Q1018" s="208"/>
      <c r="R1018" s="208"/>
      <c r="S1018" s="208"/>
      <c r="T1018" s="209"/>
      <c r="AT1018" s="210" t="s">
        <v>160</v>
      </c>
      <c r="AU1018" s="210" t="s">
        <v>87</v>
      </c>
      <c r="AV1018" s="14" t="s">
        <v>87</v>
      </c>
      <c r="AW1018" s="14" t="s">
        <v>38</v>
      </c>
      <c r="AX1018" s="14" t="s">
        <v>77</v>
      </c>
      <c r="AY1018" s="210" t="s">
        <v>149</v>
      </c>
    </row>
    <row r="1019" spans="2:51" s="15" customFormat="1" ht="12">
      <c r="B1019" s="211"/>
      <c r="C1019" s="212"/>
      <c r="D1019" s="185" t="s">
        <v>160</v>
      </c>
      <c r="E1019" s="213" t="s">
        <v>31</v>
      </c>
      <c r="F1019" s="214" t="s">
        <v>163</v>
      </c>
      <c r="G1019" s="212"/>
      <c r="H1019" s="215">
        <v>5.28</v>
      </c>
      <c r="I1019" s="216"/>
      <c r="J1019" s="212"/>
      <c r="K1019" s="212"/>
      <c r="L1019" s="217"/>
      <c r="M1019" s="218"/>
      <c r="N1019" s="219"/>
      <c r="O1019" s="219"/>
      <c r="P1019" s="219"/>
      <c r="Q1019" s="219"/>
      <c r="R1019" s="219"/>
      <c r="S1019" s="219"/>
      <c r="T1019" s="220"/>
      <c r="AT1019" s="221" t="s">
        <v>160</v>
      </c>
      <c r="AU1019" s="221" t="s">
        <v>87</v>
      </c>
      <c r="AV1019" s="15" t="s">
        <v>156</v>
      </c>
      <c r="AW1019" s="15" t="s">
        <v>38</v>
      </c>
      <c r="AX1019" s="15" t="s">
        <v>85</v>
      </c>
      <c r="AY1019" s="221" t="s">
        <v>149</v>
      </c>
    </row>
    <row r="1020" spans="1:65" s="2" customFormat="1" ht="14.45" customHeight="1">
      <c r="A1020" s="37"/>
      <c r="B1020" s="38"/>
      <c r="C1020" s="172" t="s">
        <v>1243</v>
      </c>
      <c r="D1020" s="172" t="s">
        <v>151</v>
      </c>
      <c r="E1020" s="173" t="s">
        <v>1244</v>
      </c>
      <c r="F1020" s="174" t="s">
        <v>1245</v>
      </c>
      <c r="G1020" s="175" t="s">
        <v>235</v>
      </c>
      <c r="H1020" s="176">
        <v>2</v>
      </c>
      <c r="I1020" s="177"/>
      <c r="J1020" s="178">
        <f>ROUND(I1020*H1020,2)</f>
        <v>0</v>
      </c>
      <c r="K1020" s="174" t="s">
        <v>155</v>
      </c>
      <c r="L1020" s="42"/>
      <c r="M1020" s="179" t="s">
        <v>31</v>
      </c>
      <c r="N1020" s="180" t="s">
        <v>48</v>
      </c>
      <c r="O1020" s="67"/>
      <c r="P1020" s="181">
        <f>O1020*H1020</f>
        <v>0</v>
      </c>
      <c r="Q1020" s="181">
        <v>0</v>
      </c>
      <c r="R1020" s="181">
        <f>Q1020*H1020</f>
        <v>0</v>
      </c>
      <c r="S1020" s="181">
        <v>0</v>
      </c>
      <c r="T1020" s="182">
        <f>S1020*H1020</f>
        <v>0</v>
      </c>
      <c r="U1020" s="37"/>
      <c r="V1020" s="37"/>
      <c r="W1020" s="37"/>
      <c r="X1020" s="37"/>
      <c r="Y1020" s="37"/>
      <c r="Z1020" s="37"/>
      <c r="AA1020" s="37"/>
      <c r="AB1020" s="37"/>
      <c r="AC1020" s="37"/>
      <c r="AD1020" s="37"/>
      <c r="AE1020" s="37"/>
      <c r="AR1020" s="183" t="s">
        <v>245</v>
      </c>
      <c r="AT1020" s="183" t="s">
        <v>151</v>
      </c>
      <c r="AU1020" s="183" t="s">
        <v>87</v>
      </c>
      <c r="AY1020" s="19" t="s">
        <v>149</v>
      </c>
      <c r="BE1020" s="184">
        <f>IF(N1020="základní",J1020,0)</f>
        <v>0</v>
      </c>
      <c r="BF1020" s="184">
        <f>IF(N1020="snížená",J1020,0)</f>
        <v>0</v>
      </c>
      <c r="BG1020" s="184">
        <f>IF(N1020="zákl. přenesená",J1020,0)</f>
        <v>0</v>
      </c>
      <c r="BH1020" s="184">
        <f>IF(N1020="sníž. přenesená",J1020,0)</f>
        <v>0</v>
      </c>
      <c r="BI1020" s="184">
        <f>IF(N1020="nulová",J1020,0)</f>
        <v>0</v>
      </c>
      <c r="BJ1020" s="19" t="s">
        <v>85</v>
      </c>
      <c r="BK1020" s="184">
        <f>ROUND(I1020*H1020,2)</f>
        <v>0</v>
      </c>
      <c r="BL1020" s="19" t="s">
        <v>245</v>
      </c>
      <c r="BM1020" s="183" t="s">
        <v>1246</v>
      </c>
    </row>
    <row r="1021" spans="1:47" s="2" customFormat="1" ht="48.75">
      <c r="A1021" s="37"/>
      <c r="B1021" s="38"/>
      <c r="C1021" s="39"/>
      <c r="D1021" s="185" t="s">
        <v>158</v>
      </c>
      <c r="E1021" s="39"/>
      <c r="F1021" s="186" t="s">
        <v>1240</v>
      </c>
      <c r="G1021" s="39"/>
      <c r="H1021" s="39"/>
      <c r="I1021" s="187"/>
      <c r="J1021" s="39"/>
      <c r="K1021" s="39"/>
      <c r="L1021" s="42"/>
      <c r="M1021" s="188"/>
      <c r="N1021" s="189"/>
      <c r="O1021" s="67"/>
      <c r="P1021" s="67"/>
      <c r="Q1021" s="67"/>
      <c r="R1021" s="67"/>
      <c r="S1021" s="67"/>
      <c r="T1021" s="68"/>
      <c r="U1021" s="37"/>
      <c r="V1021" s="37"/>
      <c r="W1021" s="37"/>
      <c r="X1021" s="37"/>
      <c r="Y1021" s="37"/>
      <c r="Z1021" s="37"/>
      <c r="AA1021" s="37"/>
      <c r="AB1021" s="37"/>
      <c r="AC1021" s="37"/>
      <c r="AD1021" s="37"/>
      <c r="AE1021" s="37"/>
      <c r="AT1021" s="19" t="s">
        <v>158</v>
      </c>
      <c r="AU1021" s="19" t="s">
        <v>87</v>
      </c>
    </row>
    <row r="1022" spans="1:65" s="2" customFormat="1" ht="24.2" customHeight="1">
      <c r="A1022" s="37"/>
      <c r="B1022" s="38"/>
      <c r="C1022" s="172" t="s">
        <v>1247</v>
      </c>
      <c r="D1022" s="172" t="s">
        <v>151</v>
      </c>
      <c r="E1022" s="173" t="s">
        <v>1248</v>
      </c>
      <c r="F1022" s="174" t="s">
        <v>1249</v>
      </c>
      <c r="G1022" s="175" t="s">
        <v>229</v>
      </c>
      <c r="H1022" s="176">
        <v>5.28</v>
      </c>
      <c r="I1022" s="177"/>
      <c r="J1022" s="178">
        <f>ROUND(I1022*H1022,2)</f>
        <v>0</v>
      </c>
      <c r="K1022" s="174" t="s">
        <v>155</v>
      </c>
      <c r="L1022" s="42"/>
      <c r="M1022" s="179" t="s">
        <v>31</v>
      </c>
      <c r="N1022" s="180" t="s">
        <v>48</v>
      </c>
      <c r="O1022" s="67"/>
      <c r="P1022" s="181">
        <f>O1022*H1022</f>
        <v>0</v>
      </c>
      <c r="Q1022" s="181">
        <v>0</v>
      </c>
      <c r="R1022" s="181">
        <f>Q1022*H1022</f>
        <v>0</v>
      </c>
      <c r="S1022" s="181">
        <v>0</v>
      </c>
      <c r="T1022" s="182">
        <f>S1022*H1022</f>
        <v>0</v>
      </c>
      <c r="U1022" s="37"/>
      <c r="V1022" s="37"/>
      <c r="W1022" s="37"/>
      <c r="X1022" s="37"/>
      <c r="Y1022" s="37"/>
      <c r="Z1022" s="37"/>
      <c r="AA1022" s="37"/>
      <c r="AB1022" s="37"/>
      <c r="AC1022" s="37"/>
      <c r="AD1022" s="37"/>
      <c r="AE1022" s="37"/>
      <c r="AR1022" s="183" t="s">
        <v>245</v>
      </c>
      <c r="AT1022" s="183" t="s">
        <v>151</v>
      </c>
      <c r="AU1022" s="183" t="s">
        <v>87</v>
      </c>
      <c r="AY1022" s="19" t="s">
        <v>149</v>
      </c>
      <c r="BE1022" s="184">
        <f>IF(N1022="základní",J1022,0)</f>
        <v>0</v>
      </c>
      <c r="BF1022" s="184">
        <f>IF(N1022="snížená",J1022,0)</f>
        <v>0</v>
      </c>
      <c r="BG1022" s="184">
        <f>IF(N1022="zákl. přenesená",J1022,0)</f>
        <v>0</v>
      </c>
      <c r="BH1022" s="184">
        <f>IF(N1022="sníž. přenesená",J1022,0)</f>
        <v>0</v>
      </c>
      <c r="BI1022" s="184">
        <f>IF(N1022="nulová",J1022,0)</f>
        <v>0</v>
      </c>
      <c r="BJ1022" s="19" t="s">
        <v>85</v>
      </c>
      <c r="BK1022" s="184">
        <f>ROUND(I1022*H1022,2)</f>
        <v>0</v>
      </c>
      <c r="BL1022" s="19" t="s">
        <v>245</v>
      </c>
      <c r="BM1022" s="183" t="s">
        <v>1250</v>
      </c>
    </row>
    <row r="1023" spans="1:47" s="2" customFormat="1" ht="48.75">
      <c r="A1023" s="37"/>
      <c r="B1023" s="38"/>
      <c r="C1023" s="39"/>
      <c r="D1023" s="185" t="s">
        <v>158</v>
      </c>
      <c r="E1023" s="39"/>
      <c r="F1023" s="186" t="s">
        <v>1240</v>
      </c>
      <c r="G1023" s="39"/>
      <c r="H1023" s="39"/>
      <c r="I1023" s="187"/>
      <c r="J1023" s="39"/>
      <c r="K1023" s="39"/>
      <c r="L1023" s="42"/>
      <c r="M1023" s="188"/>
      <c r="N1023" s="189"/>
      <c r="O1023" s="67"/>
      <c r="P1023" s="67"/>
      <c r="Q1023" s="67"/>
      <c r="R1023" s="67"/>
      <c r="S1023" s="67"/>
      <c r="T1023" s="68"/>
      <c r="U1023" s="37"/>
      <c r="V1023" s="37"/>
      <c r="W1023" s="37"/>
      <c r="X1023" s="37"/>
      <c r="Y1023" s="37"/>
      <c r="Z1023" s="37"/>
      <c r="AA1023" s="37"/>
      <c r="AB1023" s="37"/>
      <c r="AC1023" s="37"/>
      <c r="AD1023" s="37"/>
      <c r="AE1023" s="37"/>
      <c r="AT1023" s="19" t="s">
        <v>158</v>
      </c>
      <c r="AU1023" s="19" t="s">
        <v>87</v>
      </c>
    </row>
    <row r="1024" spans="1:65" s="2" customFormat="1" ht="14.45" customHeight="1">
      <c r="A1024" s="37"/>
      <c r="B1024" s="38"/>
      <c r="C1024" s="172" t="s">
        <v>1251</v>
      </c>
      <c r="D1024" s="172" t="s">
        <v>151</v>
      </c>
      <c r="E1024" s="173" t="s">
        <v>1252</v>
      </c>
      <c r="F1024" s="174" t="s">
        <v>1253</v>
      </c>
      <c r="G1024" s="175" t="s">
        <v>235</v>
      </c>
      <c r="H1024" s="176">
        <v>4</v>
      </c>
      <c r="I1024" s="177"/>
      <c r="J1024" s="178">
        <f>ROUND(I1024*H1024,2)</f>
        <v>0</v>
      </c>
      <c r="K1024" s="174" t="s">
        <v>155</v>
      </c>
      <c r="L1024" s="42"/>
      <c r="M1024" s="179" t="s">
        <v>31</v>
      </c>
      <c r="N1024" s="180" t="s">
        <v>48</v>
      </c>
      <c r="O1024" s="67"/>
      <c r="P1024" s="181">
        <f>O1024*H1024</f>
        <v>0</v>
      </c>
      <c r="Q1024" s="181">
        <v>1E-05</v>
      </c>
      <c r="R1024" s="181">
        <f>Q1024*H1024</f>
        <v>4E-05</v>
      </c>
      <c r="S1024" s="181">
        <v>0.00075</v>
      </c>
      <c r="T1024" s="182">
        <f>S1024*H1024</f>
        <v>0.003</v>
      </c>
      <c r="U1024" s="37"/>
      <c r="V1024" s="37"/>
      <c r="W1024" s="37"/>
      <c r="X1024" s="37"/>
      <c r="Y1024" s="37"/>
      <c r="Z1024" s="37"/>
      <c r="AA1024" s="37"/>
      <c r="AB1024" s="37"/>
      <c r="AC1024" s="37"/>
      <c r="AD1024" s="37"/>
      <c r="AE1024" s="37"/>
      <c r="AR1024" s="183" t="s">
        <v>245</v>
      </c>
      <c r="AT1024" s="183" t="s">
        <v>151</v>
      </c>
      <c r="AU1024" s="183" t="s">
        <v>87</v>
      </c>
      <c r="AY1024" s="19" t="s">
        <v>149</v>
      </c>
      <c r="BE1024" s="184">
        <f>IF(N1024="základní",J1024,0)</f>
        <v>0</v>
      </c>
      <c r="BF1024" s="184">
        <f>IF(N1024="snížená",J1024,0)</f>
        <v>0</v>
      </c>
      <c r="BG1024" s="184">
        <f>IF(N1024="zákl. přenesená",J1024,0)</f>
        <v>0</v>
      </c>
      <c r="BH1024" s="184">
        <f>IF(N1024="sníž. přenesená",J1024,0)</f>
        <v>0</v>
      </c>
      <c r="BI1024" s="184">
        <f>IF(N1024="nulová",J1024,0)</f>
        <v>0</v>
      </c>
      <c r="BJ1024" s="19" t="s">
        <v>85</v>
      </c>
      <c r="BK1024" s="184">
        <f>ROUND(I1024*H1024,2)</f>
        <v>0</v>
      </c>
      <c r="BL1024" s="19" t="s">
        <v>245</v>
      </c>
      <c r="BM1024" s="183" t="s">
        <v>1254</v>
      </c>
    </row>
    <row r="1025" spans="2:51" s="13" customFormat="1" ht="12">
      <c r="B1025" s="190"/>
      <c r="C1025" s="191"/>
      <c r="D1025" s="185" t="s">
        <v>160</v>
      </c>
      <c r="E1025" s="192" t="s">
        <v>31</v>
      </c>
      <c r="F1025" s="193" t="s">
        <v>161</v>
      </c>
      <c r="G1025" s="191"/>
      <c r="H1025" s="192" t="s">
        <v>31</v>
      </c>
      <c r="I1025" s="194"/>
      <c r="J1025" s="191"/>
      <c r="K1025" s="191"/>
      <c r="L1025" s="195"/>
      <c r="M1025" s="196"/>
      <c r="N1025" s="197"/>
      <c r="O1025" s="197"/>
      <c r="P1025" s="197"/>
      <c r="Q1025" s="197"/>
      <c r="R1025" s="197"/>
      <c r="S1025" s="197"/>
      <c r="T1025" s="198"/>
      <c r="AT1025" s="199" t="s">
        <v>160</v>
      </c>
      <c r="AU1025" s="199" t="s">
        <v>87</v>
      </c>
      <c r="AV1025" s="13" t="s">
        <v>85</v>
      </c>
      <c r="AW1025" s="13" t="s">
        <v>38</v>
      </c>
      <c r="AX1025" s="13" t="s">
        <v>77</v>
      </c>
      <c r="AY1025" s="199" t="s">
        <v>149</v>
      </c>
    </row>
    <row r="1026" spans="2:51" s="14" customFormat="1" ht="12">
      <c r="B1026" s="200"/>
      <c r="C1026" s="201"/>
      <c r="D1026" s="185" t="s">
        <v>160</v>
      </c>
      <c r="E1026" s="202" t="s">
        <v>31</v>
      </c>
      <c r="F1026" s="203" t="s">
        <v>1255</v>
      </c>
      <c r="G1026" s="201"/>
      <c r="H1026" s="204">
        <v>2</v>
      </c>
      <c r="I1026" s="205"/>
      <c r="J1026" s="201"/>
      <c r="K1026" s="201"/>
      <c r="L1026" s="206"/>
      <c r="M1026" s="207"/>
      <c r="N1026" s="208"/>
      <c r="O1026" s="208"/>
      <c r="P1026" s="208"/>
      <c r="Q1026" s="208"/>
      <c r="R1026" s="208"/>
      <c r="S1026" s="208"/>
      <c r="T1026" s="209"/>
      <c r="AT1026" s="210" t="s">
        <v>160</v>
      </c>
      <c r="AU1026" s="210" t="s">
        <v>87</v>
      </c>
      <c r="AV1026" s="14" t="s">
        <v>87</v>
      </c>
      <c r="AW1026" s="14" t="s">
        <v>38</v>
      </c>
      <c r="AX1026" s="14" t="s">
        <v>77</v>
      </c>
      <c r="AY1026" s="210" t="s">
        <v>149</v>
      </c>
    </row>
    <row r="1027" spans="2:51" s="14" customFormat="1" ht="12">
      <c r="B1027" s="200"/>
      <c r="C1027" s="201"/>
      <c r="D1027" s="185" t="s">
        <v>160</v>
      </c>
      <c r="E1027" s="202" t="s">
        <v>31</v>
      </c>
      <c r="F1027" s="203" t="s">
        <v>976</v>
      </c>
      <c r="G1027" s="201"/>
      <c r="H1027" s="204">
        <v>2</v>
      </c>
      <c r="I1027" s="205"/>
      <c r="J1027" s="201"/>
      <c r="K1027" s="201"/>
      <c r="L1027" s="206"/>
      <c r="M1027" s="207"/>
      <c r="N1027" s="208"/>
      <c r="O1027" s="208"/>
      <c r="P1027" s="208"/>
      <c r="Q1027" s="208"/>
      <c r="R1027" s="208"/>
      <c r="S1027" s="208"/>
      <c r="T1027" s="209"/>
      <c r="AT1027" s="210" t="s">
        <v>160</v>
      </c>
      <c r="AU1027" s="210" t="s">
        <v>87</v>
      </c>
      <c r="AV1027" s="14" t="s">
        <v>87</v>
      </c>
      <c r="AW1027" s="14" t="s">
        <v>38</v>
      </c>
      <c r="AX1027" s="14" t="s">
        <v>77</v>
      </c>
      <c r="AY1027" s="210" t="s">
        <v>149</v>
      </c>
    </row>
    <row r="1028" spans="2:51" s="15" customFormat="1" ht="12">
      <c r="B1028" s="211"/>
      <c r="C1028" s="212"/>
      <c r="D1028" s="185" t="s">
        <v>160</v>
      </c>
      <c r="E1028" s="213" t="s">
        <v>31</v>
      </c>
      <c r="F1028" s="214" t="s">
        <v>163</v>
      </c>
      <c r="G1028" s="212"/>
      <c r="H1028" s="215">
        <v>4</v>
      </c>
      <c r="I1028" s="216"/>
      <c r="J1028" s="212"/>
      <c r="K1028" s="212"/>
      <c r="L1028" s="217"/>
      <c r="M1028" s="218"/>
      <c r="N1028" s="219"/>
      <c r="O1028" s="219"/>
      <c r="P1028" s="219"/>
      <c r="Q1028" s="219"/>
      <c r="R1028" s="219"/>
      <c r="S1028" s="219"/>
      <c r="T1028" s="220"/>
      <c r="AT1028" s="221" t="s">
        <v>160</v>
      </c>
      <c r="AU1028" s="221" t="s">
        <v>87</v>
      </c>
      <c r="AV1028" s="15" t="s">
        <v>156</v>
      </c>
      <c r="AW1028" s="15" t="s">
        <v>38</v>
      </c>
      <c r="AX1028" s="15" t="s">
        <v>85</v>
      </c>
      <c r="AY1028" s="221" t="s">
        <v>149</v>
      </c>
    </row>
    <row r="1029" spans="1:65" s="2" customFormat="1" ht="14.45" customHeight="1">
      <c r="A1029" s="37"/>
      <c r="B1029" s="38"/>
      <c r="C1029" s="172" t="s">
        <v>1256</v>
      </c>
      <c r="D1029" s="172" t="s">
        <v>151</v>
      </c>
      <c r="E1029" s="173" t="s">
        <v>1257</v>
      </c>
      <c r="F1029" s="174" t="s">
        <v>1258</v>
      </c>
      <c r="G1029" s="175" t="s">
        <v>229</v>
      </c>
      <c r="H1029" s="176">
        <v>4.07</v>
      </c>
      <c r="I1029" s="177"/>
      <c r="J1029" s="178">
        <f>ROUND(I1029*H1029,2)</f>
        <v>0</v>
      </c>
      <c r="K1029" s="174" t="s">
        <v>155</v>
      </c>
      <c r="L1029" s="42"/>
      <c r="M1029" s="179" t="s">
        <v>31</v>
      </c>
      <c r="N1029" s="180" t="s">
        <v>48</v>
      </c>
      <c r="O1029" s="67"/>
      <c r="P1029" s="181">
        <f>O1029*H1029</f>
        <v>0</v>
      </c>
      <c r="Q1029" s="181">
        <v>0</v>
      </c>
      <c r="R1029" s="181">
        <f>Q1029*H1029</f>
        <v>0</v>
      </c>
      <c r="S1029" s="181">
        <v>0</v>
      </c>
      <c r="T1029" s="182">
        <f>S1029*H1029</f>
        <v>0</v>
      </c>
      <c r="U1029" s="37"/>
      <c r="V1029" s="37"/>
      <c r="W1029" s="37"/>
      <c r="X1029" s="37"/>
      <c r="Y1029" s="37"/>
      <c r="Z1029" s="37"/>
      <c r="AA1029" s="37"/>
      <c r="AB1029" s="37"/>
      <c r="AC1029" s="37"/>
      <c r="AD1029" s="37"/>
      <c r="AE1029" s="37"/>
      <c r="AR1029" s="183" t="s">
        <v>245</v>
      </c>
      <c r="AT1029" s="183" t="s">
        <v>151</v>
      </c>
      <c r="AU1029" s="183" t="s">
        <v>87</v>
      </c>
      <c r="AY1029" s="19" t="s">
        <v>149</v>
      </c>
      <c r="BE1029" s="184">
        <f>IF(N1029="základní",J1029,0)</f>
        <v>0</v>
      </c>
      <c r="BF1029" s="184">
        <f>IF(N1029="snížená",J1029,0)</f>
        <v>0</v>
      </c>
      <c r="BG1029" s="184">
        <f>IF(N1029="zákl. přenesená",J1029,0)</f>
        <v>0</v>
      </c>
      <c r="BH1029" s="184">
        <f>IF(N1029="sníž. přenesená",J1029,0)</f>
        <v>0</v>
      </c>
      <c r="BI1029" s="184">
        <f>IF(N1029="nulová",J1029,0)</f>
        <v>0</v>
      </c>
      <c r="BJ1029" s="19" t="s">
        <v>85</v>
      </c>
      <c r="BK1029" s="184">
        <f>ROUND(I1029*H1029,2)</f>
        <v>0</v>
      </c>
      <c r="BL1029" s="19" t="s">
        <v>245</v>
      </c>
      <c r="BM1029" s="183" t="s">
        <v>1259</v>
      </c>
    </row>
    <row r="1030" spans="1:47" s="2" customFormat="1" ht="78">
      <c r="A1030" s="37"/>
      <c r="B1030" s="38"/>
      <c r="C1030" s="39"/>
      <c r="D1030" s="185" t="s">
        <v>158</v>
      </c>
      <c r="E1030" s="39"/>
      <c r="F1030" s="186" t="s">
        <v>1260</v>
      </c>
      <c r="G1030" s="39"/>
      <c r="H1030" s="39"/>
      <c r="I1030" s="187"/>
      <c r="J1030" s="39"/>
      <c r="K1030" s="39"/>
      <c r="L1030" s="42"/>
      <c r="M1030" s="188"/>
      <c r="N1030" s="189"/>
      <c r="O1030" s="67"/>
      <c r="P1030" s="67"/>
      <c r="Q1030" s="67"/>
      <c r="R1030" s="67"/>
      <c r="S1030" s="67"/>
      <c r="T1030" s="68"/>
      <c r="U1030" s="37"/>
      <c r="V1030" s="37"/>
      <c r="W1030" s="37"/>
      <c r="X1030" s="37"/>
      <c r="Y1030" s="37"/>
      <c r="Z1030" s="37"/>
      <c r="AA1030" s="37"/>
      <c r="AB1030" s="37"/>
      <c r="AC1030" s="37"/>
      <c r="AD1030" s="37"/>
      <c r="AE1030" s="37"/>
      <c r="AT1030" s="19" t="s">
        <v>158</v>
      </c>
      <c r="AU1030" s="19" t="s">
        <v>87</v>
      </c>
    </row>
    <row r="1031" spans="2:51" s="13" customFormat="1" ht="12">
      <c r="B1031" s="190"/>
      <c r="C1031" s="191"/>
      <c r="D1031" s="185" t="s">
        <v>160</v>
      </c>
      <c r="E1031" s="192" t="s">
        <v>31</v>
      </c>
      <c r="F1031" s="193" t="s">
        <v>161</v>
      </c>
      <c r="G1031" s="191"/>
      <c r="H1031" s="192" t="s">
        <v>31</v>
      </c>
      <c r="I1031" s="194"/>
      <c r="J1031" s="191"/>
      <c r="K1031" s="191"/>
      <c r="L1031" s="195"/>
      <c r="M1031" s="196"/>
      <c r="N1031" s="197"/>
      <c r="O1031" s="197"/>
      <c r="P1031" s="197"/>
      <c r="Q1031" s="197"/>
      <c r="R1031" s="197"/>
      <c r="S1031" s="197"/>
      <c r="T1031" s="198"/>
      <c r="AT1031" s="199" t="s">
        <v>160</v>
      </c>
      <c r="AU1031" s="199" t="s">
        <v>87</v>
      </c>
      <c r="AV1031" s="13" t="s">
        <v>85</v>
      </c>
      <c r="AW1031" s="13" t="s">
        <v>38</v>
      </c>
      <c r="AX1031" s="13" t="s">
        <v>77</v>
      </c>
      <c r="AY1031" s="199" t="s">
        <v>149</v>
      </c>
    </row>
    <row r="1032" spans="2:51" s="14" customFormat="1" ht="12">
      <c r="B1032" s="200"/>
      <c r="C1032" s="201"/>
      <c r="D1032" s="185" t="s">
        <v>160</v>
      </c>
      <c r="E1032" s="202" t="s">
        <v>31</v>
      </c>
      <c r="F1032" s="203" t="s">
        <v>1227</v>
      </c>
      <c r="G1032" s="201"/>
      <c r="H1032" s="204">
        <v>2.15</v>
      </c>
      <c r="I1032" s="205"/>
      <c r="J1032" s="201"/>
      <c r="K1032" s="201"/>
      <c r="L1032" s="206"/>
      <c r="M1032" s="207"/>
      <c r="N1032" s="208"/>
      <c r="O1032" s="208"/>
      <c r="P1032" s="208"/>
      <c r="Q1032" s="208"/>
      <c r="R1032" s="208"/>
      <c r="S1032" s="208"/>
      <c r="T1032" s="209"/>
      <c r="AT1032" s="210" t="s">
        <v>160</v>
      </c>
      <c r="AU1032" s="210" t="s">
        <v>87</v>
      </c>
      <c r="AV1032" s="14" t="s">
        <v>87</v>
      </c>
      <c r="AW1032" s="14" t="s">
        <v>38</v>
      </c>
      <c r="AX1032" s="14" t="s">
        <v>77</v>
      </c>
      <c r="AY1032" s="210" t="s">
        <v>149</v>
      </c>
    </row>
    <row r="1033" spans="2:51" s="14" customFormat="1" ht="12">
      <c r="B1033" s="200"/>
      <c r="C1033" s="201"/>
      <c r="D1033" s="185" t="s">
        <v>160</v>
      </c>
      <c r="E1033" s="202" t="s">
        <v>31</v>
      </c>
      <c r="F1033" s="203" t="s">
        <v>1222</v>
      </c>
      <c r="G1033" s="201"/>
      <c r="H1033" s="204">
        <v>1.92</v>
      </c>
      <c r="I1033" s="205"/>
      <c r="J1033" s="201"/>
      <c r="K1033" s="201"/>
      <c r="L1033" s="206"/>
      <c r="M1033" s="207"/>
      <c r="N1033" s="208"/>
      <c r="O1033" s="208"/>
      <c r="P1033" s="208"/>
      <c r="Q1033" s="208"/>
      <c r="R1033" s="208"/>
      <c r="S1033" s="208"/>
      <c r="T1033" s="209"/>
      <c r="AT1033" s="210" t="s">
        <v>160</v>
      </c>
      <c r="AU1033" s="210" t="s">
        <v>87</v>
      </c>
      <c r="AV1033" s="14" t="s">
        <v>87</v>
      </c>
      <c r="AW1033" s="14" t="s">
        <v>38</v>
      </c>
      <c r="AX1033" s="14" t="s">
        <v>77</v>
      </c>
      <c r="AY1033" s="210" t="s">
        <v>149</v>
      </c>
    </row>
    <row r="1034" spans="2:51" s="15" customFormat="1" ht="12">
      <c r="B1034" s="211"/>
      <c r="C1034" s="212"/>
      <c r="D1034" s="185" t="s">
        <v>160</v>
      </c>
      <c r="E1034" s="213" t="s">
        <v>31</v>
      </c>
      <c r="F1034" s="214" t="s">
        <v>163</v>
      </c>
      <c r="G1034" s="212"/>
      <c r="H1034" s="215">
        <v>4.07</v>
      </c>
      <c r="I1034" s="216"/>
      <c r="J1034" s="212"/>
      <c r="K1034" s="212"/>
      <c r="L1034" s="217"/>
      <c r="M1034" s="218"/>
      <c r="N1034" s="219"/>
      <c r="O1034" s="219"/>
      <c r="P1034" s="219"/>
      <c r="Q1034" s="219"/>
      <c r="R1034" s="219"/>
      <c r="S1034" s="219"/>
      <c r="T1034" s="220"/>
      <c r="AT1034" s="221" t="s">
        <v>160</v>
      </c>
      <c r="AU1034" s="221" t="s">
        <v>87</v>
      </c>
      <c r="AV1034" s="15" t="s">
        <v>156</v>
      </c>
      <c r="AW1034" s="15" t="s">
        <v>38</v>
      </c>
      <c r="AX1034" s="15" t="s">
        <v>85</v>
      </c>
      <c r="AY1034" s="221" t="s">
        <v>149</v>
      </c>
    </row>
    <row r="1035" spans="1:65" s="2" customFormat="1" ht="24.2" customHeight="1">
      <c r="A1035" s="37"/>
      <c r="B1035" s="38"/>
      <c r="C1035" s="172" t="s">
        <v>1261</v>
      </c>
      <c r="D1035" s="172" t="s">
        <v>151</v>
      </c>
      <c r="E1035" s="173" t="s">
        <v>1262</v>
      </c>
      <c r="F1035" s="174" t="s">
        <v>1263</v>
      </c>
      <c r="G1035" s="175" t="s">
        <v>179</v>
      </c>
      <c r="H1035" s="176">
        <v>0.071</v>
      </c>
      <c r="I1035" s="177"/>
      <c r="J1035" s="178">
        <f>ROUND(I1035*H1035,2)</f>
        <v>0</v>
      </c>
      <c r="K1035" s="174" t="s">
        <v>155</v>
      </c>
      <c r="L1035" s="42"/>
      <c r="M1035" s="179" t="s">
        <v>31</v>
      </c>
      <c r="N1035" s="180" t="s">
        <v>48</v>
      </c>
      <c r="O1035" s="67"/>
      <c r="P1035" s="181">
        <f>O1035*H1035</f>
        <v>0</v>
      </c>
      <c r="Q1035" s="181">
        <v>0</v>
      </c>
      <c r="R1035" s="181">
        <f>Q1035*H1035</f>
        <v>0</v>
      </c>
      <c r="S1035" s="181">
        <v>0</v>
      </c>
      <c r="T1035" s="182">
        <f>S1035*H1035</f>
        <v>0</v>
      </c>
      <c r="U1035" s="37"/>
      <c r="V1035" s="37"/>
      <c r="W1035" s="37"/>
      <c r="X1035" s="37"/>
      <c r="Y1035" s="37"/>
      <c r="Z1035" s="37"/>
      <c r="AA1035" s="37"/>
      <c r="AB1035" s="37"/>
      <c r="AC1035" s="37"/>
      <c r="AD1035" s="37"/>
      <c r="AE1035" s="37"/>
      <c r="AR1035" s="183" t="s">
        <v>245</v>
      </c>
      <c r="AT1035" s="183" t="s">
        <v>151</v>
      </c>
      <c r="AU1035" s="183" t="s">
        <v>87</v>
      </c>
      <c r="AY1035" s="19" t="s">
        <v>149</v>
      </c>
      <c r="BE1035" s="184">
        <f>IF(N1035="základní",J1035,0)</f>
        <v>0</v>
      </c>
      <c r="BF1035" s="184">
        <f>IF(N1035="snížená",J1035,0)</f>
        <v>0</v>
      </c>
      <c r="BG1035" s="184">
        <f>IF(N1035="zákl. přenesená",J1035,0)</f>
        <v>0</v>
      </c>
      <c r="BH1035" s="184">
        <f>IF(N1035="sníž. přenesená",J1035,0)</f>
        <v>0</v>
      </c>
      <c r="BI1035" s="184">
        <f>IF(N1035="nulová",J1035,0)</f>
        <v>0</v>
      </c>
      <c r="BJ1035" s="19" t="s">
        <v>85</v>
      </c>
      <c r="BK1035" s="184">
        <f>ROUND(I1035*H1035,2)</f>
        <v>0</v>
      </c>
      <c r="BL1035" s="19" t="s">
        <v>245</v>
      </c>
      <c r="BM1035" s="183" t="s">
        <v>1264</v>
      </c>
    </row>
    <row r="1036" spans="1:65" s="2" customFormat="1" ht="14.45" customHeight="1">
      <c r="A1036" s="37"/>
      <c r="B1036" s="38"/>
      <c r="C1036" s="172" t="s">
        <v>1265</v>
      </c>
      <c r="D1036" s="172" t="s">
        <v>151</v>
      </c>
      <c r="E1036" s="173" t="s">
        <v>949</v>
      </c>
      <c r="F1036" s="174" t="s">
        <v>950</v>
      </c>
      <c r="G1036" s="175" t="s">
        <v>951</v>
      </c>
      <c r="H1036" s="176">
        <v>6</v>
      </c>
      <c r="I1036" s="177"/>
      <c r="J1036" s="178">
        <f>ROUND(I1036*H1036,2)</f>
        <v>0</v>
      </c>
      <c r="K1036" s="174" t="s">
        <v>155</v>
      </c>
      <c r="L1036" s="42"/>
      <c r="M1036" s="179" t="s">
        <v>31</v>
      </c>
      <c r="N1036" s="180" t="s">
        <v>48</v>
      </c>
      <c r="O1036" s="67"/>
      <c r="P1036" s="181">
        <f>O1036*H1036</f>
        <v>0</v>
      </c>
      <c r="Q1036" s="181">
        <v>0</v>
      </c>
      <c r="R1036" s="181">
        <f>Q1036*H1036</f>
        <v>0</v>
      </c>
      <c r="S1036" s="181">
        <v>0</v>
      </c>
      <c r="T1036" s="182">
        <f>S1036*H1036</f>
        <v>0</v>
      </c>
      <c r="U1036" s="37"/>
      <c r="V1036" s="37"/>
      <c r="W1036" s="37"/>
      <c r="X1036" s="37"/>
      <c r="Y1036" s="37"/>
      <c r="Z1036" s="37"/>
      <c r="AA1036" s="37"/>
      <c r="AB1036" s="37"/>
      <c r="AC1036" s="37"/>
      <c r="AD1036" s="37"/>
      <c r="AE1036" s="37"/>
      <c r="AR1036" s="183" t="s">
        <v>952</v>
      </c>
      <c r="AT1036" s="183" t="s">
        <v>151</v>
      </c>
      <c r="AU1036" s="183" t="s">
        <v>87</v>
      </c>
      <c r="AY1036" s="19" t="s">
        <v>149</v>
      </c>
      <c r="BE1036" s="184">
        <f>IF(N1036="základní",J1036,0)</f>
        <v>0</v>
      </c>
      <c r="BF1036" s="184">
        <f>IF(N1036="snížená",J1036,0)</f>
        <v>0</v>
      </c>
      <c r="BG1036" s="184">
        <f>IF(N1036="zákl. přenesená",J1036,0)</f>
        <v>0</v>
      </c>
      <c r="BH1036" s="184">
        <f>IF(N1036="sníž. přenesená",J1036,0)</f>
        <v>0</v>
      </c>
      <c r="BI1036" s="184">
        <f>IF(N1036="nulová",J1036,0)</f>
        <v>0</v>
      </c>
      <c r="BJ1036" s="19" t="s">
        <v>85</v>
      </c>
      <c r="BK1036" s="184">
        <f>ROUND(I1036*H1036,2)</f>
        <v>0</v>
      </c>
      <c r="BL1036" s="19" t="s">
        <v>952</v>
      </c>
      <c r="BM1036" s="183" t="s">
        <v>1266</v>
      </c>
    </row>
    <row r="1037" spans="2:51" s="14" customFormat="1" ht="12">
      <c r="B1037" s="200"/>
      <c r="C1037" s="201"/>
      <c r="D1037" s="185" t="s">
        <v>160</v>
      </c>
      <c r="E1037" s="202" t="s">
        <v>31</v>
      </c>
      <c r="F1037" s="203" t="s">
        <v>1267</v>
      </c>
      <c r="G1037" s="201"/>
      <c r="H1037" s="204">
        <v>6</v>
      </c>
      <c r="I1037" s="205"/>
      <c r="J1037" s="201"/>
      <c r="K1037" s="201"/>
      <c r="L1037" s="206"/>
      <c r="M1037" s="207"/>
      <c r="N1037" s="208"/>
      <c r="O1037" s="208"/>
      <c r="P1037" s="208"/>
      <c r="Q1037" s="208"/>
      <c r="R1037" s="208"/>
      <c r="S1037" s="208"/>
      <c r="T1037" s="209"/>
      <c r="AT1037" s="210" t="s">
        <v>160</v>
      </c>
      <c r="AU1037" s="210" t="s">
        <v>87</v>
      </c>
      <c r="AV1037" s="14" t="s">
        <v>87</v>
      </c>
      <c r="AW1037" s="14" t="s">
        <v>38</v>
      </c>
      <c r="AX1037" s="14" t="s">
        <v>85</v>
      </c>
      <c r="AY1037" s="210" t="s">
        <v>149</v>
      </c>
    </row>
    <row r="1038" spans="1:65" s="2" customFormat="1" ht="14.45" customHeight="1">
      <c r="A1038" s="37"/>
      <c r="B1038" s="38"/>
      <c r="C1038" s="172" t="s">
        <v>1268</v>
      </c>
      <c r="D1038" s="172" t="s">
        <v>151</v>
      </c>
      <c r="E1038" s="173" t="s">
        <v>956</v>
      </c>
      <c r="F1038" s="174" t="s">
        <v>957</v>
      </c>
      <c r="G1038" s="175" t="s">
        <v>951</v>
      </c>
      <c r="H1038" s="176">
        <v>4</v>
      </c>
      <c r="I1038" s="177"/>
      <c r="J1038" s="178">
        <f>ROUND(I1038*H1038,2)</f>
        <v>0</v>
      </c>
      <c r="K1038" s="174" t="s">
        <v>155</v>
      </c>
      <c r="L1038" s="42"/>
      <c r="M1038" s="179" t="s">
        <v>31</v>
      </c>
      <c r="N1038" s="180" t="s">
        <v>48</v>
      </c>
      <c r="O1038" s="67"/>
      <c r="P1038" s="181">
        <f>O1038*H1038</f>
        <v>0</v>
      </c>
      <c r="Q1038" s="181">
        <v>0</v>
      </c>
      <c r="R1038" s="181">
        <f>Q1038*H1038</f>
        <v>0</v>
      </c>
      <c r="S1038" s="181">
        <v>0</v>
      </c>
      <c r="T1038" s="182">
        <f>S1038*H1038</f>
        <v>0</v>
      </c>
      <c r="U1038" s="37"/>
      <c r="V1038" s="37"/>
      <c r="W1038" s="37"/>
      <c r="X1038" s="37"/>
      <c r="Y1038" s="37"/>
      <c r="Z1038" s="37"/>
      <c r="AA1038" s="37"/>
      <c r="AB1038" s="37"/>
      <c r="AC1038" s="37"/>
      <c r="AD1038" s="37"/>
      <c r="AE1038" s="37"/>
      <c r="AR1038" s="183" t="s">
        <v>952</v>
      </c>
      <c r="AT1038" s="183" t="s">
        <v>151</v>
      </c>
      <c r="AU1038" s="183" t="s">
        <v>87</v>
      </c>
      <c r="AY1038" s="19" t="s">
        <v>149</v>
      </c>
      <c r="BE1038" s="184">
        <f>IF(N1038="základní",J1038,0)</f>
        <v>0</v>
      </c>
      <c r="BF1038" s="184">
        <f>IF(N1038="snížená",J1038,0)</f>
        <v>0</v>
      </c>
      <c r="BG1038" s="184">
        <f>IF(N1038="zákl. přenesená",J1038,0)</f>
        <v>0</v>
      </c>
      <c r="BH1038" s="184">
        <f>IF(N1038="sníž. přenesená",J1038,0)</f>
        <v>0</v>
      </c>
      <c r="BI1038" s="184">
        <f>IF(N1038="nulová",J1038,0)</f>
        <v>0</v>
      </c>
      <c r="BJ1038" s="19" t="s">
        <v>85</v>
      </c>
      <c r="BK1038" s="184">
        <f>ROUND(I1038*H1038,2)</f>
        <v>0</v>
      </c>
      <c r="BL1038" s="19" t="s">
        <v>952</v>
      </c>
      <c r="BM1038" s="183" t="s">
        <v>1269</v>
      </c>
    </row>
    <row r="1039" spans="2:51" s="14" customFormat="1" ht="12">
      <c r="B1039" s="200"/>
      <c r="C1039" s="201"/>
      <c r="D1039" s="185" t="s">
        <v>160</v>
      </c>
      <c r="E1039" s="202" t="s">
        <v>31</v>
      </c>
      <c r="F1039" s="203" t="s">
        <v>1270</v>
      </c>
      <c r="G1039" s="201"/>
      <c r="H1039" s="204">
        <v>4</v>
      </c>
      <c r="I1039" s="205"/>
      <c r="J1039" s="201"/>
      <c r="K1039" s="201"/>
      <c r="L1039" s="206"/>
      <c r="M1039" s="207"/>
      <c r="N1039" s="208"/>
      <c r="O1039" s="208"/>
      <c r="P1039" s="208"/>
      <c r="Q1039" s="208"/>
      <c r="R1039" s="208"/>
      <c r="S1039" s="208"/>
      <c r="T1039" s="209"/>
      <c r="AT1039" s="210" t="s">
        <v>160</v>
      </c>
      <c r="AU1039" s="210" t="s">
        <v>87</v>
      </c>
      <c r="AV1039" s="14" t="s">
        <v>87</v>
      </c>
      <c r="AW1039" s="14" t="s">
        <v>38</v>
      </c>
      <c r="AX1039" s="14" t="s">
        <v>85</v>
      </c>
      <c r="AY1039" s="210" t="s">
        <v>149</v>
      </c>
    </row>
    <row r="1040" spans="1:65" s="2" customFormat="1" ht="24.2" customHeight="1">
      <c r="A1040" s="37"/>
      <c r="B1040" s="38"/>
      <c r="C1040" s="172" t="s">
        <v>1271</v>
      </c>
      <c r="D1040" s="172" t="s">
        <v>151</v>
      </c>
      <c r="E1040" s="173" t="s">
        <v>1272</v>
      </c>
      <c r="F1040" s="174" t="s">
        <v>1273</v>
      </c>
      <c r="G1040" s="175" t="s">
        <v>179</v>
      </c>
      <c r="H1040" s="176">
        <v>0.08</v>
      </c>
      <c r="I1040" s="177"/>
      <c r="J1040" s="178">
        <f>ROUND(I1040*H1040,2)</f>
        <v>0</v>
      </c>
      <c r="K1040" s="174" t="s">
        <v>155</v>
      </c>
      <c r="L1040" s="42"/>
      <c r="M1040" s="179" t="s">
        <v>31</v>
      </c>
      <c r="N1040" s="180" t="s">
        <v>48</v>
      </c>
      <c r="O1040" s="67"/>
      <c r="P1040" s="181">
        <f>O1040*H1040</f>
        <v>0</v>
      </c>
      <c r="Q1040" s="181">
        <v>0</v>
      </c>
      <c r="R1040" s="181">
        <f>Q1040*H1040</f>
        <v>0</v>
      </c>
      <c r="S1040" s="181">
        <v>0</v>
      </c>
      <c r="T1040" s="182">
        <f>S1040*H1040</f>
        <v>0</v>
      </c>
      <c r="U1040" s="37"/>
      <c r="V1040" s="37"/>
      <c r="W1040" s="37"/>
      <c r="X1040" s="37"/>
      <c r="Y1040" s="37"/>
      <c r="Z1040" s="37"/>
      <c r="AA1040" s="37"/>
      <c r="AB1040" s="37"/>
      <c r="AC1040" s="37"/>
      <c r="AD1040" s="37"/>
      <c r="AE1040" s="37"/>
      <c r="AR1040" s="183" t="s">
        <v>245</v>
      </c>
      <c r="AT1040" s="183" t="s">
        <v>151</v>
      </c>
      <c r="AU1040" s="183" t="s">
        <v>87</v>
      </c>
      <c r="AY1040" s="19" t="s">
        <v>149</v>
      </c>
      <c r="BE1040" s="184">
        <f>IF(N1040="základní",J1040,0)</f>
        <v>0</v>
      </c>
      <c r="BF1040" s="184">
        <f>IF(N1040="snížená",J1040,0)</f>
        <v>0</v>
      </c>
      <c r="BG1040" s="184">
        <f>IF(N1040="zákl. přenesená",J1040,0)</f>
        <v>0</v>
      </c>
      <c r="BH1040" s="184">
        <f>IF(N1040="sníž. přenesená",J1040,0)</f>
        <v>0</v>
      </c>
      <c r="BI1040" s="184">
        <f>IF(N1040="nulová",J1040,0)</f>
        <v>0</v>
      </c>
      <c r="BJ1040" s="19" t="s">
        <v>85</v>
      </c>
      <c r="BK1040" s="184">
        <f>ROUND(I1040*H1040,2)</f>
        <v>0</v>
      </c>
      <c r="BL1040" s="19" t="s">
        <v>245</v>
      </c>
      <c r="BM1040" s="183" t="s">
        <v>1274</v>
      </c>
    </row>
    <row r="1041" spans="1:47" s="2" customFormat="1" ht="78">
      <c r="A1041" s="37"/>
      <c r="B1041" s="38"/>
      <c r="C1041" s="39"/>
      <c r="D1041" s="185" t="s">
        <v>158</v>
      </c>
      <c r="E1041" s="39"/>
      <c r="F1041" s="186" t="s">
        <v>1131</v>
      </c>
      <c r="G1041" s="39"/>
      <c r="H1041" s="39"/>
      <c r="I1041" s="187"/>
      <c r="J1041" s="39"/>
      <c r="K1041" s="39"/>
      <c r="L1041" s="42"/>
      <c r="M1041" s="188"/>
      <c r="N1041" s="189"/>
      <c r="O1041" s="67"/>
      <c r="P1041" s="67"/>
      <c r="Q1041" s="67"/>
      <c r="R1041" s="67"/>
      <c r="S1041" s="67"/>
      <c r="T1041" s="68"/>
      <c r="U1041" s="37"/>
      <c r="V1041" s="37"/>
      <c r="W1041" s="37"/>
      <c r="X1041" s="37"/>
      <c r="Y1041" s="37"/>
      <c r="Z1041" s="37"/>
      <c r="AA1041" s="37"/>
      <c r="AB1041" s="37"/>
      <c r="AC1041" s="37"/>
      <c r="AD1041" s="37"/>
      <c r="AE1041" s="37"/>
      <c r="AT1041" s="19" t="s">
        <v>158</v>
      </c>
      <c r="AU1041" s="19" t="s">
        <v>87</v>
      </c>
    </row>
    <row r="1042" spans="1:65" s="2" customFormat="1" ht="24.2" customHeight="1">
      <c r="A1042" s="37"/>
      <c r="B1042" s="38"/>
      <c r="C1042" s="172" t="s">
        <v>1275</v>
      </c>
      <c r="D1042" s="172" t="s">
        <v>151</v>
      </c>
      <c r="E1042" s="173" t="s">
        <v>1276</v>
      </c>
      <c r="F1042" s="174" t="s">
        <v>1277</v>
      </c>
      <c r="G1042" s="175" t="s">
        <v>179</v>
      </c>
      <c r="H1042" s="176">
        <v>0.08</v>
      </c>
      <c r="I1042" s="177"/>
      <c r="J1042" s="178">
        <f>ROUND(I1042*H1042,2)</f>
        <v>0</v>
      </c>
      <c r="K1042" s="174" t="s">
        <v>155</v>
      </c>
      <c r="L1042" s="42"/>
      <c r="M1042" s="179" t="s">
        <v>31</v>
      </c>
      <c r="N1042" s="180" t="s">
        <v>48</v>
      </c>
      <c r="O1042" s="67"/>
      <c r="P1042" s="181">
        <f>O1042*H1042</f>
        <v>0</v>
      </c>
      <c r="Q1042" s="181">
        <v>0</v>
      </c>
      <c r="R1042" s="181">
        <f>Q1042*H1042</f>
        <v>0</v>
      </c>
      <c r="S1042" s="181">
        <v>0</v>
      </c>
      <c r="T1042" s="182">
        <f>S1042*H1042</f>
        <v>0</v>
      </c>
      <c r="U1042" s="37"/>
      <c r="V1042" s="37"/>
      <c r="W1042" s="37"/>
      <c r="X1042" s="37"/>
      <c r="Y1042" s="37"/>
      <c r="Z1042" s="37"/>
      <c r="AA1042" s="37"/>
      <c r="AB1042" s="37"/>
      <c r="AC1042" s="37"/>
      <c r="AD1042" s="37"/>
      <c r="AE1042" s="37"/>
      <c r="AR1042" s="183" t="s">
        <v>245</v>
      </c>
      <c r="AT1042" s="183" t="s">
        <v>151</v>
      </c>
      <c r="AU1042" s="183" t="s">
        <v>87</v>
      </c>
      <c r="AY1042" s="19" t="s">
        <v>149</v>
      </c>
      <c r="BE1042" s="184">
        <f>IF(N1042="základní",J1042,0)</f>
        <v>0</v>
      </c>
      <c r="BF1042" s="184">
        <f>IF(N1042="snížená",J1042,0)</f>
        <v>0</v>
      </c>
      <c r="BG1042" s="184">
        <f>IF(N1042="zákl. přenesená",J1042,0)</f>
        <v>0</v>
      </c>
      <c r="BH1042" s="184">
        <f>IF(N1042="sníž. přenesená",J1042,0)</f>
        <v>0</v>
      </c>
      <c r="BI1042" s="184">
        <f>IF(N1042="nulová",J1042,0)</f>
        <v>0</v>
      </c>
      <c r="BJ1042" s="19" t="s">
        <v>85</v>
      </c>
      <c r="BK1042" s="184">
        <f>ROUND(I1042*H1042,2)</f>
        <v>0</v>
      </c>
      <c r="BL1042" s="19" t="s">
        <v>245</v>
      </c>
      <c r="BM1042" s="183" t="s">
        <v>1278</v>
      </c>
    </row>
    <row r="1043" spans="1:47" s="2" customFormat="1" ht="78">
      <c r="A1043" s="37"/>
      <c r="B1043" s="38"/>
      <c r="C1043" s="39"/>
      <c r="D1043" s="185" t="s">
        <v>158</v>
      </c>
      <c r="E1043" s="39"/>
      <c r="F1043" s="186" t="s">
        <v>1131</v>
      </c>
      <c r="G1043" s="39"/>
      <c r="H1043" s="39"/>
      <c r="I1043" s="187"/>
      <c r="J1043" s="39"/>
      <c r="K1043" s="39"/>
      <c r="L1043" s="42"/>
      <c r="M1043" s="188"/>
      <c r="N1043" s="189"/>
      <c r="O1043" s="67"/>
      <c r="P1043" s="67"/>
      <c r="Q1043" s="67"/>
      <c r="R1043" s="67"/>
      <c r="S1043" s="67"/>
      <c r="T1043" s="68"/>
      <c r="U1043" s="37"/>
      <c r="V1043" s="37"/>
      <c r="W1043" s="37"/>
      <c r="X1043" s="37"/>
      <c r="Y1043" s="37"/>
      <c r="Z1043" s="37"/>
      <c r="AA1043" s="37"/>
      <c r="AB1043" s="37"/>
      <c r="AC1043" s="37"/>
      <c r="AD1043" s="37"/>
      <c r="AE1043" s="37"/>
      <c r="AT1043" s="19" t="s">
        <v>158</v>
      </c>
      <c r="AU1043" s="19" t="s">
        <v>87</v>
      </c>
    </row>
    <row r="1044" spans="2:63" s="12" customFormat="1" ht="22.9" customHeight="1">
      <c r="B1044" s="156"/>
      <c r="C1044" s="157"/>
      <c r="D1044" s="158" t="s">
        <v>76</v>
      </c>
      <c r="E1044" s="170" t="s">
        <v>1279</v>
      </c>
      <c r="F1044" s="170" t="s">
        <v>1280</v>
      </c>
      <c r="G1044" s="157"/>
      <c r="H1044" s="157"/>
      <c r="I1044" s="160"/>
      <c r="J1044" s="171">
        <f>BK1044</f>
        <v>0</v>
      </c>
      <c r="K1044" s="157"/>
      <c r="L1044" s="162"/>
      <c r="M1044" s="163"/>
      <c r="N1044" s="164"/>
      <c r="O1044" s="164"/>
      <c r="P1044" s="165">
        <f>SUM(P1045:P1104)</f>
        <v>0</v>
      </c>
      <c r="Q1044" s="164"/>
      <c r="R1044" s="165">
        <f>SUM(R1045:R1104)</f>
        <v>0.04801319999999999</v>
      </c>
      <c r="S1044" s="164"/>
      <c r="T1044" s="166">
        <f>SUM(T1045:T1104)</f>
        <v>0</v>
      </c>
      <c r="AR1044" s="167" t="s">
        <v>87</v>
      </c>
      <c r="AT1044" s="168" t="s">
        <v>76</v>
      </c>
      <c r="AU1044" s="168" t="s">
        <v>85</v>
      </c>
      <c r="AY1044" s="167" t="s">
        <v>149</v>
      </c>
      <c r="BK1044" s="169">
        <f>SUM(BK1045:BK1104)</f>
        <v>0</v>
      </c>
    </row>
    <row r="1045" spans="1:65" s="2" customFormat="1" ht="14.45" customHeight="1">
      <c r="A1045" s="37"/>
      <c r="B1045" s="38"/>
      <c r="C1045" s="172" t="s">
        <v>1281</v>
      </c>
      <c r="D1045" s="172" t="s">
        <v>151</v>
      </c>
      <c r="E1045" s="173" t="s">
        <v>1282</v>
      </c>
      <c r="F1045" s="174" t="s">
        <v>1283</v>
      </c>
      <c r="G1045" s="175" t="s">
        <v>1284</v>
      </c>
      <c r="H1045" s="243"/>
      <c r="I1045" s="177"/>
      <c r="J1045" s="178">
        <f>ROUND(I1045*H1045,2)</f>
        <v>0</v>
      </c>
      <c r="K1045" s="174" t="s">
        <v>31</v>
      </c>
      <c r="L1045" s="42"/>
      <c r="M1045" s="179" t="s">
        <v>31</v>
      </c>
      <c r="N1045" s="180" t="s">
        <v>48</v>
      </c>
      <c r="O1045" s="67"/>
      <c r="P1045" s="181">
        <f>O1045*H1045</f>
        <v>0</v>
      </c>
      <c r="Q1045" s="181">
        <v>0</v>
      </c>
      <c r="R1045" s="181">
        <f>Q1045*H1045</f>
        <v>0</v>
      </c>
      <c r="S1045" s="181">
        <v>0</v>
      </c>
      <c r="T1045" s="182">
        <f>S1045*H1045</f>
        <v>0</v>
      </c>
      <c r="U1045" s="37"/>
      <c r="V1045" s="37"/>
      <c r="W1045" s="37"/>
      <c r="X1045" s="37"/>
      <c r="Y1045" s="37"/>
      <c r="Z1045" s="37"/>
      <c r="AA1045" s="37"/>
      <c r="AB1045" s="37"/>
      <c r="AC1045" s="37"/>
      <c r="AD1045" s="37"/>
      <c r="AE1045" s="37"/>
      <c r="AR1045" s="183" t="s">
        <v>245</v>
      </c>
      <c r="AT1045" s="183" t="s">
        <v>151</v>
      </c>
      <c r="AU1045" s="183" t="s">
        <v>87</v>
      </c>
      <c r="AY1045" s="19" t="s">
        <v>149</v>
      </c>
      <c r="BE1045" s="184">
        <f>IF(N1045="základní",J1045,0)</f>
        <v>0</v>
      </c>
      <c r="BF1045" s="184">
        <f>IF(N1045="snížená",J1045,0)</f>
        <v>0</v>
      </c>
      <c r="BG1045" s="184">
        <f>IF(N1045="zákl. přenesená",J1045,0)</f>
        <v>0</v>
      </c>
      <c r="BH1045" s="184">
        <f>IF(N1045="sníž. přenesená",J1045,0)</f>
        <v>0</v>
      </c>
      <c r="BI1045" s="184">
        <f>IF(N1045="nulová",J1045,0)</f>
        <v>0</v>
      </c>
      <c r="BJ1045" s="19" t="s">
        <v>85</v>
      </c>
      <c r="BK1045" s="184">
        <f>ROUND(I1045*H1045,2)</f>
        <v>0</v>
      </c>
      <c r="BL1045" s="19" t="s">
        <v>245</v>
      </c>
      <c r="BM1045" s="183" t="s">
        <v>1285</v>
      </c>
    </row>
    <row r="1046" spans="1:65" s="2" customFormat="1" ht="14.45" customHeight="1">
      <c r="A1046" s="37"/>
      <c r="B1046" s="38"/>
      <c r="C1046" s="172" t="s">
        <v>1286</v>
      </c>
      <c r="D1046" s="172" t="s">
        <v>151</v>
      </c>
      <c r="E1046" s="173" t="s">
        <v>1287</v>
      </c>
      <c r="F1046" s="174" t="s">
        <v>1288</v>
      </c>
      <c r="G1046" s="175" t="s">
        <v>235</v>
      </c>
      <c r="H1046" s="176">
        <v>2</v>
      </c>
      <c r="I1046" s="177"/>
      <c r="J1046" s="178">
        <f>ROUND(I1046*H1046,2)</f>
        <v>0</v>
      </c>
      <c r="K1046" s="174" t="s">
        <v>155</v>
      </c>
      <c r="L1046" s="42"/>
      <c r="M1046" s="179" t="s">
        <v>31</v>
      </c>
      <c r="N1046" s="180" t="s">
        <v>48</v>
      </c>
      <c r="O1046" s="67"/>
      <c r="P1046" s="181">
        <f>O1046*H1046</f>
        <v>0</v>
      </c>
      <c r="Q1046" s="181">
        <v>0</v>
      </c>
      <c r="R1046" s="181">
        <f>Q1046*H1046</f>
        <v>0</v>
      </c>
      <c r="S1046" s="181">
        <v>0</v>
      </c>
      <c r="T1046" s="182">
        <f>S1046*H1046</f>
        <v>0</v>
      </c>
      <c r="U1046" s="37"/>
      <c r="V1046" s="37"/>
      <c r="W1046" s="37"/>
      <c r="X1046" s="37"/>
      <c r="Y1046" s="37"/>
      <c r="Z1046" s="37"/>
      <c r="AA1046" s="37"/>
      <c r="AB1046" s="37"/>
      <c r="AC1046" s="37"/>
      <c r="AD1046" s="37"/>
      <c r="AE1046" s="37"/>
      <c r="AR1046" s="183" t="s">
        <v>245</v>
      </c>
      <c r="AT1046" s="183" t="s">
        <v>151</v>
      </c>
      <c r="AU1046" s="183" t="s">
        <v>87</v>
      </c>
      <c r="AY1046" s="19" t="s">
        <v>149</v>
      </c>
      <c r="BE1046" s="184">
        <f>IF(N1046="základní",J1046,0)</f>
        <v>0</v>
      </c>
      <c r="BF1046" s="184">
        <f>IF(N1046="snížená",J1046,0)</f>
        <v>0</v>
      </c>
      <c r="BG1046" s="184">
        <f>IF(N1046="zákl. přenesená",J1046,0)</f>
        <v>0</v>
      </c>
      <c r="BH1046" s="184">
        <f>IF(N1046="sníž. přenesená",J1046,0)</f>
        <v>0</v>
      </c>
      <c r="BI1046" s="184">
        <f>IF(N1046="nulová",J1046,0)</f>
        <v>0</v>
      </c>
      <c r="BJ1046" s="19" t="s">
        <v>85</v>
      </c>
      <c r="BK1046" s="184">
        <f>ROUND(I1046*H1046,2)</f>
        <v>0</v>
      </c>
      <c r="BL1046" s="19" t="s">
        <v>245</v>
      </c>
      <c r="BM1046" s="183" t="s">
        <v>1289</v>
      </c>
    </row>
    <row r="1047" spans="2:51" s="13" customFormat="1" ht="12">
      <c r="B1047" s="190"/>
      <c r="C1047" s="191"/>
      <c r="D1047" s="185" t="s">
        <v>160</v>
      </c>
      <c r="E1047" s="192" t="s">
        <v>31</v>
      </c>
      <c r="F1047" s="193" t="s">
        <v>1290</v>
      </c>
      <c r="G1047" s="191"/>
      <c r="H1047" s="192" t="s">
        <v>31</v>
      </c>
      <c r="I1047" s="194"/>
      <c r="J1047" s="191"/>
      <c r="K1047" s="191"/>
      <c r="L1047" s="195"/>
      <c r="M1047" s="196"/>
      <c r="N1047" s="197"/>
      <c r="O1047" s="197"/>
      <c r="P1047" s="197"/>
      <c r="Q1047" s="197"/>
      <c r="R1047" s="197"/>
      <c r="S1047" s="197"/>
      <c r="T1047" s="198"/>
      <c r="AT1047" s="199" t="s">
        <v>160</v>
      </c>
      <c r="AU1047" s="199" t="s">
        <v>87</v>
      </c>
      <c r="AV1047" s="13" t="s">
        <v>85</v>
      </c>
      <c r="AW1047" s="13" t="s">
        <v>38</v>
      </c>
      <c r="AX1047" s="13" t="s">
        <v>77</v>
      </c>
      <c r="AY1047" s="199" t="s">
        <v>149</v>
      </c>
    </row>
    <row r="1048" spans="2:51" s="14" customFormat="1" ht="12">
      <c r="B1048" s="200"/>
      <c r="C1048" s="201"/>
      <c r="D1048" s="185" t="s">
        <v>160</v>
      </c>
      <c r="E1048" s="202" t="s">
        <v>31</v>
      </c>
      <c r="F1048" s="203" t="s">
        <v>1291</v>
      </c>
      <c r="G1048" s="201"/>
      <c r="H1048" s="204">
        <v>1</v>
      </c>
      <c r="I1048" s="205"/>
      <c r="J1048" s="201"/>
      <c r="K1048" s="201"/>
      <c r="L1048" s="206"/>
      <c r="M1048" s="207"/>
      <c r="N1048" s="208"/>
      <c r="O1048" s="208"/>
      <c r="P1048" s="208"/>
      <c r="Q1048" s="208"/>
      <c r="R1048" s="208"/>
      <c r="S1048" s="208"/>
      <c r="T1048" s="209"/>
      <c r="AT1048" s="210" t="s">
        <v>160</v>
      </c>
      <c r="AU1048" s="210" t="s">
        <v>87</v>
      </c>
      <c r="AV1048" s="14" t="s">
        <v>87</v>
      </c>
      <c r="AW1048" s="14" t="s">
        <v>38</v>
      </c>
      <c r="AX1048" s="14" t="s">
        <v>77</v>
      </c>
      <c r="AY1048" s="210" t="s">
        <v>149</v>
      </c>
    </row>
    <row r="1049" spans="2:51" s="14" customFormat="1" ht="12">
      <c r="B1049" s="200"/>
      <c r="C1049" s="201"/>
      <c r="D1049" s="185" t="s">
        <v>160</v>
      </c>
      <c r="E1049" s="202" t="s">
        <v>31</v>
      </c>
      <c r="F1049" s="203" t="s">
        <v>1292</v>
      </c>
      <c r="G1049" s="201"/>
      <c r="H1049" s="204">
        <v>1</v>
      </c>
      <c r="I1049" s="205"/>
      <c r="J1049" s="201"/>
      <c r="K1049" s="201"/>
      <c r="L1049" s="206"/>
      <c r="M1049" s="207"/>
      <c r="N1049" s="208"/>
      <c r="O1049" s="208"/>
      <c r="P1049" s="208"/>
      <c r="Q1049" s="208"/>
      <c r="R1049" s="208"/>
      <c r="S1049" s="208"/>
      <c r="T1049" s="209"/>
      <c r="AT1049" s="210" t="s">
        <v>160</v>
      </c>
      <c r="AU1049" s="210" t="s">
        <v>87</v>
      </c>
      <c r="AV1049" s="14" t="s">
        <v>87</v>
      </c>
      <c r="AW1049" s="14" t="s">
        <v>38</v>
      </c>
      <c r="AX1049" s="14" t="s">
        <v>77</v>
      </c>
      <c r="AY1049" s="210" t="s">
        <v>149</v>
      </c>
    </row>
    <row r="1050" spans="2:51" s="15" customFormat="1" ht="12">
      <c r="B1050" s="211"/>
      <c r="C1050" s="212"/>
      <c r="D1050" s="185" t="s">
        <v>160</v>
      </c>
      <c r="E1050" s="213" t="s">
        <v>31</v>
      </c>
      <c r="F1050" s="214" t="s">
        <v>163</v>
      </c>
      <c r="G1050" s="212"/>
      <c r="H1050" s="215">
        <v>2</v>
      </c>
      <c r="I1050" s="216"/>
      <c r="J1050" s="212"/>
      <c r="K1050" s="212"/>
      <c r="L1050" s="217"/>
      <c r="M1050" s="218"/>
      <c r="N1050" s="219"/>
      <c r="O1050" s="219"/>
      <c r="P1050" s="219"/>
      <c r="Q1050" s="219"/>
      <c r="R1050" s="219"/>
      <c r="S1050" s="219"/>
      <c r="T1050" s="220"/>
      <c r="AT1050" s="221" t="s">
        <v>160</v>
      </c>
      <c r="AU1050" s="221" t="s">
        <v>87</v>
      </c>
      <c r="AV1050" s="15" t="s">
        <v>156</v>
      </c>
      <c r="AW1050" s="15" t="s">
        <v>38</v>
      </c>
      <c r="AX1050" s="15" t="s">
        <v>85</v>
      </c>
      <c r="AY1050" s="221" t="s">
        <v>149</v>
      </c>
    </row>
    <row r="1051" spans="1:65" s="2" customFormat="1" ht="24.2" customHeight="1">
      <c r="A1051" s="37"/>
      <c r="B1051" s="38"/>
      <c r="C1051" s="222" t="s">
        <v>1293</v>
      </c>
      <c r="D1051" s="222" t="s">
        <v>194</v>
      </c>
      <c r="E1051" s="223" t="s">
        <v>1294</v>
      </c>
      <c r="F1051" s="224" t="s">
        <v>1295</v>
      </c>
      <c r="G1051" s="225" t="s">
        <v>235</v>
      </c>
      <c r="H1051" s="226">
        <v>2</v>
      </c>
      <c r="I1051" s="227"/>
      <c r="J1051" s="228">
        <f>ROUND(I1051*H1051,2)</f>
        <v>0</v>
      </c>
      <c r="K1051" s="224" t="s">
        <v>31</v>
      </c>
      <c r="L1051" s="229"/>
      <c r="M1051" s="230" t="s">
        <v>31</v>
      </c>
      <c r="N1051" s="231" t="s">
        <v>48</v>
      </c>
      <c r="O1051" s="67"/>
      <c r="P1051" s="181">
        <f>O1051*H1051</f>
        <v>0</v>
      </c>
      <c r="Q1051" s="181">
        <v>0.005</v>
      </c>
      <c r="R1051" s="181">
        <f>Q1051*H1051</f>
        <v>0.01</v>
      </c>
      <c r="S1051" s="181">
        <v>0</v>
      </c>
      <c r="T1051" s="182">
        <f>S1051*H1051</f>
        <v>0</v>
      </c>
      <c r="U1051" s="37"/>
      <c r="V1051" s="37"/>
      <c r="W1051" s="37"/>
      <c r="X1051" s="37"/>
      <c r="Y1051" s="37"/>
      <c r="Z1051" s="37"/>
      <c r="AA1051" s="37"/>
      <c r="AB1051" s="37"/>
      <c r="AC1051" s="37"/>
      <c r="AD1051" s="37"/>
      <c r="AE1051" s="37"/>
      <c r="AR1051" s="183" t="s">
        <v>350</v>
      </c>
      <c r="AT1051" s="183" t="s">
        <v>194</v>
      </c>
      <c r="AU1051" s="183" t="s">
        <v>87</v>
      </c>
      <c r="AY1051" s="19" t="s">
        <v>149</v>
      </c>
      <c r="BE1051" s="184">
        <f>IF(N1051="základní",J1051,0)</f>
        <v>0</v>
      </c>
      <c r="BF1051" s="184">
        <f>IF(N1051="snížená",J1051,0)</f>
        <v>0</v>
      </c>
      <c r="BG1051" s="184">
        <f>IF(N1051="zákl. přenesená",J1051,0)</f>
        <v>0</v>
      </c>
      <c r="BH1051" s="184">
        <f>IF(N1051="sníž. přenesená",J1051,0)</f>
        <v>0</v>
      </c>
      <c r="BI1051" s="184">
        <f>IF(N1051="nulová",J1051,0)</f>
        <v>0</v>
      </c>
      <c r="BJ1051" s="19" t="s">
        <v>85</v>
      </c>
      <c r="BK1051" s="184">
        <f>ROUND(I1051*H1051,2)</f>
        <v>0</v>
      </c>
      <c r="BL1051" s="19" t="s">
        <v>245</v>
      </c>
      <c r="BM1051" s="183" t="s">
        <v>1296</v>
      </c>
    </row>
    <row r="1052" spans="1:65" s="2" customFormat="1" ht="14.45" customHeight="1">
      <c r="A1052" s="37"/>
      <c r="B1052" s="38"/>
      <c r="C1052" s="172" t="s">
        <v>1297</v>
      </c>
      <c r="D1052" s="172" t="s">
        <v>151</v>
      </c>
      <c r="E1052" s="173" t="s">
        <v>1298</v>
      </c>
      <c r="F1052" s="174" t="s">
        <v>1299</v>
      </c>
      <c r="G1052" s="175" t="s">
        <v>235</v>
      </c>
      <c r="H1052" s="176">
        <v>3</v>
      </c>
      <c r="I1052" s="177"/>
      <c r="J1052" s="178">
        <f>ROUND(I1052*H1052,2)</f>
        <v>0</v>
      </c>
      <c r="K1052" s="174" t="s">
        <v>155</v>
      </c>
      <c r="L1052" s="42"/>
      <c r="M1052" s="179" t="s">
        <v>31</v>
      </c>
      <c r="N1052" s="180" t="s">
        <v>48</v>
      </c>
      <c r="O1052" s="67"/>
      <c r="P1052" s="181">
        <f>O1052*H1052</f>
        <v>0</v>
      </c>
      <c r="Q1052" s="181">
        <v>0</v>
      </c>
      <c r="R1052" s="181">
        <f>Q1052*H1052</f>
        <v>0</v>
      </c>
      <c r="S1052" s="181">
        <v>0</v>
      </c>
      <c r="T1052" s="182">
        <f>S1052*H1052</f>
        <v>0</v>
      </c>
      <c r="U1052" s="37"/>
      <c r="V1052" s="37"/>
      <c r="W1052" s="37"/>
      <c r="X1052" s="37"/>
      <c r="Y1052" s="37"/>
      <c r="Z1052" s="37"/>
      <c r="AA1052" s="37"/>
      <c r="AB1052" s="37"/>
      <c r="AC1052" s="37"/>
      <c r="AD1052" s="37"/>
      <c r="AE1052" s="37"/>
      <c r="AR1052" s="183" t="s">
        <v>245</v>
      </c>
      <c r="AT1052" s="183" t="s">
        <v>151</v>
      </c>
      <c r="AU1052" s="183" t="s">
        <v>87</v>
      </c>
      <c r="AY1052" s="19" t="s">
        <v>149</v>
      </c>
      <c r="BE1052" s="184">
        <f>IF(N1052="základní",J1052,0)</f>
        <v>0</v>
      </c>
      <c r="BF1052" s="184">
        <f>IF(N1052="snížená",J1052,0)</f>
        <v>0</v>
      </c>
      <c r="BG1052" s="184">
        <f>IF(N1052="zákl. přenesená",J1052,0)</f>
        <v>0</v>
      </c>
      <c r="BH1052" s="184">
        <f>IF(N1052="sníž. přenesená",J1052,0)</f>
        <v>0</v>
      </c>
      <c r="BI1052" s="184">
        <f>IF(N1052="nulová",J1052,0)</f>
        <v>0</v>
      </c>
      <c r="BJ1052" s="19" t="s">
        <v>85</v>
      </c>
      <c r="BK1052" s="184">
        <f>ROUND(I1052*H1052,2)</f>
        <v>0</v>
      </c>
      <c r="BL1052" s="19" t="s">
        <v>245</v>
      </c>
      <c r="BM1052" s="183" t="s">
        <v>1300</v>
      </c>
    </row>
    <row r="1053" spans="2:51" s="13" customFormat="1" ht="12">
      <c r="B1053" s="190"/>
      <c r="C1053" s="191"/>
      <c r="D1053" s="185" t="s">
        <v>160</v>
      </c>
      <c r="E1053" s="192" t="s">
        <v>31</v>
      </c>
      <c r="F1053" s="193" t="s">
        <v>1290</v>
      </c>
      <c r="G1053" s="191"/>
      <c r="H1053" s="192" t="s">
        <v>31</v>
      </c>
      <c r="I1053" s="194"/>
      <c r="J1053" s="191"/>
      <c r="K1053" s="191"/>
      <c r="L1053" s="195"/>
      <c r="M1053" s="196"/>
      <c r="N1053" s="197"/>
      <c r="O1053" s="197"/>
      <c r="P1053" s="197"/>
      <c r="Q1053" s="197"/>
      <c r="R1053" s="197"/>
      <c r="S1053" s="197"/>
      <c r="T1053" s="198"/>
      <c r="AT1053" s="199" t="s">
        <v>160</v>
      </c>
      <c r="AU1053" s="199" t="s">
        <v>87</v>
      </c>
      <c r="AV1053" s="13" t="s">
        <v>85</v>
      </c>
      <c r="AW1053" s="13" t="s">
        <v>38</v>
      </c>
      <c r="AX1053" s="13" t="s">
        <v>77</v>
      </c>
      <c r="AY1053" s="199" t="s">
        <v>149</v>
      </c>
    </row>
    <row r="1054" spans="2:51" s="14" customFormat="1" ht="12">
      <c r="B1054" s="200"/>
      <c r="C1054" s="201"/>
      <c r="D1054" s="185" t="s">
        <v>160</v>
      </c>
      <c r="E1054" s="202" t="s">
        <v>31</v>
      </c>
      <c r="F1054" s="203" t="s">
        <v>1301</v>
      </c>
      <c r="G1054" s="201"/>
      <c r="H1054" s="204">
        <v>3</v>
      </c>
      <c r="I1054" s="205"/>
      <c r="J1054" s="201"/>
      <c r="K1054" s="201"/>
      <c r="L1054" s="206"/>
      <c r="M1054" s="207"/>
      <c r="N1054" s="208"/>
      <c r="O1054" s="208"/>
      <c r="P1054" s="208"/>
      <c r="Q1054" s="208"/>
      <c r="R1054" s="208"/>
      <c r="S1054" s="208"/>
      <c r="T1054" s="209"/>
      <c r="AT1054" s="210" t="s">
        <v>160</v>
      </c>
      <c r="AU1054" s="210" t="s">
        <v>87</v>
      </c>
      <c r="AV1054" s="14" t="s">
        <v>87</v>
      </c>
      <c r="AW1054" s="14" t="s">
        <v>38</v>
      </c>
      <c r="AX1054" s="14" t="s">
        <v>77</v>
      </c>
      <c r="AY1054" s="210" t="s">
        <v>149</v>
      </c>
    </row>
    <row r="1055" spans="2:51" s="15" customFormat="1" ht="12">
      <c r="B1055" s="211"/>
      <c r="C1055" s="212"/>
      <c r="D1055" s="185" t="s">
        <v>160</v>
      </c>
      <c r="E1055" s="213" t="s">
        <v>31</v>
      </c>
      <c r="F1055" s="214" t="s">
        <v>163</v>
      </c>
      <c r="G1055" s="212"/>
      <c r="H1055" s="215">
        <v>3</v>
      </c>
      <c r="I1055" s="216"/>
      <c r="J1055" s="212"/>
      <c r="K1055" s="212"/>
      <c r="L1055" s="217"/>
      <c r="M1055" s="218"/>
      <c r="N1055" s="219"/>
      <c r="O1055" s="219"/>
      <c r="P1055" s="219"/>
      <c r="Q1055" s="219"/>
      <c r="R1055" s="219"/>
      <c r="S1055" s="219"/>
      <c r="T1055" s="220"/>
      <c r="AT1055" s="221" t="s">
        <v>160</v>
      </c>
      <c r="AU1055" s="221" t="s">
        <v>87</v>
      </c>
      <c r="AV1055" s="15" t="s">
        <v>156</v>
      </c>
      <c r="AW1055" s="15" t="s">
        <v>38</v>
      </c>
      <c r="AX1055" s="15" t="s">
        <v>85</v>
      </c>
      <c r="AY1055" s="221" t="s">
        <v>149</v>
      </c>
    </row>
    <row r="1056" spans="1:65" s="2" customFormat="1" ht="14.45" customHeight="1">
      <c r="A1056" s="37"/>
      <c r="B1056" s="38"/>
      <c r="C1056" s="172" t="s">
        <v>1302</v>
      </c>
      <c r="D1056" s="172" t="s">
        <v>151</v>
      </c>
      <c r="E1056" s="173" t="s">
        <v>1303</v>
      </c>
      <c r="F1056" s="174" t="s">
        <v>1304</v>
      </c>
      <c r="G1056" s="175" t="s">
        <v>235</v>
      </c>
      <c r="H1056" s="176">
        <v>6</v>
      </c>
      <c r="I1056" s="177"/>
      <c r="J1056" s="178">
        <f>ROUND(I1056*H1056,2)</f>
        <v>0</v>
      </c>
      <c r="K1056" s="174" t="s">
        <v>155</v>
      </c>
      <c r="L1056" s="42"/>
      <c r="M1056" s="179" t="s">
        <v>31</v>
      </c>
      <c r="N1056" s="180" t="s">
        <v>48</v>
      </c>
      <c r="O1056" s="67"/>
      <c r="P1056" s="181">
        <f>O1056*H1056</f>
        <v>0</v>
      </c>
      <c r="Q1056" s="181">
        <v>0</v>
      </c>
      <c r="R1056" s="181">
        <f>Q1056*H1056</f>
        <v>0</v>
      </c>
      <c r="S1056" s="181">
        <v>0</v>
      </c>
      <c r="T1056" s="182">
        <f>S1056*H1056</f>
        <v>0</v>
      </c>
      <c r="U1056" s="37"/>
      <c r="V1056" s="37"/>
      <c r="W1056" s="37"/>
      <c r="X1056" s="37"/>
      <c r="Y1056" s="37"/>
      <c r="Z1056" s="37"/>
      <c r="AA1056" s="37"/>
      <c r="AB1056" s="37"/>
      <c r="AC1056" s="37"/>
      <c r="AD1056" s="37"/>
      <c r="AE1056" s="37"/>
      <c r="AR1056" s="183" t="s">
        <v>245</v>
      </c>
      <c r="AT1056" s="183" t="s">
        <v>151</v>
      </c>
      <c r="AU1056" s="183" t="s">
        <v>87</v>
      </c>
      <c r="AY1056" s="19" t="s">
        <v>149</v>
      </c>
      <c r="BE1056" s="184">
        <f>IF(N1056="základní",J1056,0)</f>
        <v>0</v>
      </c>
      <c r="BF1056" s="184">
        <f>IF(N1056="snížená",J1056,0)</f>
        <v>0</v>
      </c>
      <c r="BG1056" s="184">
        <f>IF(N1056="zákl. přenesená",J1056,0)</f>
        <v>0</v>
      </c>
      <c r="BH1056" s="184">
        <f>IF(N1056="sníž. přenesená",J1056,0)</f>
        <v>0</v>
      </c>
      <c r="BI1056" s="184">
        <f>IF(N1056="nulová",J1056,0)</f>
        <v>0</v>
      </c>
      <c r="BJ1056" s="19" t="s">
        <v>85</v>
      </c>
      <c r="BK1056" s="184">
        <f>ROUND(I1056*H1056,2)</f>
        <v>0</v>
      </c>
      <c r="BL1056" s="19" t="s">
        <v>245</v>
      </c>
      <c r="BM1056" s="183" t="s">
        <v>1305</v>
      </c>
    </row>
    <row r="1057" spans="2:51" s="13" customFormat="1" ht="12">
      <c r="B1057" s="190"/>
      <c r="C1057" s="191"/>
      <c r="D1057" s="185" t="s">
        <v>160</v>
      </c>
      <c r="E1057" s="192" t="s">
        <v>31</v>
      </c>
      <c r="F1057" s="193" t="s">
        <v>1290</v>
      </c>
      <c r="G1057" s="191"/>
      <c r="H1057" s="192" t="s">
        <v>31</v>
      </c>
      <c r="I1057" s="194"/>
      <c r="J1057" s="191"/>
      <c r="K1057" s="191"/>
      <c r="L1057" s="195"/>
      <c r="M1057" s="196"/>
      <c r="N1057" s="197"/>
      <c r="O1057" s="197"/>
      <c r="P1057" s="197"/>
      <c r="Q1057" s="197"/>
      <c r="R1057" s="197"/>
      <c r="S1057" s="197"/>
      <c r="T1057" s="198"/>
      <c r="AT1057" s="199" t="s">
        <v>160</v>
      </c>
      <c r="AU1057" s="199" t="s">
        <v>87</v>
      </c>
      <c r="AV1057" s="13" t="s">
        <v>85</v>
      </c>
      <c r="AW1057" s="13" t="s">
        <v>38</v>
      </c>
      <c r="AX1057" s="13" t="s">
        <v>77</v>
      </c>
      <c r="AY1057" s="199" t="s">
        <v>149</v>
      </c>
    </row>
    <row r="1058" spans="2:51" s="14" customFormat="1" ht="12">
      <c r="B1058" s="200"/>
      <c r="C1058" s="201"/>
      <c r="D1058" s="185" t="s">
        <v>160</v>
      </c>
      <c r="E1058" s="202" t="s">
        <v>31</v>
      </c>
      <c r="F1058" s="203" t="s">
        <v>1306</v>
      </c>
      <c r="G1058" s="201"/>
      <c r="H1058" s="204">
        <v>4</v>
      </c>
      <c r="I1058" s="205"/>
      <c r="J1058" s="201"/>
      <c r="K1058" s="201"/>
      <c r="L1058" s="206"/>
      <c r="M1058" s="207"/>
      <c r="N1058" s="208"/>
      <c r="O1058" s="208"/>
      <c r="P1058" s="208"/>
      <c r="Q1058" s="208"/>
      <c r="R1058" s="208"/>
      <c r="S1058" s="208"/>
      <c r="T1058" s="209"/>
      <c r="AT1058" s="210" t="s">
        <v>160</v>
      </c>
      <c r="AU1058" s="210" t="s">
        <v>87</v>
      </c>
      <c r="AV1058" s="14" t="s">
        <v>87</v>
      </c>
      <c r="AW1058" s="14" t="s">
        <v>38</v>
      </c>
      <c r="AX1058" s="14" t="s">
        <v>77</v>
      </c>
      <c r="AY1058" s="210" t="s">
        <v>149</v>
      </c>
    </row>
    <row r="1059" spans="2:51" s="14" customFormat="1" ht="12">
      <c r="B1059" s="200"/>
      <c r="C1059" s="201"/>
      <c r="D1059" s="185" t="s">
        <v>160</v>
      </c>
      <c r="E1059" s="202" t="s">
        <v>31</v>
      </c>
      <c r="F1059" s="203" t="s">
        <v>1307</v>
      </c>
      <c r="G1059" s="201"/>
      <c r="H1059" s="204">
        <v>2</v>
      </c>
      <c r="I1059" s="205"/>
      <c r="J1059" s="201"/>
      <c r="K1059" s="201"/>
      <c r="L1059" s="206"/>
      <c r="M1059" s="207"/>
      <c r="N1059" s="208"/>
      <c r="O1059" s="208"/>
      <c r="P1059" s="208"/>
      <c r="Q1059" s="208"/>
      <c r="R1059" s="208"/>
      <c r="S1059" s="208"/>
      <c r="T1059" s="209"/>
      <c r="AT1059" s="210" t="s">
        <v>160</v>
      </c>
      <c r="AU1059" s="210" t="s">
        <v>87</v>
      </c>
      <c r="AV1059" s="14" t="s">
        <v>87</v>
      </c>
      <c r="AW1059" s="14" t="s">
        <v>38</v>
      </c>
      <c r="AX1059" s="14" t="s">
        <v>77</v>
      </c>
      <c r="AY1059" s="210" t="s">
        <v>149</v>
      </c>
    </row>
    <row r="1060" spans="2:51" s="15" customFormat="1" ht="12">
      <c r="B1060" s="211"/>
      <c r="C1060" s="212"/>
      <c r="D1060" s="185" t="s">
        <v>160</v>
      </c>
      <c r="E1060" s="213" t="s">
        <v>31</v>
      </c>
      <c r="F1060" s="214" t="s">
        <v>163</v>
      </c>
      <c r="G1060" s="212"/>
      <c r="H1060" s="215">
        <v>6</v>
      </c>
      <c r="I1060" s="216"/>
      <c r="J1060" s="212"/>
      <c r="K1060" s="212"/>
      <c r="L1060" s="217"/>
      <c r="M1060" s="218"/>
      <c r="N1060" s="219"/>
      <c r="O1060" s="219"/>
      <c r="P1060" s="219"/>
      <c r="Q1060" s="219"/>
      <c r="R1060" s="219"/>
      <c r="S1060" s="219"/>
      <c r="T1060" s="220"/>
      <c r="AT1060" s="221" t="s">
        <v>160</v>
      </c>
      <c r="AU1060" s="221" t="s">
        <v>87</v>
      </c>
      <c r="AV1060" s="15" t="s">
        <v>156</v>
      </c>
      <c r="AW1060" s="15" t="s">
        <v>38</v>
      </c>
      <c r="AX1060" s="15" t="s">
        <v>85</v>
      </c>
      <c r="AY1060" s="221" t="s">
        <v>149</v>
      </c>
    </row>
    <row r="1061" spans="1:65" s="2" customFormat="1" ht="14.45" customHeight="1">
      <c r="A1061" s="37"/>
      <c r="B1061" s="38"/>
      <c r="C1061" s="222" t="s">
        <v>1308</v>
      </c>
      <c r="D1061" s="222" t="s">
        <v>194</v>
      </c>
      <c r="E1061" s="223" t="s">
        <v>1309</v>
      </c>
      <c r="F1061" s="224" t="s">
        <v>1310</v>
      </c>
      <c r="G1061" s="225" t="s">
        <v>235</v>
      </c>
      <c r="H1061" s="226">
        <v>6</v>
      </c>
      <c r="I1061" s="227"/>
      <c r="J1061" s="228">
        <f>ROUND(I1061*H1061,2)</f>
        <v>0</v>
      </c>
      <c r="K1061" s="224" t="s">
        <v>155</v>
      </c>
      <c r="L1061" s="229"/>
      <c r="M1061" s="230" t="s">
        <v>31</v>
      </c>
      <c r="N1061" s="231" t="s">
        <v>48</v>
      </c>
      <c r="O1061" s="67"/>
      <c r="P1061" s="181">
        <f>O1061*H1061</f>
        <v>0</v>
      </c>
      <c r="Q1061" s="181">
        <v>0.0003</v>
      </c>
      <c r="R1061" s="181">
        <f>Q1061*H1061</f>
        <v>0.0018</v>
      </c>
      <c r="S1061" s="181">
        <v>0</v>
      </c>
      <c r="T1061" s="182">
        <f>S1061*H1061</f>
        <v>0</v>
      </c>
      <c r="U1061" s="37"/>
      <c r="V1061" s="37"/>
      <c r="W1061" s="37"/>
      <c r="X1061" s="37"/>
      <c r="Y1061" s="37"/>
      <c r="Z1061" s="37"/>
      <c r="AA1061" s="37"/>
      <c r="AB1061" s="37"/>
      <c r="AC1061" s="37"/>
      <c r="AD1061" s="37"/>
      <c r="AE1061" s="37"/>
      <c r="AR1061" s="183" t="s">
        <v>350</v>
      </c>
      <c r="AT1061" s="183" t="s">
        <v>194</v>
      </c>
      <c r="AU1061" s="183" t="s">
        <v>87</v>
      </c>
      <c r="AY1061" s="19" t="s">
        <v>149</v>
      </c>
      <c r="BE1061" s="184">
        <f>IF(N1061="základní",J1061,0)</f>
        <v>0</v>
      </c>
      <c r="BF1061" s="184">
        <f>IF(N1061="snížená",J1061,0)</f>
        <v>0</v>
      </c>
      <c r="BG1061" s="184">
        <f>IF(N1061="zákl. přenesená",J1061,0)</f>
        <v>0</v>
      </c>
      <c r="BH1061" s="184">
        <f>IF(N1061="sníž. přenesená",J1061,0)</f>
        <v>0</v>
      </c>
      <c r="BI1061" s="184">
        <f>IF(N1061="nulová",J1061,0)</f>
        <v>0</v>
      </c>
      <c r="BJ1061" s="19" t="s">
        <v>85</v>
      </c>
      <c r="BK1061" s="184">
        <f>ROUND(I1061*H1061,2)</f>
        <v>0</v>
      </c>
      <c r="BL1061" s="19" t="s">
        <v>245</v>
      </c>
      <c r="BM1061" s="183" t="s">
        <v>1311</v>
      </c>
    </row>
    <row r="1062" spans="1:65" s="2" customFormat="1" ht="14.45" customHeight="1">
      <c r="A1062" s="37"/>
      <c r="B1062" s="38"/>
      <c r="C1062" s="172" t="s">
        <v>1312</v>
      </c>
      <c r="D1062" s="172" t="s">
        <v>151</v>
      </c>
      <c r="E1062" s="173" t="s">
        <v>1313</v>
      </c>
      <c r="F1062" s="174" t="s">
        <v>1314</v>
      </c>
      <c r="G1062" s="175" t="s">
        <v>235</v>
      </c>
      <c r="H1062" s="176">
        <v>2</v>
      </c>
      <c r="I1062" s="177"/>
      <c r="J1062" s="178">
        <f>ROUND(I1062*H1062,2)</f>
        <v>0</v>
      </c>
      <c r="K1062" s="174" t="s">
        <v>155</v>
      </c>
      <c r="L1062" s="42"/>
      <c r="M1062" s="179" t="s">
        <v>31</v>
      </c>
      <c r="N1062" s="180" t="s">
        <v>48</v>
      </c>
      <c r="O1062" s="67"/>
      <c r="P1062" s="181">
        <f>O1062*H1062</f>
        <v>0</v>
      </c>
      <c r="Q1062" s="181">
        <v>0</v>
      </c>
      <c r="R1062" s="181">
        <f>Q1062*H1062</f>
        <v>0</v>
      </c>
      <c r="S1062" s="181">
        <v>0</v>
      </c>
      <c r="T1062" s="182">
        <f>S1062*H1062</f>
        <v>0</v>
      </c>
      <c r="U1062" s="37"/>
      <c r="V1062" s="37"/>
      <c r="W1062" s="37"/>
      <c r="X1062" s="37"/>
      <c r="Y1062" s="37"/>
      <c r="Z1062" s="37"/>
      <c r="AA1062" s="37"/>
      <c r="AB1062" s="37"/>
      <c r="AC1062" s="37"/>
      <c r="AD1062" s="37"/>
      <c r="AE1062" s="37"/>
      <c r="AR1062" s="183" t="s">
        <v>245</v>
      </c>
      <c r="AT1062" s="183" t="s">
        <v>151</v>
      </c>
      <c r="AU1062" s="183" t="s">
        <v>87</v>
      </c>
      <c r="AY1062" s="19" t="s">
        <v>149</v>
      </c>
      <c r="BE1062" s="184">
        <f>IF(N1062="základní",J1062,0)</f>
        <v>0</v>
      </c>
      <c r="BF1062" s="184">
        <f>IF(N1062="snížená",J1062,0)</f>
        <v>0</v>
      </c>
      <c r="BG1062" s="184">
        <f>IF(N1062="zákl. přenesená",J1062,0)</f>
        <v>0</v>
      </c>
      <c r="BH1062" s="184">
        <f>IF(N1062="sníž. přenesená",J1062,0)</f>
        <v>0</v>
      </c>
      <c r="BI1062" s="184">
        <f>IF(N1062="nulová",J1062,0)</f>
        <v>0</v>
      </c>
      <c r="BJ1062" s="19" t="s">
        <v>85</v>
      </c>
      <c r="BK1062" s="184">
        <f>ROUND(I1062*H1062,2)</f>
        <v>0</v>
      </c>
      <c r="BL1062" s="19" t="s">
        <v>245</v>
      </c>
      <c r="BM1062" s="183" t="s">
        <v>1315</v>
      </c>
    </row>
    <row r="1063" spans="2:51" s="13" customFormat="1" ht="12">
      <c r="B1063" s="190"/>
      <c r="C1063" s="191"/>
      <c r="D1063" s="185" t="s">
        <v>160</v>
      </c>
      <c r="E1063" s="192" t="s">
        <v>31</v>
      </c>
      <c r="F1063" s="193" t="s">
        <v>1290</v>
      </c>
      <c r="G1063" s="191"/>
      <c r="H1063" s="192" t="s">
        <v>31</v>
      </c>
      <c r="I1063" s="194"/>
      <c r="J1063" s="191"/>
      <c r="K1063" s="191"/>
      <c r="L1063" s="195"/>
      <c r="M1063" s="196"/>
      <c r="N1063" s="197"/>
      <c r="O1063" s="197"/>
      <c r="P1063" s="197"/>
      <c r="Q1063" s="197"/>
      <c r="R1063" s="197"/>
      <c r="S1063" s="197"/>
      <c r="T1063" s="198"/>
      <c r="AT1063" s="199" t="s">
        <v>160</v>
      </c>
      <c r="AU1063" s="199" t="s">
        <v>87</v>
      </c>
      <c r="AV1063" s="13" t="s">
        <v>85</v>
      </c>
      <c r="AW1063" s="13" t="s">
        <v>38</v>
      </c>
      <c r="AX1063" s="13" t="s">
        <v>77</v>
      </c>
      <c r="AY1063" s="199" t="s">
        <v>149</v>
      </c>
    </row>
    <row r="1064" spans="2:51" s="14" customFormat="1" ht="12">
      <c r="B1064" s="200"/>
      <c r="C1064" s="201"/>
      <c r="D1064" s="185" t="s">
        <v>160</v>
      </c>
      <c r="E1064" s="202" t="s">
        <v>31</v>
      </c>
      <c r="F1064" s="203" t="s">
        <v>1291</v>
      </c>
      <c r="G1064" s="201"/>
      <c r="H1064" s="204">
        <v>1</v>
      </c>
      <c r="I1064" s="205"/>
      <c r="J1064" s="201"/>
      <c r="K1064" s="201"/>
      <c r="L1064" s="206"/>
      <c r="M1064" s="207"/>
      <c r="N1064" s="208"/>
      <c r="O1064" s="208"/>
      <c r="P1064" s="208"/>
      <c r="Q1064" s="208"/>
      <c r="R1064" s="208"/>
      <c r="S1064" s="208"/>
      <c r="T1064" s="209"/>
      <c r="AT1064" s="210" t="s">
        <v>160</v>
      </c>
      <c r="AU1064" s="210" t="s">
        <v>87</v>
      </c>
      <c r="AV1064" s="14" t="s">
        <v>87</v>
      </c>
      <c r="AW1064" s="14" t="s">
        <v>38</v>
      </c>
      <c r="AX1064" s="14" t="s">
        <v>77</v>
      </c>
      <c r="AY1064" s="210" t="s">
        <v>149</v>
      </c>
    </row>
    <row r="1065" spans="2:51" s="14" customFormat="1" ht="12">
      <c r="B1065" s="200"/>
      <c r="C1065" s="201"/>
      <c r="D1065" s="185" t="s">
        <v>160</v>
      </c>
      <c r="E1065" s="202" t="s">
        <v>31</v>
      </c>
      <c r="F1065" s="203" t="s">
        <v>1292</v>
      </c>
      <c r="G1065" s="201"/>
      <c r="H1065" s="204">
        <v>1</v>
      </c>
      <c r="I1065" s="205"/>
      <c r="J1065" s="201"/>
      <c r="K1065" s="201"/>
      <c r="L1065" s="206"/>
      <c r="M1065" s="207"/>
      <c r="N1065" s="208"/>
      <c r="O1065" s="208"/>
      <c r="P1065" s="208"/>
      <c r="Q1065" s="208"/>
      <c r="R1065" s="208"/>
      <c r="S1065" s="208"/>
      <c r="T1065" s="209"/>
      <c r="AT1065" s="210" t="s">
        <v>160</v>
      </c>
      <c r="AU1065" s="210" t="s">
        <v>87</v>
      </c>
      <c r="AV1065" s="14" t="s">
        <v>87</v>
      </c>
      <c r="AW1065" s="14" t="s">
        <v>38</v>
      </c>
      <c r="AX1065" s="14" t="s">
        <v>77</v>
      </c>
      <c r="AY1065" s="210" t="s">
        <v>149</v>
      </c>
    </row>
    <row r="1066" spans="2:51" s="15" customFormat="1" ht="12">
      <c r="B1066" s="211"/>
      <c r="C1066" s="212"/>
      <c r="D1066" s="185" t="s">
        <v>160</v>
      </c>
      <c r="E1066" s="213" t="s">
        <v>31</v>
      </c>
      <c r="F1066" s="214" t="s">
        <v>163</v>
      </c>
      <c r="G1066" s="212"/>
      <c r="H1066" s="215">
        <v>2</v>
      </c>
      <c r="I1066" s="216"/>
      <c r="J1066" s="212"/>
      <c r="K1066" s="212"/>
      <c r="L1066" s="217"/>
      <c r="M1066" s="218"/>
      <c r="N1066" s="219"/>
      <c r="O1066" s="219"/>
      <c r="P1066" s="219"/>
      <c r="Q1066" s="219"/>
      <c r="R1066" s="219"/>
      <c r="S1066" s="219"/>
      <c r="T1066" s="220"/>
      <c r="AT1066" s="221" t="s">
        <v>160</v>
      </c>
      <c r="AU1066" s="221" t="s">
        <v>87</v>
      </c>
      <c r="AV1066" s="15" t="s">
        <v>156</v>
      </c>
      <c r="AW1066" s="15" t="s">
        <v>38</v>
      </c>
      <c r="AX1066" s="15" t="s">
        <v>85</v>
      </c>
      <c r="AY1066" s="221" t="s">
        <v>149</v>
      </c>
    </row>
    <row r="1067" spans="1:65" s="2" customFormat="1" ht="14.45" customHeight="1">
      <c r="A1067" s="37"/>
      <c r="B1067" s="38"/>
      <c r="C1067" s="222" t="s">
        <v>1316</v>
      </c>
      <c r="D1067" s="222" t="s">
        <v>194</v>
      </c>
      <c r="E1067" s="223" t="s">
        <v>1317</v>
      </c>
      <c r="F1067" s="224" t="s">
        <v>1318</v>
      </c>
      <c r="G1067" s="225" t="s">
        <v>235</v>
      </c>
      <c r="H1067" s="226">
        <v>2</v>
      </c>
      <c r="I1067" s="227"/>
      <c r="J1067" s="228">
        <f>ROUND(I1067*H1067,2)</f>
        <v>0</v>
      </c>
      <c r="K1067" s="224" t="s">
        <v>155</v>
      </c>
      <c r="L1067" s="229"/>
      <c r="M1067" s="230" t="s">
        <v>31</v>
      </c>
      <c r="N1067" s="231" t="s">
        <v>48</v>
      </c>
      <c r="O1067" s="67"/>
      <c r="P1067" s="181">
        <f>O1067*H1067</f>
        <v>0</v>
      </c>
      <c r="Q1067" s="181">
        <v>0.0001</v>
      </c>
      <c r="R1067" s="181">
        <f>Q1067*H1067</f>
        <v>0.0002</v>
      </c>
      <c r="S1067" s="181">
        <v>0</v>
      </c>
      <c r="T1067" s="182">
        <f>S1067*H1067</f>
        <v>0</v>
      </c>
      <c r="U1067" s="37"/>
      <c r="V1067" s="37"/>
      <c r="W1067" s="37"/>
      <c r="X1067" s="37"/>
      <c r="Y1067" s="37"/>
      <c r="Z1067" s="37"/>
      <c r="AA1067" s="37"/>
      <c r="AB1067" s="37"/>
      <c r="AC1067" s="37"/>
      <c r="AD1067" s="37"/>
      <c r="AE1067" s="37"/>
      <c r="AR1067" s="183" t="s">
        <v>350</v>
      </c>
      <c r="AT1067" s="183" t="s">
        <v>194</v>
      </c>
      <c r="AU1067" s="183" t="s">
        <v>87</v>
      </c>
      <c r="AY1067" s="19" t="s">
        <v>149</v>
      </c>
      <c r="BE1067" s="184">
        <f>IF(N1067="základní",J1067,0)</f>
        <v>0</v>
      </c>
      <c r="BF1067" s="184">
        <f>IF(N1067="snížená",J1067,0)</f>
        <v>0</v>
      </c>
      <c r="BG1067" s="184">
        <f>IF(N1067="zákl. přenesená",J1067,0)</f>
        <v>0</v>
      </c>
      <c r="BH1067" s="184">
        <f>IF(N1067="sníž. přenesená",J1067,0)</f>
        <v>0</v>
      </c>
      <c r="BI1067" s="184">
        <f>IF(N1067="nulová",J1067,0)</f>
        <v>0</v>
      </c>
      <c r="BJ1067" s="19" t="s">
        <v>85</v>
      </c>
      <c r="BK1067" s="184">
        <f>ROUND(I1067*H1067,2)</f>
        <v>0</v>
      </c>
      <c r="BL1067" s="19" t="s">
        <v>245</v>
      </c>
      <c r="BM1067" s="183" t="s">
        <v>1319</v>
      </c>
    </row>
    <row r="1068" spans="1:65" s="2" customFormat="1" ht="24.2" customHeight="1">
      <c r="A1068" s="37"/>
      <c r="B1068" s="38"/>
      <c r="C1068" s="172" t="s">
        <v>1320</v>
      </c>
      <c r="D1068" s="172" t="s">
        <v>151</v>
      </c>
      <c r="E1068" s="173" t="s">
        <v>1321</v>
      </c>
      <c r="F1068" s="174" t="s">
        <v>1322</v>
      </c>
      <c r="G1068" s="175" t="s">
        <v>297</v>
      </c>
      <c r="H1068" s="176">
        <v>7.23</v>
      </c>
      <c r="I1068" s="177"/>
      <c r="J1068" s="178">
        <f>ROUND(I1068*H1068,2)</f>
        <v>0</v>
      </c>
      <c r="K1068" s="174" t="s">
        <v>155</v>
      </c>
      <c r="L1068" s="42"/>
      <c r="M1068" s="179" t="s">
        <v>31</v>
      </c>
      <c r="N1068" s="180" t="s">
        <v>48</v>
      </c>
      <c r="O1068" s="67"/>
      <c r="P1068" s="181">
        <f>O1068*H1068</f>
        <v>0</v>
      </c>
      <c r="Q1068" s="181">
        <v>0.00167</v>
      </c>
      <c r="R1068" s="181">
        <f>Q1068*H1068</f>
        <v>0.0120741</v>
      </c>
      <c r="S1068" s="181">
        <v>0</v>
      </c>
      <c r="T1068" s="182">
        <f>S1068*H1068</f>
        <v>0</v>
      </c>
      <c r="U1068" s="37"/>
      <c r="V1068" s="37"/>
      <c r="W1068" s="37"/>
      <c r="X1068" s="37"/>
      <c r="Y1068" s="37"/>
      <c r="Z1068" s="37"/>
      <c r="AA1068" s="37"/>
      <c r="AB1068" s="37"/>
      <c r="AC1068" s="37"/>
      <c r="AD1068" s="37"/>
      <c r="AE1068" s="37"/>
      <c r="AR1068" s="183" t="s">
        <v>245</v>
      </c>
      <c r="AT1068" s="183" t="s">
        <v>151</v>
      </c>
      <c r="AU1068" s="183" t="s">
        <v>87</v>
      </c>
      <c r="AY1068" s="19" t="s">
        <v>149</v>
      </c>
      <c r="BE1068" s="184">
        <f>IF(N1068="základní",J1068,0)</f>
        <v>0</v>
      </c>
      <c r="BF1068" s="184">
        <f>IF(N1068="snížená",J1068,0)</f>
        <v>0</v>
      </c>
      <c r="BG1068" s="184">
        <f>IF(N1068="zákl. přenesená",J1068,0)</f>
        <v>0</v>
      </c>
      <c r="BH1068" s="184">
        <f>IF(N1068="sníž. přenesená",J1068,0)</f>
        <v>0</v>
      </c>
      <c r="BI1068" s="184">
        <f>IF(N1068="nulová",J1068,0)</f>
        <v>0</v>
      </c>
      <c r="BJ1068" s="19" t="s">
        <v>85</v>
      </c>
      <c r="BK1068" s="184">
        <f>ROUND(I1068*H1068,2)</f>
        <v>0</v>
      </c>
      <c r="BL1068" s="19" t="s">
        <v>245</v>
      </c>
      <c r="BM1068" s="183" t="s">
        <v>1323</v>
      </c>
    </row>
    <row r="1069" spans="1:47" s="2" customFormat="1" ht="48.75">
      <c r="A1069" s="37"/>
      <c r="B1069" s="38"/>
      <c r="C1069" s="39"/>
      <c r="D1069" s="185" t="s">
        <v>158</v>
      </c>
      <c r="E1069" s="39"/>
      <c r="F1069" s="186" t="s">
        <v>1324</v>
      </c>
      <c r="G1069" s="39"/>
      <c r="H1069" s="39"/>
      <c r="I1069" s="187"/>
      <c r="J1069" s="39"/>
      <c r="K1069" s="39"/>
      <c r="L1069" s="42"/>
      <c r="M1069" s="188"/>
      <c r="N1069" s="189"/>
      <c r="O1069" s="67"/>
      <c r="P1069" s="67"/>
      <c r="Q1069" s="67"/>
      <c r="R1069" s="67"/>
      <c r="S1069" s="67"/>
      <c r="T1069" s="68"/>
      <c r="U1069" s="37"/>
      <c r="V1069" s="37"/>
      <c r="W1069" s="37"/>
      <c r="X1069" s="37"/>
      <c r="Y1069" s="37"/>
      <c r="Z1069" s="37"/>
      <c r="AA1069" s="37"/>
      <c r="AB1069" s="37"/>
      <c r="AC1069" s="37"/>
      <c r="AD1069" s="37"/>
      <c r="AE1069" s="37"/>
      <c r="AT1069" s="19" t="s">
        <v>158</v>
      </c>
      <c r="AU1069" s="19" t="s">
        <v>87</v>
      </c>
    </row>
    <row r="1070" spans="2:51" s="13" customFormat="1" ht="12">
      <c r="B1070" s="190"/>
      <c r="C1070" s="191"/>
      <c r="D1070" s="185" t="s">
        <v>160</v>
      </c>
      <c r="E1070" s="192" t="s">
        <v>31</v>
      </c>
      <c r="F1070" s="193" t="s">
        <v>1290</v>
      </c>
      <c r="G1070" s="191"/>
      <c r="H1070" s="192" t="s">
        <v>31</v>
      </c>
      <c r="I1070" s="194"/>
      <c r="J1070" s="191"/>
      <c r="K1070" s="191"/>
      <c r="L1070" s="195"/>
      <c r="M1070" s="196"/>
      <c r="N1070" s="197"/>
      <c r="O1070" s="197"/>
      <c r="P1070" s="197"/>
      <c r="Q1070" s="197"/>
      <c r="R1070" s="197"/>
      <c r="S1070" s="197"/>
      <c r="T1070" s="198"/>
      <c r="AT1070" s="199" t="s">
        <v>160</v>
      </c>
      <c r="AU1070" s="199" t="s">
        <v>87</v>
      </c>
      <c r="AV1070" s="13" t="s">
        <v>85</v>
      </c>
      <c r="AW1070" s="13" t="s">
        <v>38</v>
      </c>
      <c r="AX1070" s="13" t="s">
        <v>77</v>
      </c>
      <c r="AY1070" s="199" t="s">
        <v>149</v>
      </c>
    </row>
    <row r="1071" spans="2:51" s="14" customFormat="1" ht="12">
      <c r="B1071" s="200"/>
      <c r="C1071" s="201"/>
      <c r="D1071" s="185" t="s">
        <v>160</v>
      </c>
      <c r="E1071" s="202" t="s">
        <v>31</v>
      </c>
      <c r="F1071" s="203" t="s">
        <v>1325</v>
      </c>
      <c r="G1071" s="201"/>
      <c r="H1071" s="204">
        <v>4.63</v>
      </c>
      <c r="I1071" s="205"/>
      <c r="J1071" s="201"/>
      <c r="K1071" s="201"/>
      <c r="L1071" s="206"/>
      <c r="M1071" s="207"/>
      <c r="N1071" s="208"/>
      <c r="O1071" s="208"/>
      <c r="P1071" s="208"/>
      <c r="Q1071" s="208"/>
      <c r="R1071" s="208"/>
      <c r="S1071" s="208"/>
      <c r="T1071" s="209"/>
      <c r="AT1071" s="210" t="s">
        <v>160</v>
      </c>
      <c r="AU1071" s="210" t="s">
        <v>87</v>
      </c>
      <c r="AV1071" s="14" t="s">
        <v>87</v>
      </c>
      <c r="AW1071" s="14" t="s">
        <v>38</v>
      </c>
      <c r="AX1071" s="14" t="s">
        <v>77</v>
      </c>
      <c r="AY1071" s="210" t="s">
        <v>149</v>
      </c>
    </row>
    <row r="1072" spans="2:51" s="14" customFormat="1" ht="12">
      <c r="B1072" s="200"/>
      <c r="C1072" s="201"/>
      <c r="D1072" s="185" t="s">
        <v>160</v>
      </c>
      <c r="E1072" s="202" t="s">
        <v>31</v>
      </c>
      <c r="F1072" s="203" t="s">
        <v>1326</v>
      </c>
      <c r="G1072" s="201"/>
      <c r="H1072" s="204">
        <v>2.6</v>
      </c>
      <c r="I1072" s="205"/>
      <c r="J1072" s="201"/>
      <c r="K1072" s="201"/>
      <c r="L1072" s="206"/>
      <c r="M1072" s="207"/>
      <c r="N1072" s="208"/>
      <c r="O1072" s="208"/>
      <c r="P1072" s="208"/>
      <c r="Q1072" s="208"/>
      <c r="R1072" s="208"/>
      <c r="S1072" s="208"/>
      <c r="T1072" s="209"/>
      <c r="AT1072" s="210" t="s">
        <v>160</v>
      </c>
      <c r="AU1072" s="210" t="s">
        <v>87</v>
      </c>
      <c r="AV1072" s="14" t="s">
        <v>87</v>
      </c>
      <c r="AW1072" s="14" t="s">
        <v>38</v>
      </c>
      <c r="AX1072" s="14" t="s">
        <v>77</v>
      </c>
      <c r="AY1072" s="210" t="s">
        <v>149</v>
      </c>
    </row>
    <row r="1073" spans="2:51" s="15" customFormat="1" ht="12">
      <c r="B1073" s="211"/>
      <c r="C1073" s="212"/>
      <c r="D1073" s="185" t="s">
        <v>160</v>
      </c>
      <c r="E1073" s="213" t="s">
        <v>31</v>
      </c>
      <c r="F1073" s="214" t="s">
        <v>163</v>
      </c>
      <c r="G1073" s="212"/>
      <c r="H1073" s="215">
        <v>7.23</v>
      </c>
      <c r="I1073" s="216"/>
      <c r="J1073" s="212"/>
      <c r="K1073" s="212"/>
      <c r="L1073" s="217"/>
      <c r="M1073" s="218"/>
      <c r="N1073" s="219"/>
      <c r="O1073" s="219"/>
      <c r="P1073" s="219"/>
      <c r="Q1073" s="219"/>
      <c r="R1073" s="219"/>
      <c r="S1073" s="219"/>
      <c r="T1073" s="220"/>
      <c r="AT1073" s="221" t="s">
        <v>160</v>
      </c>
      <c r="AU1073" s="221" t="s">
        <v>87</v>
      </c>
      <c r="AV1073" s="15" t="s">
        <v>156</v>
      </c>
      <c r="AW1073" s="15" t="s">
        <v>38</v>
      </c>
      <c r="AX1073" s="15" t="s">
        <v>85</v>
      </c>
      <c r="AY1073" s="221" t="s">
        <v>149</v>
      </c>
    </row>
    <row r="1074" spans="1:65" s="2" customFormat="1" ht="14.45" customHeight="1">
      <c r="A1074" s="37"/>
      <c r="B1074" s="38"/>
      <c r="C1074" s="222" t="s">
        <v>1327</v>
      </c>
      <c r="D1074" s="222" t="s">
        <v>194</v>
      </c>
      <c r="E1074" s="223" t="s">
        <v>1328</v>
      </c>
      <c r="F1074" s="224" t="s">
        <v>1329</v>
      </c>
      <c r="G1074" s="225" t="s">
        <v>297</v>
      </c>
      <c r="H1074" s="226">
        <v>9</v>
      </c>
      <c r="I1074" s="227"/>
      <c r="J1074" s="228">
        <f>ROUND(I1074*H1074,2)</f>
        <v>0</v>
      </c>
      <c r="K1074" s="224" t="s">
        <v>155</v>
      </c>
      <c r="L1074" s="229"/>
      <c r="M1074" s="230" t="s">
        <v>31</v>
      </c>
      <c r="N1074" s="231" t="s">
        <v>48</v>
      </c>
      <c r="O1074" s="67"/>
      <c r="P1074" s="181">
        <f>O1074*H1074</f>
        <v>0</v>
      </c>
      <c r="Q1074" s="181">
        <v>0.0015</v>
      </c>
      <c r="R1074" s="181">
        <f>Q1074*H1074</f>
        <v>0.0135</v>
      </c>
      <c r="S1074" s="181">
        <v>0</v>
      </c>
      <c r="T1074" s="182">
        <f>S1074*H1074</f>
        <v>0</v>
      </c>
      <c r="U1074" s="37"/>
      <c r="V1074" s="37"/>
      <c r="W1074" s="37"/>
      <c r="X1074" s="37"/>
      <c r="Y1074" s="37"/>
      <c r="Z1074" s="37"/>
      <c r="AA1074" s="37"/>
      <c r="AB1074" s="37"/>
      <c r="AC1074" s="37"/>
      <c r="AD1074" s="37"/>
      <c r="AE1074" s="37"/>
      <c r="AR1074" s="183" t="s">
        <v>350</v>
      </c>
      <c r="AT1074" s="183" t="s">
        <v>194</v>
      </c>
      <c r="AU1074" s="183" t="s">
        <v>87</v>
      </c>
      <c r="AY1074" s="19" t="s">
        <v>149</v>
      </c>
      <c r="BE1074" s="184">
        <f>IF(N1074="základní",J1074,0)</f>
        <v>0</v>
      </c>
      <c r="BF1074" s="184">
        <f>IF(N1074="snížená",J1074,0)</f>
        <v>0</v>
      </c>
      <c r="BG1074" s="184">
        <f>IF(N1074="zákl. přenesená",J1074,0)</f>
        <v>0</v>
      </c>
      <c r="BH1074" s="184">
        <f>IF(N1074="sníž. přenesená",J1074,0)</f>
        <v>0</v>
      </c>
      <c r="BI1074" s="184">
        <f>IF(N1074="nulová",J1074,0)</f>
        <v>0</v>
      </c>
      <c r="BJ1074" s="19" t="s">
        <v>85</v>
      </c>
      <c r="BK1074" s="184">
        <f>ROUND(I1074*H1074,2)</f>
        <v>0</v>
      </c>
      <c r="BL1074" s="19" t="s">
        <v>245</v>
      </c>
      <c r="BM1074" s="183" t="s">
        <v>1330</v>
      </c>
    </row>
    <row r="1075" spans="1:65" s="2" customFormat="1" ht="14.45" customHeight="1">
      <c r="A1075" s="37"/>
      <c r="B1075" s="38"/>
      <c r="C1075" s="172" t="s">
        <v>1331</v>
      </c>
      <c r="D1075" s="172" t="s">
        <v>151</v>
      </c>
      <c r="E1075" s="173" t="s">
        <v>1332</v>
      </c>
      <c r="F1075" s="174" t="s">
        <v>1333</v>
      </c>
      <c r="G1075" s="175" t="s">
        <v>235</v>
      </c>
      <c r="H1075" s="176">
        <v>4</v>
      </c>
      <c r="I1075" s="177"/>
      <c r="J1075" s="178">
        <f>ROUND(I1075*H1075,2)</f>
        <v>0</v>
      </c>
      <c r="K1075" s="174" t="s">
        <v>155</v>
      </c>
      <c r="L1075" s="42"/>
      <c r="M1075" s="179" t="s">
        <v>31</v>
      </c>
      <c r="N1075" s="180" t="s">
        <v>48</v>
      </c>
      <c r="O1075" s="67"/>
      <c r="P1075" s="181">
        <f>O1075*H1075</f>
        <v>0</v>
      </c>
      <c r="Q1075" s="181">
        <v>0</v>
      </c>
      <c r="R1075" s="181">
        <f>Q1075*H1075</f>
        <v>0</v>
      </c>
      <c r="S1075" s="181">
        <v>0</v>
      </c>
      <c r="T1075" s="182">
        <f>S1075*H1075</f>
        <v>0</v>
      </c>
      <c r="U1075" s="37"/>
      <c r="V1075" s="37"/>
      <c r="W1075" s="37"/>
      <c r="X1075" s="37"/>
      <c r="Y1075" s="37"/>
      <c r="Z1075" s="37"/>
      <c r="AA1075" s="37"/>
      <c r="AB1075" s="37"/>
      <c r="AC1075" s="37"/>
      <c r="AD1075" s="37"/>
      <c r="AE1075" s="37"/>
      <c r="AR1075" s="183" t="s">
        <v>245</v>
      </c>
      <c r="AT1075" s="183" t="s">
        <v>151</v>
      </c>
      <c r="AU1075" s="183" t="s">
        <v>87</v>
      </c>
      <c r="AY1075" s="19" t="s">
        <v>149</v>
      </c>
      <c r="BE1075" s="184">
        <f>IF(N1075="základní",J1075,0)</f>
        <v>0</v>
      </c>
      <c r="BF1075" s="184">
        <f>IF(N1075="snížená",J1075,0)</f>
        <v>0</v>
      </c>
      <c r="BG1075" s="184">
        <f>IF(N1075="zákl. přenesená",J1075,0)</f>
        <v>0</v>
      </c>
      <c r="BH1075" s="184">
        <f>IF(N1075="sníž. přenesená",J1075,0)</f>
        <v>0</v>
      </c>
      <c r="BI1075" s="184">
        <f>IF(N1075="nulová",J1075,0)</f>
        <v>0</v>
      </c>
      <c r="BJ1075" s="19" t="s">
        <v>85</v>
      </c>
      <c r="BK1075" s="184">
        <f>ROUND(I1075*H1075,2)</f>
        <v>0</v>
      </c>
      <c r="BL1075" s="19" t="s">
        <v>245</v>
      </c>
      <c r="BM1075" s="183" t="s">
        <v>1334</v>
      </c>
    </row>
    <row r="1076" spans="2:51" s="13" customFormat="1" ht="12">
      <c r="B1076" s="190"/>
      <c r="C1076" s="191"/>
      <c r="D1076" s="185" t="s">
        <v>160</v>
      </c>
      <c r="E1076" s="192" t="s">
        <v>31</v>
      </c>
      <c r="F1076" s="193" t="s">
        <v>1290</v>
      </c>
      <c r="G1076" s="191"/>
      <c r="H1076" s="192" t="s">
        <v>31</v>
      </c>
      <c r="I1076" s="194"/>
      <c r="J1076" s="191"/>
      <c r="K1076" s="191"/>
      <c r="L1076" s="195"/>
      <c r="M1076" s="196"/>
      <c r="N1076" s="197"/>
      <c r="O1076" s="197"/>
      <c r="P1076" s="197"/>
      <c r="Q1076" s="197"/>
      <c r="R1076" s="197"/>
      <c r="S1076" s="197"/>
      <c r="T1076" s="198"/>
      <c r="AT1076" s="199" t="s">
        <v>160</v>
      </c>
      <c r="AU1076" s="199" t="s">
        <v>87</v>
      </c>
      <c r="AV1076" s="13" t="s">
        <v>85</v>
      </c>
      <c r="AW1076" s="13" t="s">
        <v>38</v>
      </c>
      <c r="AX1076" s="13" t="s">
        <v>77</v>
      </c>
      <c r="AY1076" s="199" t="s">
        <v>149</v>
      </c>
    </row>
    <row r="1077" spans="2:51" s="14" customFormat="1" ht="12">
      <c r="B1077" s="200"/>
      <c r="C1077" s="201"/>
      <c r="D1077" s="185" t="s">
        <v>160</v>
      </c>
      <c r="E1077" s="202" t="s">
        <v>31</v>
      </c>
      <c r="F1077" s="203" t="s">
        <v>1301</v>
      </c>
      <c r="G1077" s="201"/>
      <c r="H1077" s="204">
        <v>3</v>
      </c>
      <c r="I1077" s="205"/>
      <c r="J1077" s="201"/>
      <c r="K1077" s="201"/>
      <c r="L1077" s="206"/>
      <c r="M1077" s="207"/>
      <c r="N1077" s="208"/>
      <c r="O1077" s="208"/>
      <c r="P1077" s="208"/>
      <c r="Q1077" s="208"/>
      <c r="R1077" s="208"/>
      <c r="S1077" s="208"/>
      <c r="T1077" s="209"/>
      <c r="AT1077" s="210" t="s">
        <v>160</v>
      </c>
      <c r="AU1077" s="210" t="s">
        <v>87</v>
      </c>
      <c r="AV1077" s="14" t="s">
        <v>87</v>
      </c>
      <c r="AW1077" s="14" t="s">
        <v>38</v>
      </c>
      <c r="AX1077" s="14" t="s">
        <v>77</v>
      </c>
      <c r="AY1077" s="210" t="s">
        <v>149</v>
      </c>
    </row>
    <row r="1078" spans="2:51" s="14" customFormat="1" ht="12">
      <c r="B1078" s="200"/>
      <c r="C1078" s="201"/>
      <c r="D1078" s="185" t="s">
        <v>160</v>
      </c>
      <c r="E1078" s="202" t="s">
        <v>31</v>
      </c>
      <c r="F1078" s="203" t="s">
        <v>1292</v>
      </c>
      <c r="G1078" s="201"/>
      <c r="H1078" s="204">
        <v>1</v>
      </c>
      <c r="I1078" s="205"/>
      <c r="J1078" s="201"/>
      <c r="K1078" s="201"/>
      <c r="L1078" s="206"/>
      <c r="M1078" s="207"/>
      <c r="N1078" s="208"/>
      <c r="O1078" s="208"/>
      <c r="P1078" s="208"/>
      <c r="Q1078" s="208"/>
      <c r="R1078" s="208"/>
      <c r="S1078" s="208"/>
      <c r="T1078" s="209"/>
      <c r="AT1078" s="210" t="s">
        <v>160</v>
      </c>
      <c r="AU1078" s="210" t="s">
        <v>87</v>
      </c>
      <c r="AV1078" s="14" t="s">
        <v>87</v>
      </c>
      <c r="AW1078" s="14" t="s">
        <v>38</v>
      </c>
      <c r="AX1078" s="14" t="s">
        <v>77</v>
      </c>
      <c r="AY1078" s="210" t="s">
        <v>149</v>
      </c>
    </row>
    <row r="1079" spans="2:51" s="15" customFormat="1" ht="12">
      <c r="B1079" s="211"/>
      <c r="C1079" s="212"/>
      <c r="D1079" s="185" t="s">
        <v>160</v>
      </c>
      <c r="E1079" s="213" t="s">
        <v>31</v>
      </c>
      <c r="F1079" s="214" t="s">
        <v>163</v>
      </c>
      <c r="G1079" s="212"/>
      <c r="H1079" s="215">
        <v>4</v>
      </c>
      <c r="I1079" s="216"/>
      <c r="J1079" s="212"/>
      <c r="K1079" s="212"/>
      <c r="L1079" s="217"/>
      <c r="M1079" s="218"/>
      <c r="N1079" s="219"/>
      <c r="O1079" s="219"/>
      <c r="P1079" s="219"/>
      <c r="Q1079" s="219"/>
      <c r="R1079" s="219"/>
      <c r="S1079" s="219"/>
      <c r="T1079" s="220"/>
      <c r="AT1079" s="221" t="s">
        <v>160</v>
      </c>
      <c r="AU1079" s="221" t="s">
        <v>87</v>
      </c>
      <c r="AV1079" s="15" t="s">
        <v>156</v>
      </c>
      <c r="AW1079" s="15" t="s">
        <v>38</v>
      </c>
      <c r="AX1079" s="15" t="s">
        <v>85</v>
      </c>
      <c r="AY1079" s="221" t="s">
        <v>149</v>
      </c>
    </row>
    <row r="1080" spans="1:65" s="2" customFormat="1" ht="14.45" customHeight="1">
      <c r="A1080" s="37"/>
      <c r="B1080" s="38"/>
      <c r="C1080" s="222" t="s">
        <v>1335</v>
      </c>
      <c r="D1080" s="222" t="s">
        <v>194</v>
      </c>
      <c r="E1080" s="223" t="s">
        <v>1336</v>
      </c>
      <c r="F1080" s="224" t="s">
        <v>1337</v>
      </c>
      <c r="G1080" s="225" t="s">
        <v>235</v>
      </c>
      <c r="H1080" s="226">
        <v>4</v>
      </c>
      <c r="I1080" s="227"/>
      <c r="J1080" s="228">
        <f>ROUND(I1080*H1080,2)</f>
        <v>0</v>
      </c>
      <c r="K1080" s="224" t="s">
        <v>155</v>
      </c>
      <c r="L1080" s="229"/>
      <c r="M1080" s="230" t="s">
        <v>31</v>
      </c>
      <c r="N1080" s="231" t="s">
        <v>48</v>
      </c>
      <c r="O1080" s="67"/>
      <c r="P1080" s="181">
        <f>O1080*H1080</f>
        <v>0</v>
      </c>
      <c r="Q1080" s="181">
        <v>0.0004</v>
      </c>
      <c r="R1080" s="181">
        <f>Q1080*H1080</f>
        <v>0.0016</v>
      </c>
      <c r="S1080" s="181">
        <v>0</v>
      </c>
      <c r="T1080" s="182">
        <f>S1080*H1080</f>
        <v>0</v>
      </c>
      <c r="U1080" s="37"/>
      <c r="V1080" s="37"/>
      <c r="W1080" s="37"/>
      <c r="X1080" s="37"/>
      <c r="Y1080" s="37"/>
      <c r="Z1080" s="37"/>
      <c r="AA1080" s="37"/>
      <c r="AB1080" s="37"/>
      <c r="AC1080" s="37"/>
      <c r="AD1080" s="37"/>
      <c r="AE1080" s="37"/>
      <c r="AR1080" s="183" t="s">
        <v>350</v>
      </c>
      <c r="AT1080" s="183" t="s">
        <v>194</v>
      </c>
      <c r="AU1080" s="183" t="s">
        <v>87</v>
      </c>
      <c r="AY1080" s="19" t="s">
        <v>149</v>
      </c>
      <c r="BE1080" s="184">
        <f>IF(N1080="základní",J1080,0)</f>
        <v>0</v>
      </c>
      <c r="BF1080" s="184">
        <f>IF(N1080="snížená",J1080,0)</f>
        <v>0</v>
      </c>
      <c r="BG1080" s="184">
        <f>IF(N1080="zákl. přenesená",J1080,0)</f>
        <v>0</v>
      </c>
      <c r="BH1080" s="184">
        <f>IF(N1080="sníž. přenesená",J1080,0)</f>
        <v>0</v>
      </c>
      <c r="BI1080" s="184">
        <f>IF(N1080="nulová",J1080,0)</f>
        <v>0</v>
      </c>
      <c r="BJ1080" s="19" t="s">
        <v>85</v>
      </c>
      <c r="BK1080" s="184">
        <f>ROUND(I1080*H1080,2)</f>
        <v>0</v>
      </c>
      <c r="BL1080" s="19" t="s">
        <v>245</v>
      </c>
      <c r="BM1080" s="183" t="s">
        <v>1338</v>
      </c>
    </row>
    <row r="1081" spans="1:65" s="2" customFormat="1" ht="24.2" customHeight="1">
      <c r="A1081" s="37"/>
      <c r="B1081" s="38"/>
      <c r="C1081" s="172" t="s">
        <v>1339</v>
      </c>
      <c r="D1081" s="172" t="s">
        <v>151</v>
      </c>
      <c r="E1081" s="173" t="s">
        <v>1340</v>
      </c>
      <c r="F1081" s="174" t="s">
        <v>1341</v>
      </c>
      <c r="G1081" s="175" t="s">
        <v>235</v>
      </c>
      <c r="H1081" s="176">
        <v>4</v>
      </c>
      <c r="I1081" s="177"/>
      <c r="J1081" s="178">
        <f>ROUND(I1081*H1081,2)</f>
        <v>0</v>
      </c>
      <c r="K1081" s="174" t="s">
        <v>155</v>
      </c>
      <c r="L1081" s="42"/>
      <c r="M1081" s="179" t="s">
        <v>31</v>
      </c>
      <c r="N1081" s="180" t="s">
        <v>48</v>
      </c>
      <c r="O1081" s="67"/>
      <c r="P1081" s="181">
        <f>O1081*H1081</f>
        <v>0</v>
      </c>
      <c r="Q1081" s="181">
        <v>0</v>
      </c>
      <c r="R1081" s="181">
        <f>Q1081*H1081</f>
        <v>0</v>
      </c>
      <c r="S1081" s="181">
        <v>0</v>
      </c>
      <c r="T1081" s="182">
        <f>S1081*H1081</f>
        <v>0</v>
      </c>
      <c r="U1081" s="37"/>
      <c r="V1081" s="37"/>
      <c r="W1081" s="37"/>
      <c r="X1081" s="37"/>
      <c r="Y1081" s="37"/>
      <c r="Z1081" s="37"/>
      <c r="AA1081" s="37"/>
      <c r="AB1081" s="37"/>
      <c r="AC1081" s="37"/>
      <c r="AD1081" s="37"/>
      <c r="AE1081" s="37"/>
      <c r="AR1081" s="183" t="s">
        <v>245</v>
      </c>
      <c r="AT1081" s="183" t="s">
        <v>151</v>
      </c>
      <c r="AU1081" s="183" t="s">
        <v>87</v>
      </c>
      <c r="AY1081" s="19" t="s">
        <v>149</v>
      </c>
      <c r="BE1081" s="184">
        <f>IF(N1081="základní",J1081,0)</f>
        <v>0</v>
      </c>
      <c r="BF1081" s="184">
        <f>IF(N1081="snížená",J1081,0)</f>
        <v>0</v>
      </c>
      <c r="BG1081" s="184">
        <f>IF(N1081="zákl. přenesená",J1081,0)</f>
        <v>0</v>
      </c>
      <c r="BH1081" s="184">
        <f>IF(N1081="sníž. přenesená",J1081,0)</f>
        <v>0</v>
      </c>
      <c r="BI1081" s="184">
        <f>IF(N1081="nulová",J1081,0)</f>
        <v>0</v>
      </c>
      <c r="BJ1081" s="19" t="s">
        <v>85</v>
      </c>
      <c r="BK1081" s="184">
        <f>ROUND(I1081*H1081,2)</f>
        <v>0</v>
      </c>
      <c r="BL1081" s="19" t="s">
        <v>245</v>
      </c>
      <c r="BM1081" s="183" t="s">
        <v>1342</v>
      </c>
    </row>
    <row r="1082" spans="2:51" s="13" customFormat="1" ht="12">
      <c r="B1082" s="190"/>
      <c r="C1082" s="191"/>
      <c r="D1082" s="185" t="s">
        <v>160</v>
      </c>
      <c r="E1082" s="192" t="s">
        <v>31</v>
      </c>
      <c r="F1082" s="193" t="s">
        <v>1290</v>
      </c>
      <c r="G1082" s="191"/>
      <c r="H1082" s="192" t="s">
        <v>31</v>
      </c>
      <c r="I1082" s="194"/>
      <c r="J1082" s="191"/>
      <c r="K1082" s="191"/>
      <c r="L1082" s="195"/>
      <c r="M1082" s="196"/>
      <c r="N1082" s="197"/>
      <c r="O1082" s="197"/>
      <c r="P1082" s="197"/>
      <c r="Q1082" s="197"/>
      <c r="R1082" s="197"/>
      <c r="S1082" s="197"/>
      <c r="T1082" s="198"/>
      <c r="AT1082" s="199" t="s">
        <v>160</v>
      </c>
      <c r="AU1082" s="199" t="s">
        <v>87</v>
      </c>
      <c r="AV1082" s="13" t="s">
        <v>85</v>
      </c>
      <c r="AW1082" s="13" t="s">
        <v>38</v>
      </c>
      <c r="AX1082" s="13" t="s">
        <v>77</v>
      </c>
      <c r="AY1082" s="199" t="s">
        <v>149</v>
      </c>
    </row>
    <row r="1083" spans="2:51" s="14" customFormat="1" ht="12">
      <c r="B1083" s="200"/>
      <c r="C1083" s="201"/>
      <c r="D1083" s="185" t="s">
        <v>160</v>
      </c>
      <c r="E1083" s="202" t="s">
        <v>31</v>
      </c>
      <c r="F1083" s="203" t="s">
        <v>1301</v>
      </c>
      <c r="G1083" s="201"/>
      <c r="H1083" s="204">
        <v>3</v>
      </c>
      <c r="I1083" s="205"/>
      <c r="J1083" s="201"/>
      <c r="K1083" s="201"/>
      <c r="L1083" s="206"/>
      <c r="M1083" s="207"/>
      <c r="N1083" s="208"/>
      <c r="O1083" s="208"/>
      <c r="P1083" s="208"/>
      <c r="Q1083" s="208"/>
      <c r="R1083" s="208"/>
      <c r="S1083" s="208"/>
      <c r="T1083" s="209"/>
      <c r="AT1083" s="210" t="s">
        <v>160</v>
      </c>
      <c r="AU1083" s="210" t="s">
        <v>87</v>
      </c>
      <c r="AV1083" s="14" t="s">
        <v>87</v>
      </c>
      <c r="AW1083" s="14" t="s">
        <v>38</v>
      </c>
      <c r="AX1083" s="14" t="s">
        <v>77</v>
      </c>
      <c r="AY1083" s="210" t="s">
        <v>149</v>
      </c>
    </row>
    <row r="1084" spans="2:51" s="14" customFormat="1" ht="12">
      <c r="B1084" s="200"/>
      <c r="C1084" s="201"/>
      <c r="D1084" s="185" t="s">
        <v>160</v>
      </c>
      <c r="E1084" s="202" t="s">
        <v>31</v>
      </c>
      <c r="F1084" s="203" t="s">
        <v>1292</v>
      </c>
      <c r="G1084" s="201"/>
      <c r="H1084" s="204">
        <v>1</v>
      </c>
      <c r="I1084" s="205"/>
      <c r="J1084" s="201"/>
      <c r="K1084" s="201"/>
      <c r="L1084" s="206"/>
      <c r="M1084" s="207"/>
      <c r="N1084" s="208"/>
      <c r="O1084" s="208"/>
      <c r="P1084" s="208"/>
      <c r="Q1084" s="208"/>
      <c r="R1084" s="208"/>
      <c r="S1084" s="208"/>
      <c r="T1084" s="209"/>
      <c r="AT1084" s="210" t="s">
        <v>160</v>
      </c>
      <c r="AU1084" s="210" t="s">
        <v>87</v>
      </c>
      <c r="AV1084" s="14" t="s">
        <v>87</v>
      </c>
      <c r="AW1084" s="14" t="s">
        <v>38</v>
      </c>
      <c r="AX1084" s="14" t="s">
        <v>77</v>
      </c>
      <c r="AY1084" s="210" t="s">
        <v>149</v>
      </c>
    </row>
    <row r="1085" spans="2:51" s="15" customFormat="1" ht="12">
      <c r="B1085" s="211"/>
      <c r="C1085" s="212"/>
      <c r="D1085" s="185" t="s">
        <v>160</v>
      </c>
      <c r="E1085" s="213" t="s">
        <v>31</v>
      </c>
      <c r="F1085" s="214" t="s">
        <v>163</v>
      </c>
      <c r="G1085" s="212"/>
      <c r="H1085" s="215">
        <v>4</v>
      </c>
      <c r="I1085" s="216"/>
      <c r="J1085" s="212"/>
      <c r="K1085" s="212"/>
      <c r="L1085" s="217"/>
      <c r="M1085" s="218"/>
      <c r="N1085" s="219"/>
      <c r="O1085" s="219"/>
      <c r="P1085" s="219"/>
      <c r="Q1085" s="219"/>
      <c r="R1085" s="219"/>
      <c r="S1085" s="219"/>
      <c r="T1085" s="220"/>
      <c r="AT1085" s="221" t="s">
        <v>160</v>
      </c>
      <c r="AU1085" s="221" t="s">
        <v>87</v>
      </c>
      <c r="AV1085" s="15" t="s">
        <v>156</v>
      </c>
      <c r="AW1085" s="15" t="s">
        <v>38</v>
      </c>
      <c r="AX1085" s="15" t="s">
        <v>85</v>
      </c>
      <c r="AY1085" s="221" t="s">
        <v>149</v>
      </c>
    </row>
    <row r="1086" spans="1:65" s="2" customFormat="1" ht="14.45" customHeight="1">
      <c r="A1086" s="37"/>
      <c r="B1086" s="38"/>
      <c r="C1086" s="222" t="s">
        <v>1343</v>
      </c>
      <c r="D1086" s="222" t="s">
        <v>194</v>
      </c>
      <c r="E1086" s="223" t="s">
        <v>1344</v>
      </c>
      <c r="F1086" s="224" t="s">
        <v>1345</v>
      </c>
      <c r="G1086" s="225" t="s">
        <v>235</v>
      </c>
      <c r="H1086" s="226">
        <v>4</v>
      </c>
      <c r="I1086" s="227"/>
      <c r="J1086" s="228">
        <f>ROUND(I1086*H1086,2)</f>
        <v>0</v>
      </c>
      <c r="K1086" s="224" t="s">
        <v>155</v>
      </c>
      <c r="L1086" s="229"/>
      <c r="M1086" s="230" t="s">
        <v>31</v>
      </c>
      <c r="N1086" s="231" t="s">
        <v>48</v>
      </c>
      <c r="O1086" s="67"/>
      <c r="P1086" s="181">
        <f>O1086*H1086</f>
        <v>0</v>
      </c>
      <c r="Q1086" s="181">
        <v>0.0004</v>
      </c>
      <c r="R1086" s="181">
        <f>Q1086*H1086</f>
        <v>0.0016</v>
      </c>
      <c r="S1086" s="181">
        <v>0</v>
      </c>
      <c r="T1086" s="182">
        <f>S1086*H1086</f>
        <v>0</v>
      </c>
      <c r="U1086" s="37"/>
      <c r="V1086" s="37"/>
      <c r="W1086" s="37"/>
      <c r="X1086" s="37"/>
      <c r="Y1086" s="37"/>
      <c r="Z1086" s="37"/>
      <c r="AA1086" s="37"/>
      <c r="AB1086" s="37"/>
      <c r="AC1086" s="37"/>
      <c r="AD1086" s="37"/>
      <c r="AE1086" s="37"/>
      <c r="AR1086" s="183" t="s">
        <v>350</v>
      </c>
      <c r="AT1086" s="183" t="s">
        <v>194</v>
      </c>
      <c r="AU1086" s="183" t="s">
        <v>87</v>
      </c>
      <c r="AY1086" s="19" t="s">
        <v>149</v>
      </c>
      <c r="BE1086" s="184">
        <f>IF(N1086="základní",J1086,0)</f>
        <v>0</v>
      </c>
      <c r="BF1086" s="184">
        <f>IF(N1086="snížená",J1086,0)</f>
        <v>0</v>
      </c>
      <c r="BG1086" s="184">
        <f>IF(N1086="zákl. přenesená",J1086,0)</f>
        <v>0</v>
      </c>
      <c r="BH1086" s="184">
        <f>IF(N1086="sníž. přenesená",J1086,0)</f>
        <v>0</v>
      </c>
      <c r="BI1086" s="184">
        <f>IF(N1086="nulová",J1086,0)</f>
        <v>0</v>
      </c>
      <c r="BJ1086" s="19" t="s">
        <v>85</v>
      </c>
      <c r="BK1086" s="184">
        <f>ROUND(I1086*H1086,2)</f>
        <v>0</v>
      </c>
      <c r="BL1086" s="19" t="s">
        <v>245</v>
      </c>
      <c r="BM1086" s="183" t="s">
        <v>1346</v>
      </c>
    </row>
    <row r="1087" spans="1:65" s="2" customFormat="1" ht="14.45" customHeight="1">
      <c r="A1087" s="37"/>
      <c r="B1087" s="38"/>
      <c r="C1087" s="172" t="s">
        <v>1347</v>
      </c>
      <c r="D1087" s="172" t="s">
        <v>151</v>
      </c>
      <c r="E1087" s="173" t="s">
        <v>1348</v>
      </c>
      <c r="F1087" s="174" t="s">
        <v>1349</v>
      </c>
      <c r="G1087" s="175" t="s">
        <v>235</v>
      </c>
      <c r="H1087" s="176">
        <v>28</v>
      </c>
      <c r="I1087" s="177"/>
      <c r="J1087" s="178">
        <f>ROUND(I1087*H1087,2)</f>
        <v>0</v>
      </c>
      <c r="K1087" s="174" t="s">
        <v>155</v>
      </c>
      <c r="L1087" s="42"/>
      <c r="M1087" s="179" t="s">
        <v>31</v>
      </c>
      <c r="N1087" s="180" t="s">
        <v>48</v>
      </c>
      <c r="O1087" s="67"/>
      <c r="P1087" s="181">
        <f>O1087*H1087</f>
        <v>0</v>
      </c>
      <c r="Q1087" s="181">
        <v>0</v>
      </c>
      <c r="R1087" s="181">
        <f>Q1087*H1087</f>
        <v>0</v>
      </c>
      <c r="S1087" s="181">
        <v>0</v>
      </c>
      <c r="T1087" s="182">
        <f>S1087*H1087</f>
        <v>0</v>
      </c>
      <c r="U1087" s="37"/>
      <c r="V1087" s="37"/>
      <c r="W1087" s="37"/>
      <c r="X1087" s="37"/>
      <c r="Y1087" s="37"/>
      <c r="Z1087" s="37"/>
      <c r="AA1087" s="37"/>
      <c r="AB1087" s="37"/>
      <c r="AC1087" s="37"/>
      <c r="AD1087" s="37"/>
      <c r="AE1087" s="37"/>
      <c r="AR1087" s="183" t="s">
        <v>245</v>
      </c>
      <c r="AT1087" s="183" t="s">
        <v>151</v>
      </c>
      <c r="AU1087" s="183" t="s">
        <v>87</v>
      </c>
      <c r="AY1087" s="19" t="s">
        <v>149</v>
      </c>
      <c r="BE1087" s="184">
        <f>IF(N1087="základní",J1087,0)</f>
        <v>0</v>
      </c>
      <c r="BF1087" s="184">
        <f>IF(N1087="snížená",J1087,0)</f>
        <v>0</v>
      </c>
      <c r="BG1087" s="184">
        <f>IF(N1087="zákl. přenesená",J1087,0)</f>
        <v>0</v>
      </c>
      <c r="BH1087" s="184">
        <f>IF(N1087="sníž. přenesená",J1087,0)</f>
        <v>0</v>
      </c>
      <c r="BI1087" s="184">
        <f>IF(N1087="nulová",J1087,0)</f>
        <v>0</v>
      </c>
      <c r="BJ1087" s="19" t="s">
        <v>85</v>
      </c>
      <c r="BK1087" s="184">
        <f>ROUND(I1087*H1087,2)</f>
        <v>0</v>
      </c>
      <c r="BL1087" s="19" t="s">
        <v>245</v>
      </c>
      <c r="BM1087" s="183" t="s">
        <v>1350</v>
      </c>
    </row>
    <row r="1088" spans="2:51" s="13" customFormat="1" ht="12">
      <c r="B1088" s="190"/>
      <c r="C1088" s="191"/>
      <c r="D1088" s="185" t="s">
        <v>160</v>
      </c>
      <c r="E1088" s="192" t="s">
        <v>31</v>
      </c>
      <c r="F1088" s="193" t="s">
        <v>1290</v>
      </c>
      <c r="G1088" s="191"/>
      <c r="H1088" s="192" t="s">
        <v>31</v>
      </c>
      <c r="I1088" s="194"/>
      <c r="J1088" s="191"/>
      <c r="K1088" s="191"/>
      <c r="L1088" s="195"/>
      <c r="M1088" s="196"/>
      <c r="N1088" s="197"/>
      <c r="O1088" s="197"/>
      <c r="P1088" s="197"/>
      <c r="Q1088" s="197"/>
      <c r="R1088" s="197"/>
      <c r="S1088" s="197"/>
      <c r="T1088" s="198"/>
      <c r="AT1088" s="199" t="s">
        <v>160</v>
      </c>
      <c r="AU1088" s="199" t="s">
        <v>87</v>
      </c>
      <c r="AV1088" s="13" t="s">
        <v>85</v>
      </c>
      <c r="AW1088" s="13" t="s">
        <v>38</v>
      </c>
      <c r="AX1088" s="13" t="s">
        <v>77</v>
      </c>
      <c r="AY1088" s="199" t="s">
        <v>149</v>
      </c>
    </row>
    <row r="1089" spans="2:51" s="14" customFormat="1" ht="12">
      <c r="B1089" s="200"/>
      <c r="C1089" s="201"/>
      <c r="D1089" s="185" t="s">
        <v>160</v>
      </c>
      <c r="E1089" s="202" t="s">
        <v>31</v>
      </c>
      <c r="F1089" s="203" t="s">
        <v>1351</v>
      </c>
      <c r="G1089" s="201"/>
      <c r="H1089" s="204">
        <v>20</v>
      </c>
      <c r="I1089" s="205"/>
      <c r="J1089" s="201"/>
      <c r="K1089" s="201"/>
      <c r="L1089" s="206"/>
      <c r="M1089" s="207"/>
      <c r="N1089" s="208"/>
      <c r="O1089" s="208"/>
      <c r="P1089" s="208"/>
      <c r="Q1089" s="208"/>
      <c r="R1089" s="208"/>
      <c r="S1089" s="208"/>
      <c r="T1089" s="209"/>
      <c r="AT1089" s="210" t="s">
        <v>160</v>
      </c>
      <c r="AU1089" s="210" t="s">
        <v>87</v>
      </c>
      <c r="AV1089" s="14" t="s">
        <v>87</v>
      </c>
      <c r="AW1089" s="14" t="s">
        <v>38</v>
      </c>
      <c r="AX1089" s="14" t="s">
        <v>77</v>
      </c>
      <c r="AY1089" s="210" t="s">
        <v>149</v>
      </c>
    </row>
    <row r="1090" spans="2:51" s="14" customFormat="1" ht="12">
      <c r="B1090" s="200"/>
      <c r="C1090" s="201"/>
      <c r="D1090" s="185" t="s">
        <v>160</v>
      </c>
      <c r="E1090" s="202" t="s">
        <v>31</v>
      </c>
      <c r="F1090" s="203" t="s">
        <v>1352</v>
      </c>
      <c r="G1090" s="201"/>
      <c r="H1090" s="204">
        <v>8</v>
      </c>
      <c r="I1090" s="205"/>
      <c r="J1090" s="201"/>
      <c r="K1090" s="201"/>
      <c r="L1090" s="206"/>
      <c r="M1090" s="207"/>
      <c r="N1090" s="208"/>
      <c r="O1090" s="208"/>
      <c r="P1090" s="208"/>
      <c r="Q1090" s="208"/>
      <c r="R1090" s="208"/>
      <c r="S1090" s="208"/>
      <c r="T1090" s="209"/>
      <c r="AT1090" s="210" t="s">
        <v>160</v>
      </c>
      <c r="AU1090" s="210" t="s">
        <v>87</v>
      </c>
      <c r="AV1090" s="14" t="s">
        <v>87</v>
      </c>
      <c r="AW1090" s="14" t="s">
        <v>38</v>
      </c>
      <c r="AX1090" s="14" t="s">
        <v>77</v>
      </c>
      <c r="AY1090" s="210" t="s">
        <v>149</v>
      </c>
    </row>
    <row r="1091" spans="2:51" s="15" customFormat="1" ht="12">
      <c r="B1091" s="211"/>
      <c r="C1091" s="212"/>
      <c r="D1091" s="185" t="s">
        <v>160</v>
      </c>
      <c r="E1091" s="213" t="s">
        <v>31</v>
      </c>
      <c r="F1091" s="214" t="s">
        <v>163</v>
      </c>
      <c r="G1091" s="212"/>
      <c r="H1091" s="215">
        <v>28</v>
      </c>
      <c r="I1091" s="216"/>
      <c r="J1091" s="212"/>
      <c r="K1091" s="212"/>
      <c r="L1091" s="217"/>
      <c r="M1091" s="218"/>
      <c r="N1091" s="219"/>
      <c r="O1091" s="219"/>
      <c r="P1091" s="219"/>
      <c r="Q1091" s="219"/>
      <c r="R1091" s="219"/>
      <c r="S1091" s="219"/>
      <c r="T1091" s="220"/>
      <c r="AT1091" s="221" t="s">
        <v>160</v>
      </c>
      <c r="AU1091" s="221" t="s">
        <v>87</v>
      </c>
      <c r="AV1091" s="15" t="s">
        <v>156</v>
      </c>
      <c r="AW1091" s="15" t="s">
        <v>38</v>
      </c>
      <c r="AX1091" s="15" t="s">
        <v>85</v>
      </c>
      <c r="AY1091" s="221" t="s">
        <v>149</v>
      </c>
    </row>
    <row r="1092" spans="1:65" s="2" customFormat="1" ht="14.45" customHeight="1">
      <c r="A1092" s="37"/>
      <c r="B1092" s="38"/>
      <c r="C1092" s="222" t="s">
        <v>1353</v>
      </c>
      <c r="D1092" s="222" t="s">
        <v>194</v>
      </c>
      <c r="E1092" s="223" t="s">
        <v>1354</v>
      </c>
      <c r="F1092" s="224" t="s">
        <v>1355</v>
      </c>
      <c r="G1092" s="225" t="s">
        <v>235</v>
      </c>
      <c r="H1092" s="226">
        <v>28</v>
      </c>
      <c r="I1092" s="227"/>
      <c r="J1092" s="228">
        <f>ROUND(I1092*H1092,2)</f>
        <v>0</v>
      </c>
      <c r="K1092" s="224" t="s">
        <v>155</v>
      </c>
      <c r="L1092" s="229"/>
      <c r="M1092" s="230" t="s">
        <v>31</v>
      </c>
      <c r="N1092" s="231" t="s">
        <v>48</v>
      </c>
      <c r="O1092" s="67"/>
      <c r="P1092" s="181">
        <f>O1092*H1092</f>
        <v>0</v>
      </c>
      <c r="Q1092" s="181">
        <v>0.0001</v>
      </c>
      <c r="R1092" s="181">
        <f>Q1092*H1092</f>
        <v>0.0028</v>
      </c>
      <c r="S1092" s="181">
        <v>0</v>
      </c>
      <c r="T1092" s="182">
        <f>S1092*H1092</f>
        <v>0</v>
      </c>
      <c r="U1092" s="37"/>
      <c r="V1092" s="37"/>
      <c r="W1092" s="37"/>
      <c r="X1092" s="37"/>
      <c r="Y1092" s="37"/>
      <c r="Z1092" s="37"/>
      <c r="AA1092" s="37"/>
      <c r="AB1092" s="37"/>
      <c r="AC1092" s="37"/>
      <c r="AD1092" s="37"/>
      <c r="AE1092" s="37"/>
      <c r="AR1092" s="183" t="s">
        <v>350</v>
      </c>
      <c r="AT1092" s="183" t="s">
        <v>194</v>
      </c>
      <c r="AU1092" s="183" t="s">
        <v>87</v>
      </c>
      <c r="AY1092" s="19" t="s">
        <v>149</v>
      </c>
      <c r="BE1092" s="184">
        <f>IF(N1092="základní",J1092,0)</f>
        <v>0</v>
      </c>
      <c r="BF1092" s="184">
        <f>IF(N1092="snížená",J1092,0)</f>
        <v>0</v>
      </c>
      <c r="BG1092" s="184">
        <f>IF(N1092="zákl. přenesená",J1092,0)</f>
        <v>0</v>
      </c>
      <c r="BH1092" s="184">
        <f>IF(N1092="sníž. přenesená",J1092,0)</f>
        <v>0</v>
      </c>
      <c r="BI1092" s="184">
        <f>IF(N1092="nulová",J1092,0)</f>
        <v>0</v>
      </c>
      <c r="BJ1092" s="19" t="s">
        <v>85</v>
      </c>
      <c r="BK1092" s="184">
        <f>ROUND(I1092*H1092,2)</f>
        <v>0</v>
      </c>
      <c r="BL1092" s="19" t="s">
        <v>245</v>
      </c>
      <c r="BM1092" s="183" t="s">
        <v>1356</v>
      </c>
    </row>
    <row r="1093" spans="1:65" s="2" customFormat="1" ht="14.45" customHeight="1">
      <c r="A1093" s="37"/>
      <c r="B1093" s="38"/>
      <c r="C1093" s="172" t="s">
        <v>1357</v>
      </c>
      <c r="D1093" s="172" t="s">
        <v>151</v>
      </c>
      <c r="E1093" s="173" t="s">
        <v>1358</v>
      </c>
      <c r="F1093" s="174" t="s">
        <v>1359</v>
      </c>
      <c r="G1093" s="175" t="s">
        <v>297</v>
      </c>
      <c r="H1093" s="176">
        <v>7.23</v>
      </c>
      <c r="I1093" s="177"/>
      <c r="J1093" s="178">
        <f>ROUND(I1093*H1093,2)</f>
        <v>0</v>
      </c>
      <c r="K1093" s="174" t="s">
        <v>155</v>
      </c>
      <c r="L1093" s="42"/>
      <c r="M1093" s="179" t="s">
        <v>31</v>
      </c>
      <c r="N1093" s="180" t="s">
        <v>48</v>
      </c>
      <c r="O1093" s="67"/>
      <c r="P1093" s="181">
        <f>O1093*H1093</f>
        <v>0</v>
      </c>
      <c r="Q1093" s="181">
        <v>0.00017</v>
      </c>
      <c r="R1093" s="181">
        <f>Q1093*H1093</f>
        <v>0.0012291000000000001</v>
      </c>
      <c r="S1093" s="181">
        <v>0</v>
      </c>
      <c r="T1093" s="182">
        <f>S1093*H1093</f>
        <v>0</v>
      </c>
      <c r="U1093" s="37"/>
      <c r="V1093" s="37"/>
      <c r="W1093" s="37"/>
      <c r="X1093" s="37"/>
      <c r="Y1093" s="37"/>
      <c r="Z1093" s="37"/>
      <c r="AA1093" s="37"/>
      <c r="AB1093" s="37"/>
      <c r="AC1093" s="37"/>
      <c r="AD1093" s="37"/>
      <c r="AE1093" s="37"/>
      <c r="AR1093" s="183" t="s">
        <v>245</v>
      </c>
      <c r="AT1093" s="183" t="s">
        <v>151</v>
      </c>
      <c r="AU1093" s="183" t="s">
        <v>87</v>
      </c>
      <c r="AY1093" s="19" t="s">
        <v>149</v>
      </c>
      <c r="BE1093" s="184">
        <f>IF(N1093="základní",J1093,0)</f>
        <v>0</v>
      </c>
      <c r="BF1093" s="184">
        <f>IF(N1093="snížená",J1093,0)</f>
        <v>0</v>
      </c>
      <c r="BG1093" s="184">
        <f>IF(N1093="zákl. přenesená",J1093,0)</f>
        <v>0</v>
      </c>
      <c r="BH1093" s="184">
        <f>IF(N1093="sníž. přenesená",J1093,0)</f>
        <v>0</v>
      </c>
      <c r="BI1093" s="184">
        <f>IF(N1093="nulová",J1093,0)</f>
        <v>0</v>
      </c>
      <c r="BJ1093" s="19" t="s">
        <v>85</v>
      </c>
      <c r="BK1093" s="184">
        <f>ROUND(I1093*H1093,2)</f>
        <v>0</v>
      </c>
      <c r="BL1093" s="19" t="s">
        <v>245</v>
      </c>
      <c r="BM1093" s="183" t="s">
        <v>1360</v>
      </c>
    </row>
    <row r="1094" spans="1:65" s="2" customFormat="1" ht="14.45" customHeight="1">
      <c r="A1094" s="37"/>
      <c r="B1094" s="38"/>
      <c r="C1094" s="222" t="s">
        <v>1361</v>
      </c>
      <c r="D1094" s="222" t="s">
        <v>194</v>
      </c>
      <c r="E1094" s="223" t="s">
        <v>1362</v>
      </c>
      <c r="F1094" s="224" t="s">
        <v>1363</v>
      </c>
      <c r="G1094" s="225" t="s">
        <v>235</v>
      </c>
      <c r="H1094" s="226">
        <v>9</v>
      </c>
      <c r="I1094" s="227"/>
      <c r="J1094" s="228">
        <f>ROUND(I1094*H1094,2)</f>
        <v>0</v>
      </c>
      <c r="K1094" s="224" t="s">
        <v>155</v>
      </c>
      <c r="L1094" s="229"/>
      <c r="M1094" s="230" t="s">
        <v>31</v>
      </c>
      <c r="N1094" s="231" t="s">
        <v>48</v>
      </c>
      <c r="O1094" s="67"/>
      <c r="P1094" s="181">
        <f>O1094*H1094</f>
        <v>0</v>
      </c>
      <c r="Q1094" s="181">
        <v>0.0002</v>
      </c>
      <c r="R1094" s="181">
        <f>Q1094*H1094</f>
        <v>0.0018000000000000002</v>
      </c>
      <c r="S1094" s="181">
        <v>0</v>
      </c>
      <c r="T1094" s="182">
        <f>S1094*H1094</f>
        <v>0</v>
      </c>
      <c r="U1094" s="37"/>
      <c r="V1094" s="37"/>
      <c r="W1094" s="37"/>
      <c r="X1094" s="37"/>
      <c r="Y1094" s="37"/>
      <c r="Z1094" s="37"/>
      <c r="AA1094" s="37"/>
      <c r="AB1094" s="37"/>
      <c r="AC1094" s="37"/>
      <c r="AD1094" s="37"/>
      <c r="AE1094" s="37"/>
      <c r="AR1094" s="183" t="s">
        <v>350</v>
      </c>
      <c r="AT1094" s="183" t="s">
        <v>194</v>
      </c>
      <c r="AU1094" s="183" t="s">
        <v>87</v>
      </c>
      <c r="AY1094" s="19" t="s">
        <v>149</v>
      </c>
      <c r="BE1094" s="184">
        <f>IF(N1094="základní",J1094,0)</f>
        <v>0</v>
      </c>
      <c r="BF1094" s="184">
        <f>IF(N1094="snížená",J1094,0)</f>
        <v>0</v>
      </c>
      <c r="BG1094" s="184">
        <f>IF(N1094="zákl. přenesená",J1094,0)</f>
        <v>0</v>
      </c>
      <c r="BH1094" s="184">
        <f>IF(N1094="sníž. přenesená",J1094,0)</f>
        <v>0</v>
      </c>
      <c r="BI1094" s="184">
        <f>IF(N1094="nulová",J1094,0)</f>
        <v>0</v>
      </c>
      <c r="BJ1094" s="19" t="s">
        <v>85</v>
      </c>
      <c r="BK1094" s="184">
        <f>ROUND(I1094*H1094,2)</f>
        <v>0</v>
      </c>
      <c r="BL1094" s="19" t="s">
        <v>245</v>
      </c>
      <c r="BM1094" s="183" t="s">
        <v>1364</v>
      </c>
    </row>
    <row r="1095" spans="1:65" s="2" customFormat="1" ht="24.2" customHeight="1">
      <c r="A1095" s="37"/>
      <c r="B1095" s="38"/>
      <c r="C1095" s="172" t="s">
        <v>1365</v>
      </c>
      <c r="D1095" s="172" t="s">
        <v>151</v>
      </c>
      <c r="E1095" s="173" t="s">
        <v>1366</v>
      </c>
      <c r="F1095" s="174" t="s">
        <v>1367</v>
      </c>
      <c r="G1095" s="175" t="s">
        <v>235</v>
      </c>
      <c r="H1095" s="176">
        <v>3</v>
      </c>
      <c r="I1095" s="177"/>
      <c r="J1095" s="178">
        <f>ROUND(I1095*H1095,2)</f>
        <v>0</v>
      </c>
      <c r="K1095" s="174" t="s">
        <v>155</v>
      </c>
      <c r="L1095" s="42"/>
      <c r="M1095" s="179" t="s">
        <v>31</v>
      </c>
      <c r="N1095" s="180" t="s">
        <v>48</v>
      </c>
      <c r="O1095" s="67"/>
      <c r="P1095" s="181">
        <f>O1095*H1095</f>
        <v>0</v>
      </c>
      <c r="Q1095" s="181">
        <v>0.00047</v>
      </c>
      <c r="R1095" s="181">
        <f>Q1095*H1095</f>
        <v>0.00141</v>
      </c>
      <c r="S1095" s="181">
        <v>0</v>
      </c>
      <c r="T1095" s="182">
        <f>S1095*H1095</f>
        <v>0</v>
      </c>
      <c r="U1095" s="37"/>
      <c r="V1095" s="37"/>
      <c r="W1095" s="37"/>
      <c r="X1095" s="37"/>
      <c r="Y1095" s="37"/>
      <c r="Z1095" s="37"/>
      <c r="AA1095" s="37"/>
      <c r="AB1095" s="37"/>
      <c r="AC1095" s="37"/>
      <c r="AD1095" s="37"/>
      <c r="AE1095" s="37"/>
      <c r="AR1095" s="183" t="s">
        <v>245</v>
      </c>
      <c r="AT1095" s="183" t="s">
        <v>151</v>
      </c>
      <c r="AU1095" s="183" t="s">
        <v>87</v>
      </c>
      <c r="AY1095" s="19" t="s">
        <v>149</v>
      </c>
      <c r="BE1095" s="184">
        <f>IF(N1095="základní",J1095,0)</f>
        <v>0</v>
      </c>
      <c r="BF1095" s="184">
        <f>IF(N1095="snížená",J1095,0)</f>
        <v>0</v>
      </c>
      <c r="BG1095" s="184">
        <f>IF(N1095="zákl. přenesená",J1095,0)</f>
        <v>0</v>
      </c>
      <c r="BH1095" s="184">
        <f>IF(N1095="sníž. přenesená",J1095,0)</f>
        <v>0</v>
      </c>
      <c r="BI1095" s="184">
        <f>IF(N1095="nulová",J1095,0)</f>
        <v>0</v>
      </c>
      <c r="BJ1095" s="19" t="s">
        <v>85</v>
      </c>
      <c r="BK1095" s="184">
        <f>ROUND(I1095*H1095,2)</f>
        <v>0</v>
      </c>
      <c r="BL1095" s="19" t="s">
        <v>245</v>
      </c>
      <c r="BM1095" s="183" t="s">
        <v>1368</v>
      </c>
    </row>
    <row r="1096" spans="1:47" s="2" customFormat="1" ht="48.75">
      <c r="A1096" s="37"/>
      <c r="B1096" s="38"/>
      <c r="C1096" s="39"/>
      <c r="D1096" s="185" t="s">
        <v>158</v>
      </c>
      <c r="E1096" s="39"/>
      <c r="F1096" s="186" t="s">
        <v>1369</v>
      </c>
      <c r="G1096" s="39"/>
      <c r="H1096" s="39"/>
      <c r="I1096" s="187"/>
      <c r="J1096" s="39"/>
      <c r="K1096" s="39"/>
      <c r="L1096" s="42"/>
      <c r="M1096" s="188"/>
      <c r="N1096" s="189"/>
      <c r="O1096" s="67"/>
      <c r="P1096" s="67"/>
      <c r="Q1096" s="67"/>
      <c r="R1096" s="67"/>
      <c r="S1096" s="67"/>
      <c r="T1096" s="68"/>
      <c r="U1096" s="37"/>
      <c r="V1096" s="37"/>
      <c r="W1096" s="37"/>
      <c r="X1096" s="37"/>
      <c r="Y1096" s="37"/>
      <c r="Z1096" s="37"/>
      <c r="AA1096" s="37"/>
      <c r="AB1096" s="37"/>
      <c r="AC1096" s="37"/>
      <c r="AD1096" s="37"/>
      <c r="AE1096" s="37"/>
      <c r="AT1096" s="19" t="s">
        <v>158</v>
      </c>
      <c r="AU1096" s="19" t="s">
        <v>87</v>
      </c>
    </row>
    <row r="1097" spans="2:51" s="13" customFormat="1" ht="12">
      <c r="B1097" s="190"/>
      <c r="C1097" s="191"/>
      <c r="D1097" s="185" t="s">
        <v>160</v>
      </c>
      <c r="E1097" s="192" t="s">
        <v>31</v>
      </c>
      <c r="F1097" s="193" t="s">
        <v>1290</v>
      </c>
      <c r="G1097" s="191"/>
      <c r="H1097" s="192" t="s">
        <v>31</v>
      </c>
      <c r="I1097" s="194"/>
      <c r="J1097" s="191"/>
      <c r="K1097" s="191"/>
      <c r="L1097" s="195"/>
      <c r="M1097" s="196"/>
      <c r="N1097" s="197"/>
      <c r="O1097" s="197"/>
      <c r="P1097" s="197"/>
      <c r="Q1097" s="197"/>
      <c r="R1097" s="197"/>
      <c r="S1097" s="197"/>
      <c r="T1097" s="198"/>
      <c r="AT1097" s="199" t="s">
        <v>160</v>
      </c>
      <c r="AU1097" s="199" t="s">
        <v>87</v>
      </c>
      <c r="AV1097" s="13" t="s">
        <v>85</v>
      </c>
      <c r="AW1097" s="13" t="s">
        <v>38</v>
      </c>
      <c r="AX1097" s="13" t="s">
        <v>77</v>
      </c>
      <c r="AY1097" s="199" t="s">
        <v>149</v>
      </c>
    </row>
    <row r="1098" spans="2:51" s="14" customFormat="1" ht="12">
      <c r="B1098" s="200"/>
      <c r="C1098" s="201"/>
      <c r="D1098" s="185" t="s">
        <v>160</v>
      </c>
      <c r="E1098" s="202" t="s">
        <v>31</v>
      </c>
      <c r="F1098" s="203" t="s">
        <v>1291</v>
      </c>
      <c r="G1098" s="201"/>
      <c r="H1098" s="204">
        <v>1</v>
      </c>
      <c r="I1098" s="205"/>
      <c r="J1098" s="201"/>
      <c r="K1098" s="201"/>
      <c r="L1098" s="206"/>
      <c r="M1098" s="207"/>
      <c r="N1098" s="208"/>
      <c r="O1098" s="208"/>
      <c r="P1098" s="208"/>
      <c r="Q1098" s="208"/>
      <c r="R1098" s="208"/>
      <c r="S1098" s="208"/>
      <c r="T1098" s="209"/>
      <c r="AT1098" s="210" t="s">
        <v>160</v>
      </c>
      <c r="AU1098" s="210" t="s">
        <v>87</v>
      </c>
      <c r="AV1098" s="14" t="s">
        <v>87</v>
      </c>
      <c r="AW1098" s="14" t="s">
        <v>38</v>
      </c>
      <c r="AX1098" s="14" t="s">
        <v>77</v>
      </c>
      <c r="AY1098" s="210" t="s">
        <v>149</v>
      </c>
    </row>
    <row r="1099" spans="2:51" s="14" customFormat="1" ht="12">
      <c r="B1099" s="200"/>
      <c r="C1099" s="201"/>
      <c r="D1099" s="185" t="s">
        <v>160</v>
      </c>
      <c r="E1099" s="202" t="s">
        <v>31</v>
      </c>
      <c r="F1099" s="203" t="s">
        <v>1307</v>
      </c>
      <c r="G1099" s="201"/>
      <c r="H1099" s="204">
        <v>2</v>
      </c>
      <c r="I1099" s="205"/>
      <c r="J1099" s="201"/>
      <c r="K1099" s="201"/>
      <c r="L1099" s="206"/>
      <c r="M1099" s="207"/>
      <c r="N1099" s="208"/>
      <c r="O1099" s="208"/>
      <c r="P1099" s="208"/>
      <c r="Q1099" s="208"/>
      <c r="R1099" s="208"/>
      <c r="S1099" s="208"/>
      <c r="T1099" s="209"/>
      <c r="AT1099" s="210" t="s">
        <v>160</v>
      </c>
      <c r="AU1099" s="210" t="s">
        <v>87</v>
      </c>
      <c r="AV1099" s="14" t="s">
        <v>87</v>
      </c>
      <c r="AW1099" s="14" t="s">
        <v>38</v>
      </c>
      <c r="AX1099" s="14" t="s">
        <v>77</v>
      </c>
      <c r="AY1099" s="210" t="s">
        <v>149</v>
      </c>
    </row>
    <row r="1100" spans="2:51" s="15" customFormat="1" ht="12">
      <c r="B1100" s="211"/>
      <c r="C1100" s="212"/>
      <c r="D1100" s="185" t="s">
        <v>160</v>
      </c>
      <c r="E1100" s="213" t="s">
        <v>31</v>
      </c>
      <c r="F1100" s="214" t="s">
        <v>163</v>
      </c>
      <c r="G1100" s="212"/>
      <c r="H1100" s="215">
        <v>3</v>
      </c>
      <c r="I1100" s="216"/>
      <c r="J1100" s="212"/>
      <c r="K1100" s="212"/>
      <c r="L1100" s="217"/>
      <c r="M1100" s="218"/>
      <c r="N1100" s="219"/>
      <c r="O1100" s="219"/>
      <c r="P1100" s="219"/>
      <c r="Q1100" s="219"/>
      <c r="R1100" s="219"/>
      <c r="S1100" s="219"/>
      <c r="T1100" s="220"/>
      <c r="AT1100" s="221" t="s">
        <v>160</v>
      </c>
      <c r="AU1100" s="221" t="s">
        <v>87</v>
      </c>
      <c r="AV1100" s="15" t="s">
        <v>156</v>
      </c>
      <c r="AW1100" s="15" t="s">
        <v>38</v>
      </c>
      <c r="AX1100" s="15" t="s">
        <v>85</v>
      </c>
      <c r="AY1100" s="221" t="s">
        <v>149</v>
      </c>
    </row>
    <row r="1101" spans="1:65" s="2" customFormat="1" ht="24.2" customHeight="1">
      <c r="A1101" s="37"/>
      <c r="B1101" s="38"/>
      <c r="C1101" s="172" t="s">
        <v>1370</v>
      </c>
      <c r="D1101" s="172" t="s">
        <v>151</v>
      </c>
      <c r="E1101" s="173" t="s">
        <v>1371</v>
      </c>
      <c r="F1101" s="174" t="s">
        <v>1372</v>
      </c>
      <c r="G1101" s="175" t="s">
        <v>179</v>
      </c>
      <c r="H1101" s="176">
        <v>0.048</v>
      </c>
      <c r="I1101" s="177"/>
      <c r="J1101" s="178">
        <f>ROUND(I1101*H1101,2)</f>
        <v>0</v>
      </c>
      <c r="K1101" s="174" t="s">
        <v>155</v>
      </c>
      <c r="L1101" s="42"/>
      <c r="M1101" s="179" t="s">
        <v>31</v>
      </c>
      <c r="N1101" s="180" t="s">
        <v>48</v>
      </c>
      <c r="O1101" s="67"/>
      <c r="P1101" s="181">
        <f>O1101*H1101</f>
        <v>0</v>
      </c>
      <c r="Q1101" s="181">
        <v>0</v>
      </c>
      <c r="R1101" s="181">
        <f>Q1101*H1101</f>
        <v>0</v>
      </c>
      <c r="S1101" s="181">
        <v>0</v>
      </c>
      <c r="T1101" s="182">
        <f>S1101*H1101</f>
        <v>0</v>
      </c>
      <c r="U1101" s="37"/>
      <c r="V1101" s="37"/>
      <c r="W1101" s="37"/>
      <c r="X1101" s="37"/>
      <c r="Y1101" s="37"/>
      <c r="Z1101" s="37"/>
      <c r="AA1101" s="37"/>
      <c r="AB1101" s="37"/>
      <c r="AC1101" s="37"/>
      <c r="AD1101" s="37"/>
      <c r="AE1101" s="37"/>
      <c r="AR1101" s="183" t="s">
        <v>245</v>
      </c>
      <c r="AT1101" s="183" t="s">
        <v>151</v>
      </c>
      <c r="AU1101" s="183" t="s">
        <v>87</v>
      </c>
      <c r="AY1101" s="19" t="s">
        <v>149</v>
      </c>
      <c r="BE1101" s="184">
        <f>IF(N1101="základní",J1101,0)</f>
        <v>0</v>
      </c>
      <c r="BF1101" s="184">
        <f>IF(N1101="snížená",J1101,0)</f>
        <v>0</v>
      </c>
      <c r="BG1101" s="184">
        <f>IF(N1101="zákl. přenesená",J1101,0)</f>
        <v>0</v>
      </c>
      <c r="BH1101" s="184">
        <f>IF(N1101="sníž. přenesená",J1101,0)</f>
        <v>0</v>
      </c>
      <c r="BI1101" s="184">
        <f>IF(N1101="nulová",J1101,0)</f>
        <v>0</v>
      </c>
      <c r="BJ1101" s="19" t="s">
        <v>85</v>
      </c>
      <c r="BK1101" s="184">
        <f>ROUND(I1101*H1101,2)</f>
        <v>0</v>
      </c>
      <c r="BL1101" s="19" t="s">
        <v>245</v>
      </c>
      <c r="BM1101" s="183" t="s">
        <v>1373</v>
      </c>
    </row>
    <row r="1102" spans="1:47" s="2" customFormat="1" ht="78">
      <c r="A1102" s="37"/>
      <c r="B1102" s="38"/>
      <c r="C1102" s="39"/>
      <c r="D1102" s="185" t="s">
        <v>158</v>
      </c>
      <c r="E1102" s="39"/>
      <c r="F1102" s="186" t="s">
        <v>964</v>
      </c>
      <c r="G1102" s="39"/>
      <c r="H1102" s="39"/>
      <c r="I1102" s="187"/>
      <c r="J1102" s="39"/>
      <c r="K1102" s="39"/>
      <c r="L1102" s="42"/>
      <c r="M1102" s="188"/>
      <c r="N1102" s="189"/>
      <c r="O1102" s="67"/>
      <c r="P1102" s="67"/>
      <c r="Q1102" s="67"/>
      <c r="R1102" s="67"/>
      <c r="S1102" s="67"/>
      <c r="T1102" s="68"/>
      <c r="U1102" s="37"/>
      <c r="V1102" s="37"/>
      <c r="W1102" s="37"/>
      <c r="X1102" s="37"/>
      <c r="Y1102" s="37"/>
      <c r="Z1102" s="37"/>
      <c r="AA1102" s="37"/>
      <c r="AB1102" s="37"/>
      <c r="AC1102" s="37"/>
      <c r="AD1102" s="37"/>
      <c r="AE1102" s="37"/>
      <c r="AT1102" s="19" t="s">
        <v>158</v>
      </c>
      <c r="AU1102" s="19" t="s">
        <v>87</v>
      </c>
    </row>
    <row r="1103" spans="1:65" s="2" customFormat="1" ht="24.2" customHeight="1">
      <c r="A1103" s="37"/>
      <c r="B1103" s="38"/>
      <c r="C1103" s="172" t="s">
        <v>1374</v>
      </c>
      <c r="D1103" s="172" t="s">
        <v>151</v>
      </c>
      <c r="E1103" s="173" t="s">
        <v>1375</v>
      </c>
      <c r="F1103" s="174" t="s">
        <v>1376</v>
      </c>
      <c r="G1103" s="175" t="s">
        <v>179</v>
      </c>
      <c r="H1103" s="176">
        <v>0.048</v>
      </c>
      <c r="I1103" s="177"/>
      <c r="J1103" s="178">
        <f>ROUND(I1103*H1103,2)</f>
        <v>0</v>
      </c>
      <c r="K1103" s="174" t="s">
        <v>155</v>
      </c>
      <c r="L1103" s="42"/>
      <c r="M1103" s="179" t="s">
        <v>31</v>
      </c>
      <c r="N1103" s="180" t="s">
        <v>48</v>
      </c>
      <c r="O1103" s="67"/>
      <c r="P1103" s="181">
        <f>O1103*H1103</f>
        <v>0</v>
      </c>
      <c r="Q1103" s="181">
        <v>0</v>
      </c>
      <c r="R1103" s="181">
        <f>Q1103*H1103</f>
        <v>0</v>
      </c>
      <c r="S1103" s="181">
        <v>0</v>
      </c>
      <c r="T1103" s="182">
        <f>S1103*H1103</f>
        <v>0</v>
      </c>
      <c r="U1103" s="37"/>
      <c r="V1103" s="37"/>
      <c r="W1103" s="37"/>
      <c r="X1103" s="37"/>
      <c r="Y1103" s="37"/>
      <c r="Z1103" s="37"/>
      <c r="AA1103" s="37"/>
      <c r="AB1103" s="37"/>
      <c r="AC1103" s="37"/>
      <c r="AD1103" s="37"/>
      <c r="AE1103" s="37"/>
      <c r="AR1103" s="183" t="s">
        <v>245</v>
      </c>
      <c r="AT1103" s="183" t="s">
        <v>151</v>
      </c>
      <c r="AU1103" s="183" t="s">
        <v>87</v>
      </c>
      <c r="AY1103" s="19" t="s">
        <v>149</v>
      </c>
      <c r="BE1103" s="184">
        <f>IF(N1103="základní",J1103,0)</f>
        <v>0</v>
      </c>
      <c r="BF1103" s="184">
        <f>IF(N1103="snížená",J1103,0)</f>
        <v>0</v>
      </c>
      <c r="BG1103" s="184">
        <f>IF(N1103="zákl. přenesená",J1103,0)</f>
        <v>0</v>
      </c>
      <c r="BH1103" s="184">
        <f>IF(N1103="sníž. přenesená",J1103,0)</f>
        <v>0</v>
      </c>
      <c r="BI1103" s="184">
        <f>IF(N1103="nulová",J1103,0)</f>
        <v>0</v>
      </c>
      <c r="BJ1103" s="19" t="s">
        <v>85</v>
      </c>
      <c r="BK1103" s="184">
        <f>ROUND(I1103*H1103,2)</f>
        <v>0</v>
      </c>
      <c r="BL1103" s="19" t="s">
        <v>245</v>
      </c>
      <c r="BM1103" s="183" t="s">
        <v>1377</v>
      </c>
    </row>
    <row r="1104" spans="1:47" s="2" customFormat="1" ht="78">
      <c r="A1104" s="37"/>
      <c r="B1104" s="38"/>
      <c r="C1104" s="39"/>
      <c r="D1104" s="185" t="s">
        <v>158</v>
      </c>
      <c r="E1104" s="39"/>
      <c r="F1104" s="186" t="s">
        <v>964</v>
      </c>
      <c r="G1104" s="39"/>
      <c r="H1104" s="39"/>
      <c r="I1104" s="187"/>
      <c r="J1104" s="39"/>
      <c r="K1104" s="39"/>
      <c r="L1104" s="42"/>
      <c r="M1104" s="188"/>
      <c r="N1104" s="189"/>
      <c r="O1104" s="67"/>
      <c r="P1104" s="67"/>
      <c r="Q1104" s="67"/>
      <c r="R1104" s="67"/>
      <c r="S1104" s="67"/>
      <c r="T1104" s="68"/>
      <c r="U1104" s="37"/>
      <c r="V1104" s="37"/>
      <c r="W1104" s="37"/>
      <c r="X1104" s="37"/>
      <c r="Y1104" s="37"/>
      <c r="Z1104" s="37"/>
      <c r="AA1104" s="37"/>
      <c r="AB1104" s="37"/>
      <c r="AC1104" s="37"/>
      <c r="AD1104" s="37"/>
      <c r="AE1104" s="37"/>
      <c r="AT1104" s="19" t="s">
        <v>158</v>
      </c>
      <c r="AU1104" s="19" t="s">
        <v>87</v>
      </c>
    </row>
    <row r="1105" spans="2:63" s="12" customFormat="1" ht="22.9" customHeight="1">
      <c r="B1105" s="156"/>
      <c r="C1105" s="157"/>
      <c r="D1105" s="158" t="s">
        <v>76</v>
      </c>
      <c r="E1105" s="170" t="s">
        <v>1378</v>
      </c>
      <c r="F1105" s="170" t="s">
        <v>1379</v>
      </c>
      <c r="G1105" s="157"/>
      <c r="H1105" s="157"/>
      <c r="I1105" s="160"/>
      <c r="J1105" s="171">
        <f>BK1105</f>
        <v>0</v>
      </c>
      <c r="K1105" s="157"/>
      <c r="L1105" s="162"/>
      <c r="M1105" s="163"/>
      <c r="N1105" s="164"/>
      <c r="O1105" s="164"/>
      <c r="P1105" s="165">
        <f>SUM(P1106:P1200)</f>
        <v>0</v>
      </c>
      <c r="Q1105" s="164"/>
      <c r="R1105" s="165">
        <f>SUM(R1106:R1200)</f>
        <v>0.53892543</v>
      </c>
      <c r="S1105" s="164"/>
      <c r="T1105" s="166">
        <f>SUM(T1106:T1200)</f>
        <v>0.305418</v>
      </c>
      <c r="AR1105" s="167" t="s">
        <v>87</v>
      </c>
      <c r="AT1105" s="168" t="s">
        <v>76</v>
      </c>
      <c r="AU1105" s="168" t="s">
        <v>85</v>
      </c>
      <c r="AY1105" s="167" t="s">
        <v>149</v>
      </c>
      <c r="BK1105" s="169">
        <f>SUM(BK1106:BK1200)</f>
        <v>0</v>
      </c>
    </row>
    <row r="1106" spans="1:65" s="2" customFormat="1" ht="24.2" customHeight="1">
      <c r="A1106" s="37"/>
      <c r="B1106" s="38"/>
      <c r="C1106" s="172" t="s">
        <v>1380</v>
      </c>
      <c r="D1106" s="172" t="s">
        <v>151</v>
      </c>
      <c r="E1106" s="173" t="s">
        <v>1381</v>
      </c>
      <c r="F1106" s="174" t="s">
        <v>1382</v>
      </c>
      <c r="G1106" s="175" t="s">
        <v>297</v>
      </c>
      <c r="H1106" s="176">
        <v>8.35</v>
      </c>
      <c r="I1106" s="177"/>
      <c r="J1106" s="178">
        <f>ROUND(I1106*H1106,2)</f>
        <v>0</v>
      </c>
      <c r="K1106" s="174" t="s">
        <v>155</v>
      </c>
      <c r="L1106" s="42"/>
      <c r="M1106" s="179" t="s">
        <v>31</v>
      </c>
      <c r="N1106" s="180" t="s">
        <v>48</v>
      </c>
      <c r="O1106" s="67"/>
      <c r="P1106" s="181">
        <f>O1106*H1106</f>
        <v>0</v>
      </c>
      <c r="Q1106" s="181">
        <v>0.00012</v>
      </c>
      <c r="R1106" s="181">
        <f>Q1106*H1106</f>
        <v>0.001002</v>
      </c>
      <c r="S1106" s="181">
        <v>0</v>
      </c>
      <c r="T1106" s="182">
        <f>S1106*H1106</f>
        <v>0</v>
      </c>
      <c r="U1106" s="37"/>
      <c r="V1106" s="37"/>
      <c r="W1106" s="37"/>
      <c r="X1106" s="37"/>
      <c r="Y1106" s="37"/>
      <c r="Z1106" s="37"/>
      <c r="AA1106" s="37"/>
      <c r="AB1106" s="37"/>
      <c r="AC1106" s="37"/>
      <c r="AD1106" s="37"/>
      <c r="AE1106" s="37"/>
      <c r="AR1106" s="183" t="s">
        <v>245</v>
      </c>
      <c r="AT1106" s="183" t="s">
        <v>151</v>
      </c>
      <c r="AU1106" s="183" t="s">
        <v>87</v>
      </c>
      <c r="AY1106" s="19" t="s">
        <v>149</v>
      </c>
      <c r="BE1106" s="184">
        <f>IF(N1106="základní",J1106,0)</f>
        <v>0</v>
      </c>
      <c r="BF1106" s="184">
        <f>IF(N1106="snížená",J1106,0)</f>
        <v>0</v>
      </c>
      <c r="BG1106" s="184">
        <f>IF(N1106="zákl. přenesená",J1106,0)</f>
        <v>0</v>
      </c>
      <c r="BH1106" s="184">
        <f>IF(N1106="sníž. přenesená",J1106,0)</f>
        <v>0</v>
      </c>
      <c r="BI1106" s="184">
        <f>IF(N1106="nulová",J1106,0)</f>
        <v>0</v>
      </c>
      <c r="BJ1106" s="19" t="s">
        <v>85</v>
      </c>
      <c r="BK1106" s="184">
        <f>ROUND(I1106*H1106,2)</f>
        <v>0</v>
      </c>
      <c r="BL1106" s="19" t="s">
        <v>245</v>
      </c>
      <c r="BM1106" s="183" t="s">
        <v>1383</v>
      </c>
    </row>
    <row r="1107" spans="1:47" s="2" customFormat="1" ht="97.5">
      <c r="A1107" s="37"/>
      <c r="B1107" s="38"/>
      <c r="C1107" s="39"/>
      <c r="D1107" s="185" t="s">
        <v>158</v>
      </c>
      <c r="E1107" s="39"/>
      <c r="F1107" s="186" t="s">
        <v>1384</v>
      </c>
      <c r="G1107" s="39"/>
      <c r="H1107" s="39"/>
      <c r="I1107" s="187"/>
      <c r="J1107" s="39"/>
      <c r="K1107" s="39"/>
      <c r="L1107" s="42"/>
      <c r="M1107" s="188"/>
      <c r="N1107" s="189"/>
      <c r="O1107" s="67"/>
      <c r="P1107" s="67"/>
      <c r="Q1107" s="67"/>
      <c r="R1107" s="67"/>
      <c r="S1107" s="67"/>
      <c r="T1107" s="68"/>
      <c r="U1107" s="37"/>
      <c r="V1107" s="37"/>
      <c r="W1107" s="37"/>
      <c r="X1107" s="37"/>
      <c r="Y1107" s="37"/>
      <c r="Z1107" s="37"/>
      <c r="AA1107" s="37"/>
      <c r="AB1107" s="37"/>
      <c r="AC1107" s="37"/>
      <c r="AD1107" s="37"/>
      <c r="AE1107" s="37"/>
      <c r="AT1107" s="19" t="s">
        <v>158</v>
      </c>
      <c r="AU1107" s="19" t="s">
        <v>87</v>
      </c>
    </row>
    <row r="1108" spans="2:51" s="13" customFormat="1" ht="12">
      <c r="B1108" s="190"/>
      <c r="C1108" s="191"/>
      <c r="D1108" s="185" t="s">
        <v>160</v>
      </c>
      <c r="E1108" s="192" t="s">
        <v>31</v>
      </c>
      <c r="F1108" s="193" t="s">
        <v>205</v>
      </c>
      <c r="G1108" s="191"/>
      <c r="H1108" s="192" t="s">
        <v>31</v>
      </c>
      <c r="I1108" s="194"/>
      <c r="J1108" s="191"/>
      <c r="K1108" s="191"/>
      <c r="L1108" s="195"/>
      <c r="M1108" s="196"/>
      <c r="N1108" s="197"/>
      <c r="O1108" s="197"/>
      <c r="P1108" s="197"/>
      <c r="Q1108" s="197"/>
      <c r="R1108" s="197"/>
      <c r="S1108" s="197"/>
      <c r="T1108" s="198"/>
      <c r="AT1108" s="199" t="s">
        <v>160</v>
      </c>
      <c r="AU1108" s="199" t="s">
        <v>87</v>
      </c>
      <c r="AV1108" s="13" t="s">
        <v>85</v>
      </c>
      <c r="AW1108" s="13" t="s">
        <v>38</v>
      </c>
      <c r="AX1108" s="13" t="s">
        <v>77</v>
      </c>
      <c r="AY1108" s="199" t="s">
        <v>149</v>
      </c>
    </row>
    <row r="1109" spans="2:51" s="14" customFormat="1" ht="12">
      <c r="B1109" s="200"/>
      <c r="C1109" s="201"/>
      <c r="D1109" s="185" t="s">
        <v>160</v>
      </c>
      <c r="E1109" s="202" t="s">
        <v>31</v>
      </c>
      <c r="F1109" s="203" t="s">
        <v>1385</v>
      </c>
      <c r="G1109" s="201"/>
      <c r="H1109" s="204">
        <v>0.9</v>
      </c>
      <c r="I1109" s="205"/>
      <c r="J1109" s="201"/>
      <c r="K1109" s="201"/>
      <c r="L1109" s="206"/>
      <c r="M1109" s="207"/>
      <c r="N1109" s="208"/>
      <c r="O1109" s="208"/>
      <c r="P1109" s="208"/>
      <c r="Q1109" s="208"/>
      <c r="R1109" s="208"/>
      <c r="S1109" s="208"/>
      <c r="T1109" s="209"/>
      <c r="AT1109" s="210" t="s">
        <v>160</v>
      </c>
      <c r="AU1109" s="210" t="s">
        <v>87</v>
      </c>
      <c r="AV1109" s="14" t="s">
        <v>87</v>
      </c>
      <c r="AW1109" s="14" t="s">
        <v>38</v>
      </c>
      <c r="AX1109" s="14" t="s">
        <v>77</v>
      </c>
      <c r="AY1109" s="210" t="s">
        <v>149</v>
      </c>
    </row>
    <row r="1110" spans="2:51" s="14" customFormat="1" ht="12">
      <c r="B1110" s="200"/>
      <c r="C1110" s="201"/>
      <c r="D1110" s="185" t="s">
        <v>160</v>
      </c>
      <c r="E1110" s="202" t="s">
        <v>31</v>
      </c>
      <c r="F1110" s="203" t="s">
        <v>1386</v>
      </c>
      <c r="G1110" s="201"/>
      <c r="H1110" s="204">
        <v>6.51</v>
      </c>
      <c r="I1110" s="205"/>
      <c r="J1110" s="201"/>
      <c r="K1110" s="201"/>
      <c r="L1110" s="206"/>
      <c r="M1110" s="207"/>
      <c r="N1110" s="208"/>
      <c r="O1110" s="208"/>
      <c r="P1110" s="208"/>
      <c r="Q1110" s="208"/>
      <c r="R1110" s="208"/>
      <c r="S1110" s="208"/>
      <c r="T1110" s="209"/>
      <c r="AT1110" s="210" t="s">
        <v>160</v>
      </c>
      <c r="AU1110" s="210" t="s">
        <v>87</v>
      </c>
      <c r="AV1110" s="14" t="s">
        <v>87</v>
      </c>
      <c r="AW1110" s="14" t="s">
        <v>38</v>
      </c>
      <c r="AX1110" s="14" t="s">
        <v>77</v>
      </c>
      <c r="AY1110" s="210" t="s">
        <v>149</v>
      </c>
    </row>
    <row r="1111" spans="2:51" s="14" customFormat="1" ht="12">
      <c r="B1111" s="200"/>
      <c r="C1111" s="201"/>
      <c r="D1111" s="185" t="s">
        <v>160</v>
      </c>
      <c r="E1111" s="202" t="s">
        <v>31</v>
      </c>
      <c r="F1111" s="203" t="s">
        <v>1387</v>
      </c>
      <c r="G1111" s="201"/>
      <c r="H1111" s="204">
        <v>0.94</v>
      </c>
      <c r="I1111" s="205"/>
      <c r="J1111" s="201"/>
      <c r="K1111" s="201"/>
      <c r="L1111" s="206"/>
      <c r="M1111" s="207"/>
      <c r="N1111" s="208"/>
      <c r="O1111" s="208"/>
      <c r="P1111" s="208"/>
      <c r="Q1111" s="208"/>
      <c r="R1111" s="208"/>
      <c r="S1111" s="208"/>
      <c r="T1111" s="209"/>
      <c r="AT1111" s="210" t="s">
        <v>160</v>
      </c>
      <c r="AU1111" s="210" t="s">
        <v>87</v>
      </c>
      <c r="AV1111" s="14" t="s">
        <v>87</v>
      </c>
      <c r="AW1111" s="14" t="s">
        <v>38</v>
      </c>
      <c r="AX1111" s="14" t="s">
        <v>77</v>
      </c>
      <c r="AY1111" s="210" t="s">
        <v>149</v>
      </c>
    </row>
    <row r="1112" spans="2:51" s="15" customFormat="1" ht="12">
      <c r="B1112" s="211"/>
      <c r="C1112" s="212"/>
      <c r="D1112" s="185" t="s">
        <v>160</v>
      </c>
      <c r="E1112" s="213" t="s">
        <v>31</v>
      </c>
      <c r="F1112" s="214" t="s">
        <v>163</v>
      </c>
      <c r="G1112" s="212"/>
      <c r="H1112" s="215">
        <v>8.35</v>
      </c>
      <c r="I1112" s="216"/>
      <c r="J1112" s="212"/>
      <c r="K1112" s="212"/>
      <c r="L1112" s="217"/>
      <c r="M1112" s="218"/>
      <c r="N1112" s="219"/>
      <c r="O1112" s="219"/>
      <c r="P1112" s="219"/>
      <c r="Q1112" s="219"/>
      <c r="R1112" s="219"/>
      <c r="S1112" s="219"/>
      <c r="T1112" s="220"/>
      <c r="AT1112" s="221" t="s">
        <v>160</v>
      </c>
      <c r="AU1112" s="221" t="s">
        <v>87</v>
      </c>
      <c r="AV1112" s="15" t="s">
        <v>156</v>
      </c>
      <c r="AW1112" s="15" t="s">
        <v>38</v>
      </c>
      <c r="AX1112" s="15" t="s">
        <v>85</v>
      </c>
      <c r="AY1112" s="221" t="s">
        <v>149</v>
      </c>
    </row>
    <row r="1113" spans="1:65" s="2" customFormat="1" ht="24.2" customHeight="1">
      <c r="A1113" s="37"/>
      <c r="B1113" s="38"/>
      <c r="C1113" s="172" t="s">
        <v>1388</v>
      </c>
      <c r="D1113" s="172" t="s">
        <v>151</v>
      </c>
      <c r="E1113" s="173" t="s">
        <v>1389</v>
      </c>
      <c r="F1113" s="174" t="s">
        <v>1390</v>
      </c>
      <c r="G1113" s="175" t="s">
        <v>229</v>
      </c>
      <c r="H1113" s="176">
        <v>7.713</v>
      </c>
      <c r="I1113" s="177"/>
      <c r="J1113" s="178">
        <f>ROUND(I1113*H1113,2)</f>
        <v>0</v>
      </c>
      <c r="K1113" s="174" t="s">
        <v>155</v>
      </c>
      <c r="L1113" s="42"/>
      <c r="M1113" s="179" t="s">
        <v>31</v>
      </c>
      <c r="N1113" s="180" t="s">
        <v>48</v>
      </c>
      <c r="O1113" s="67"/>
      <c r="P1113" s="181">
        <f>O1113*H1113</f>
        <v>0</v>
      </c>
      <c r="Q1113" s="181">
        <v>0</v>
      </c>
      <c r="R1113" s="181">
        <f>Q1113*H1113</f>
        <v>0</v>
      </c>
      <c r="S1113" s="181">
        <v>0.03175</v>
      </c>
      <c r="T1113" s="182">
        <f>S1113*H1113</f>
        <v>0.24488775000000002</v>
      </c>
      <c r="U1113" s="37"/>
      <c r="V1113" s="37"/>
      <c r="W1113" s="37"/>
      <c r="X1113" s="37"/>
      <c r="Y1113" s="37"/>
      <c r="Z1113" s="37"/>
      <c r="AA1113" s="37"/>
      <c r="AB1113" s="37"/>
      <c r="AC1113" s="37"/>
      <c r="AD1113" s="37"/>
      <c r="AE1113" s="37"/>
      <c r="AR1113" s="183" t="s">
        <v>245</v>
      </c>
      <c r="AT1113" s="183" t="s">
        <v>151</v>
      </c>
      <c r="AU1113" s="183" t="s">
        <v>87</v>
      </c>
      <c r="AY1113" s="19" t="s">
        <v>149</v>
      </c>
      <c r="BE1113" s="184">
        <f>IF(N1113="základní",J1113,0)</f>
        <v>0</v>
      </c>
      <c r="BF1113" s="184">
        <f>IF(N1113="snížená",J1113,0)</f>
        <v>0</v>
      </c>
      <c r="BG1113" s="184">
        <f>IF(N1113="zákl. přenesená",J1113,0)</f>
        <v>0</v>
      </c>
      <c r="BH1113" s="184">
        <f>IF(N1113="sníž. přenesená",J1113,0)</f>
        <v>0</v>
      </c>
      <c r="BI1113" s="184">
        <f>IF(N1113="nulová",J1113,0)</f>
        <v>0</v>
      </c>
      <c r="BJ1113" s="19" t="s">
        <v>85</v>
      </c>
      <c r="BK1113" s="184">
        <f>ROUND(I1113*H1113,2)</f>
        <v>0</v>
      </c>
      <c r="BL1113" s="19" t="s">
        <v>245</v>
      </c>
      <c r="BM1113" s="183" t="s">
        <v>1391</v>
      </c>
    </row>
    <row r="1114" spans="1:47" s="2" customFormat="1" ht="39">
      <c r="A1114" s="37"/>
      <c r="B1114" s="38"/>
      <c r="C1114" s="39"/>
      <c r="D1114" s="185" t="s">
        <v>158</v>
      </c>
      <c r="E1114" s="39"/>
      <c r="F1114" s="186" t="s">
        <v>1392</v>
      </c>
      <c r="G1114" s="39"/>
      <c r="H1114" s="39"/>
      <c r="I1114" s="187"/>
      <c r="J1114" s="39"/>
      <c r="K1114" s="39"/>
      <c r="L1114" s="42"/>
      <c r="M1114" s="188"/>
      <c r="N1114" s="189"/>
      <c r="O1114" s="67"/>
      <c r="P1114" s="67"/>
      <c r="Q1114" s="67"/>
      <c r="R1114" s="67"/>
      <c r="S1114" s="67"/>
      <c r="T1114" s="68"/>
      <c r="U1114" s="37"/>
      <c r="V1114" s="37"/>
      <c r="W1114" s="37"/>
      <c r="X1114" s="37"/>
      <c r="Y1114" s="37"/>
      <c r="Z1114" s="37"/>
      <c r="AA1114" s="37"/>
      <c r="AB1114" s="37"/>
      <c r="AC1114" s="37"/>
      <c r="AD1114" s="37"/>
      <c r="AE1114" s="37"/>
      <c r="AT1114" s="19" t="s">
        <v>158</v>
      </c>
      <c r="AU1114" s="19" t="s">
        <v>87</v>
      </c>
    </row>
    <row r="1115" spans="2:51" s="13" customFormat="1" ht="12">
      <c r="B1115" s="190"/>
      <c r="C1115" s="191"/>
      <c r="D1115" s="185" t="s">
        <v>160</v>
      </c>
      <c r="E1115" s="192" t="s">
        <v>31</v>
      </c>
      <c r="F1115" s="193" t="s">
        <v>161</v>
      </c>
      <c r="G1115" s="191"/>
      <c r="H1115" s="192" t="s">
        <v>31</v>
      </c>
      <c r="I1115" s="194"/>
      <c r="J1115" s="191"/>
      <c r="K1115" s="191"/>
      <c r="L1115" s="195"/>
      <c r="M1115" s="196"/>
      <c r="N1115" s="197"/>
      <c r="O1115" s="197"/>
      <c r="P1115" s="197"/>
      <c r="Q1115" s="197"/>
      <c r="R1115" s="197"/>
      <c r="S1115" s="197"/>
      <c r="T1115" s="198"/>
      <c r="AT1115" s="199" t="s">
        <v>160</v>
      </c>
      <c r="AU1115" s="199" t="s">
        <v>87</v>
      </c>
      <c r="AV1115" s="13" t="s">
        <v>85</v>
      </c>
      <c r="AW1115" s="13" t="s">
        <v>38</v>
      </c>
      <c r="AX1115" s="13" t="s">
        <v>77</v>
      </c>
      <c r="AY1115" s="199" t="s">
        <v>149</v>
      </c>
    </row>
    <row r="1116" spans="2:51" s="14" customFormat="1" ht="12">
      <c r="B1116" s="200"/>
      <c r="C1116" s="201"/>
      <c r="D1116" s="185" t="s">
        <v>160</v>
      </c>
      <c r="E1116" s="202" t="s">
        <v>31</v>
      </c>
      <c r="F1116" s="203" t="s">
        <v>1393</v>
      </c>
      <c r="G1116" s="201"/>
      <c r="H1116" s="204">
        <v>9.938</v>
      </c>
      <c r="I1116" s="205"/>
      <c r="J1116" s="201"/>
      <c r="K1116" s="201"/>
      <c r="L1116" s="206"/>
      <c r="M1116" s="207"/>
      <c r="N1116" s="208"/>
      <c r="O1116" s="208"/>
      <c r="P1116" s="208"/>
      <c r="Q1116" s="208"/>
      <c r="R1116" s="208"/>
      <c r="S1116" s="208"/>
      <c r="T1116" s="209"/>
      <c r="AT1116" s="210" t="s">
        <v>160</v>
      </c>
      <c r="AU1116" s="210" t="s">
        <v>87</v>
      </c>
      <c r="AV1116" s="14" t="s">
        <v>87</v>
      </c>
      <c r="AW1116" s="14" t="s">
        <v>38</v>
      </c>
      <c r="AX1116" s="14" t="s">
        <v>77</v>
      </c>
      <c r="AY1116" s="210" t="s">
        <v>149</v>
      </c>
    </row>
    <row r="1117" spans="2:51" s="13" customFormat="1" ht="12">
      <c r="B1117" s="190"/>
      <c r="C1117" s="191"/>
      <c r="D1117" s="185" t="s">
        <v>160</v>
      </c>
      <c r="E1117" s="192" t="s">
        <v>31</v>
      </c>
      <c r="F1117" s="193" t="s">
        <v>291</v>
      </c>
      <c r="G1117" s="191"/>
      <c r="H1117" s="192" t="s">
        <v>31</v>
      </c>
      <c r="I1117" s="194"/>
      <c r="J1117" s="191"/>
      <c r="K1117" s="191"/>
      <c r="L1117" s="195"/>
      <c r="M1117" s="196"/>
      <c r="N1117" s="197"/>
      <c r="O1117" s="197"/>
      <c r="P1117" s="197"/>
      <c r="Q1117" s="197"/>
      <c r="R1117" s="197"/>
      <c r="S1117" s="197"/>
      <c r="T1117" s="198"/>
      <c r="AT1117" s="199" t="s">
        <v>160</v>
      </c>
      <c r="AU1117" s="199" t="s">
        <v>87</v>
      </c>
      <c r="AV1117" s="13" t="s">
        <v>85</v>
      </c>
      <c r="AW1117" s="13" t="s">
        <v>38</v>
      </c>
      <c r="AX1117" s="13" t="s">
        <v>77</v>
      </c>
      <c r="AY1117" s="199" t="s">
        <v>149</v>
      </c>
    </row>
    <row r="1118" spans="2:51" s="14" customFormat="1" ht="12">
      <c r="B1118" s="200"/>
      <c r="C1118" s="201"/>
      <c r="D1118" s="185" t="s">
        <v>160</v>
      </c>
      <c r="E1118" s="202" t="s">
        <v>31</v>
      </c>
      <c r="F1118" s="203" t="s">
        <v>1394</v>
      </c>
      <c r="G1118" s="201"/>
      <c r="H1118" s="204">
        <v>-2.225</v>
      </c>
      <c r="I1118" s="205"/>
      <c r="J1118" s="201"/>
      <c r="K1118" s="201"/>
      <c r="L1118" s="206"/>
      <c r="M1118" s="207"/>
      <c r="N1118" s="208"/>
      <c r="O1118" s="208"/>
      <c r="P1118" s="208"/>
      <c r="Q1118" s="208"/>
      <c r="R1118" s="208"/>
      <c r="S1118" s="208"/>
      <c r="T1118" s="209"/>
      <c r="AT1118" s="210" t="s">
        <v>160</v>
      </c>
      <c r="AU1118" s="210" t="s">
        <v>87</v>
      </c>
      <c r="AV1118" s="14" t="s">
        <v>87</v>
      </c>
      <c r="AW1118" s="14" t="s">
        <v>38</v>
      </c>
      <c r="AX1118" s="14" t="s">
        <v>77</v>
      </c>
      <c r="AY1118" s="210" t="s">
        <v>149</v>
      </c>
    </row>
    <row r="1119" spans="2:51" s="15" customFormat="1" ht="12">
      <c r="B1119" s="211"/>
      <c r="C1119" s="212"/>
      <c r="D1119" s="185" t="s">
        <v>160</v>
      </c>
      <c r="E1119" s="213" t="s">
        <v>31</v>
      </c>
      <c r="F1119" s="214" t="s">
        <v>163</v>
      </c>
      <c r="G1119" s="212"/>
      <c r="H1119" s="215">
        <v>7.713</v>
      </c>
      <c r="I1119" s="216"/>
      <c r="J1119" s="212"/>
      <c r="K1119" s="212"/>
      <c r="L1119" s="217"/>
      <c r="M1119" s="218"/>
      <c r="N1119" s="219"/>
      <c r="O1119" s="219"/>
      <c r="P1119" s="219"/>
      <c r="Q1119" s="219"/>
      <c r="R1119" s="219"/>
      <c r="S1119" s="219"/>
      <c r="T1119" s="220"/>
      <c r="AT1119" s="221" t="s">
        <v>160</v>
      </c>
      <c r="AU1119" s="221" t="s">
        <v>87</v>
      </c>
      <c r="AV1119" s="15" t="s">
        <v>156</v>
      </c>
      <c r="AW1119" s="15" t="s">
        <v>38</v>
      </c>
      <c r="AX1119" s="15" t="s">
        <v>85</v>
      </c>
      <c r="AY1119" s="221" t="s">
        <v>149</v>
      </c>
    </row>
    <row r="1120" spans="1:65" s="2" customFormat="1" ht="37.9" customHeight="1">
      <c r="A1120" s="37"/>
      <c r="B1120" s="38"/>
      <c r="C1120" s="172" t="s">
        <v>1395</v>
      </c>
      <c r="D1120" s="172" t="s">
        <v>151</v>
      </c>
      <c r="E1120" s="173" t="s">
        <v>1396</v>
      </c>
      <c r="F1120" s="174" t="s">
        <v>1397</v>
      </c>
      <c r="G1120" s="175" t="s">
        <v>229</v>
      </c>
      <c r="H1120" s="176">
        <v>4.525</v>
      </c>
      <c r="I1120" s="177"/>
      <c r="J1120" s="178">
        <f>ROUND(I1120*H1120,2)</f>
        <v>0</v>
      </c>
      <c r="K1120" s="174" t="s">
        <v>155</v>
      </c>
      <c r="L1120" s="42"/>
      <c r="M1120" s="179" t="s">
        <v>31</v>
      </c>
      <c r="N1120" s="180" t="s">
        <v>48</v>
      </c>
      <c r="O1120" s="67"/>
      <c r="P1120" s="181">
        <f>O1120*H1120</f>
        <v>0</v>
      </c>
      <c r="Q1120" s="181">
        <v>0.02963</v>
      </c>
      <c r="R1120" s="181">
        <f>Q1120*H1120</f>
        <v>0.13407575000000002</v>
      </c>
      <c r="S1120" s="181">
        <v>0</v>
      </c>
      <c r="T1120" s="182">
        <f>S1120*H1120</f>
        <v>0</v>
      </c>
      <c r="U1120" s="37"/>
      <c r="V1120" s="37"/>
      <c r="W1120" s="37"/>
      <c r="X1120" s="37"/>
      <c r="Y1120" s="37"/>
      <c r="Z1120" s="37"/>
      <c r="AA1120" s="37"/>
      <c r="AB1120" s="37"/>
      <c r="AC1120" s="37"/>
      <c r="AD1120" s="37"/>
      <c r="AE1120" s="37"/>
      <c r="AR1120" s="183" t="s">
        <v>245</v>
      </c>
      <c r="AT1120" s="183" t="s">
        <v>151</v>
      </c>
      <c r="AU1120" s="183" t="s">
        <v>87</v>
      </c>
      <c r="AY1120" s="19" t="s">
        <v>149</v>
      </c>
      <c r="BE1120" s="184">
        <f>IF(N1120="základní",J1120,0)</f>
        <v>0</v>
      </c>
      <c r="BF1120" s="184">
        <f>IF(N1120="snížená",J1120,0)</f>
        <v>0</v>
      </c>
      <c r="BG1120" s="184">
        <f>IF(N1120="zákl. přenesená",J1120,0)</f>
        <v>0</v>
      </c>
      <c r="BH1120" s="184">
        <f>IF(N1120="sníž. přenesená",J1120,0)</f>
        <v>0</v>
      </c>
      <c r="BI1120" s="184">
        <f>IF(N1120="nulová",J1120,0)</f>
        <v>0</v>
      </c>
      <c r="BJ1120" s="19" t="s">
        <v>85</v>
      </c>
      <c r="BK1120" s="184">
        <f>ROUND(I1120*H1120,2)</f>
        <v>0</v>
      </c>
      <c r="BL1120" s="19" t="s">
        <v>245</v>
      </c>
      <c r="BM1120" s="183" t="s">
        <v>1398</v>
      </c>
    </row>
    <row r="1121" spans="1:47" s="2" customFormat="1" ht="136.5">
      <c r="A1121" s="37"/>
      <c r="B1121" s="38"/>
      <c r="C1121" s="39"/>
      <c r="D1121" s="185" t="s">
        <v>158</v>
      </c>
      <c r="E1121" s="39"/>
      <c r="F1121" s="186" t="s">
        <v>1399</v>
      </c>
      <c r="G1121" s="39"/>
      <c r="H1121" s="39"/>
      <c r="I1121" s="187"/>
      <c r="J1121" s="39"/>
      <c r="K1121" s="39"/>
      <c r="L1121" s="42"/>
      <c r="M1121" s="188"/>
      <c r="N1121" s="189"/>
      <c r="O1121" s="67"/>
      <c r="P1121" s="67"/>
      <c r="Q1121" s="67"/>
      <c r="R1121" s="67"/>
      <c r="S1121" s="67"/>
      <c r="T1121" s="68"/>
      <c r="U1121" s="37"/>
      <c r="V1121" s="37"/>
      <c r="W1121" s="37"/>
      <c r="X1121" s="37"/>
      <c r="Y1121" s="37"/>
      <c r="Z1121" s="37"/>
      <c r="AA1121" s="37"/>
      <c r="AB1121" s="37"/>
      <c r="AC1121" s="37"/>
      <c r="AD1121" s="37"/>
      <c r="AE1121" s="37"/>
      <c r="AT1121" s="19" t="s">
        <v>158</v>
      </c>
      <c r="AU1121" s="19" t="s">
        <v>87</v>
      </c>
    </row>
    <row r="1122" spans="2:51" s="13" customFormat="1" ht="12">
      <c r="B1122" s="190"/>
      <c r="C1122" s="191"/>
      <c r="D1122" s="185" t="s">
        <v>160</v>
      </c>
      <c r="E1122" s="192" t="s">
        <v>31</v>
      </c>
      <c r="F1122" s="193" t="s">
        <v>205</v>
      </c>
      <c r="G1122" s="191"/>
      <c r="H1122" s="192" t="s">
        <v>31</v>
      </c>
      <c r="I1122" s="194"/>
      <c r="J1122" s="191"/>
      <c r="K1122" s="191"/>
      <c r="L1122" s="195"/>
      <c r="M1122" s="196"/>
      <c r="N1122" s="197"/>
      <c r="O1122" s="197"/>
      <c r="P1122" s="197"/>
      <c r="Q1122" s="197"/>
      <c r="R1122" s="197"/>
      <c r="S1122" s="197"/>
      <c r="T1122" s="198"/>
      <c r="AT1122" s="199" t="s">
        <v>160</v>
      </c>
      <c r="AU1122" s="199" t="s">
        <v>87</v>
      </c>
      <c r="AV1122" s="13" t="s">
        <v>85</v>
      </c>
      <c r="AW1122" s="13" t="s">
        <v>38</v>
      </c>
      <c r="AX1122" s="13" t="s">
        <v>77</v>
      </c>
      <c r="AY1122" s="199" t="s">
        <v>149</v>
      </c>
    </row>
    <row r="1123" spans="2:51" s="14" customFormat="1" ht="12">
      <c r="B1123" s="200"/>
      <c r="C1123" s="201"/>
      <c r="D1123" s="185" t="s">
        <v>160</v>
      </c>
      <c r="E1123" s="202" t="s">
        <v>31</v>
      </c>
      <c r="F1123" s="203" t="s">
        <v>1400</v>
      </c>
      <c r="G1123" s="201"/>
      <c r="H1123" s="204">
        <v>1.08</v>
      </c>
      <c r="I1123" s="205"/>
      <c r="J1123" s="201"/>
      <c r="K1123" s="201"/>
      <c r="L1123" s="206"/>
      <c r="M1123" s="207"/>
      <c r="N1123" s="208"/>
      <c r="O1123" s="208"/>
      <c r="P1123" s="208"/>
      <c r="Q1123" s="208"/>
      <c r="R1123" s="208"/>
      <c r="S1123" s="208"/>
      <c r="T1123" s="209"/>
      <c r="AT1123" s="210" t="s">
        <v>160</v>
      </c>
      <c r="AU1123" s="210" t="s">
        <v>87</v>
      </c>
      <c r="AV1123" s="14" t="s">
        <v>87</v>
      </c>
      <c r="AW1123" s="14" t="s">
        <v>38</v>
      </c>
      <c r="AX1123" s="14" t="s">
        <v>77</v>
      </c>
      <c r="AY1123" s="210" t="s">
        <v>149</v>
      </c>
    </row>
    <row r="1124" spans="2:51" s="14" customFormat="1" ht="12">
      <c r="B1124" s="200"/>
      <c r="C1124" s="201"/>
      <c r="D1124" s="185" t="s">
        <v>160</v>
      </c>
      <c r="E1124" s="202" t="s">
        <v>31</v>
      </c>
      <c r="F1124" s="203" t="s">
        <v>1401</v>
      </c>
      <c r="G1124" s="201"/>
      <c r="H1124" s="204">
        <v>2.223</v>
      </c>
      <c r="I1124" s="205"/>
      <c r="J1124" s="201"/>
      <c r="K1124" s="201"/>
      <c r="L1124" s="206"/>
      <c r="M1124" s="207"/>
      <c r="N1124" s="208"/>
      <c r="O1124" s="208"/>
      <c r="P1124" s="208"/>
      <c r="Q1124" s="208"/>
      <c r="R1124" s="208"/>
      <c r="S1124" s="208"/>
      <c r="T1124" s="209"/>
      <c r="AT1124" s="210" t="s">
        <v>160</v>
      </c>
      <c r="AU1124" s="210" t="s">
        <v>87</v>
      </c>
      <c r="AV1124" s="14" t="s">
        <v>87</v>
      </c>
      <c r="AW1124" s="14" t="s">
        <v>38</v>
      </c>
      <c r="AX1124" s="14" t="s">
        <v>77</v>
      </c>
      <c r="AY1124" s="210" t="s">
        <v>149</v>
      </c>
    </row>
    <row r="1125" spans="2:51" s="14" customFormat="1" ht="12">
      <c r="B1125" s="200"/>
      <c r="C1125" s="201"/>
      <c r="D1125" s="185" t="s">
        <v>160</v>
      </c>
      <c r="E1125" s="202" t="s">
        <v>31</v>
      </c>
      <c r="F1125" s="203" t="s">
        <v>1402</v>
      </c>
      <c r="G1125" s="201"/>
      <c r="H1125" s="204">
        <v>1.222</v>
      </c>
      <c r="I1125" s="205"/>
      <c r="J1125" s="201"/>
      <c r="K1125" s="201"/>
      <c r="L1125" s="206"/>
      <c r="M1125" s="207"/>
      <c r="N1125" s="208"/>
      <c r="O1125" s="208"/>
      <c r="P1125" s="208"/>
      <c r="Q1125" s="208"/>
      <c r="R1125" s="208"/>
      <c r="S1125" s="208"/>
      <c r="T1125" s="209"/>
      <c r="AT1125" s="210" t="s">
        <v>160</v>
      </c>
      <c r="AU1125" s="210" t="s">
        <v>87</v>
      </c>
      <c r="AV1125" s="14" t="s">
        <v>87</v>
      </c>
      <c r="AW1125" s="14" t="s">
        <v>38</v>
      </c>
      <c r="AX1125" s="14" t="s">
        <v>77</v>
      </c>
      <c r="AY1125" s="210" t="s">
        <v>149</v>
      </c>
    </row>
    <row r="1126" spans="2:51" s="15" customFormat="1" ht="12">
      <c r="B1126" s="211"/>
      <c r="C1126" s="212"/>
      <c r="D1126" s="185" t="s">
        <v>160</v>
      </c>
      <c r="E1126" s="213" t="s">
        <v>31</v>
      </c>
      <c r="F1126" s="214" t="s">
        <v>163</v>
      </c>
      <c r="G1126" s="212"/>
      <c r="H1126" s="215">
        <v>4.525</v>
      </c>
      <c r="I1126" s="216"/>
      <c r="J1126" s="212"/>
      <c r="K1126" s="212"/>
      <c r="L1126" s="217"/>
      <c r="M1126" s="218"/>
      <c r="N1126" s="219"/>
      <c r="O1126" s="219"/>
      <c r="P1126" s="219"/>
      <c r="Q1126" s="219"/>
      <c r="R1126" s="219"/>
      <c r="S1126" s="219"/>
      <c r="T1126" s="220"/>
      <c r="AT1126" s="221" t="s">
        <v>160</v>
      </c>
      <c r="AU1126" s="221" t="s">
        <v>87</v>
      </c>
      <c r="AV1126" s="15" t="s">
        <v>156</v>
      </c>
      <c r="AW1126" s="15" t="s">
        <v>38</v>
      </c>
      <c r="AX1126" s="15" t="s">
        <v>85</v>
      </c>
      <c r="AY1126" s="221" t="s">
        <v>149</v>
      </c>
    </row>
    <row r="1127" spans="1:65" s="2" customFormat="1" ht="24.2" customHeight="1">
      <c r="A1127" s="37"/>
      <c r="B1127" s="38"/>
      <c r="C1127" s="172" t="s">
        <v>1403</v>
      </c>
      <c r="D1127" s="172" t="s">
        <v>151</v>
      </c>
      <c r="E1127" s="173" t="s">
        <v>1404</v>
      </c>
      <c r="F1127" s="174" t="s">
        <v>1405</v>
      </c>
      <c r="G1127" s="175" t="s">
        <v>229</v>
      </c>
      <c r="H1127" s="176">
        <v>7.88</v>
      </c>
      <c r="I1127" s="177"/>
      <c r="J1127" s="178">
        <f>ROUND(I1127*H1127,2)</f>
        <v>0</v>
      </c>
      <c r="K1127" s="174" t="s">
        <v>155</v>
      </c>
      <c r="L1127" s="42"/>
      <c r="M1127" s="179" t="s">
        <v>31</v>
      </c>
      <c r="N1127" s="180" t="s">
        <v>48</v>
      </c>
      <c r="O1127" s="67"/>
      <c r="P1127" s="181">
        <f>O1127*H1127</f>
        <v>0</v>
      </c>
      <c r="Q1127" s="181">
        <v>0.0122</v>
      </c>
      <c r="R1127" s="181">
        <f>Q1127*H1127</f>
        <v>0.096136</v>
      </c>
      <c r="S1127" s="181">
        <v>0</v>
      </c>
      <c r="T1127" s="182">
        <f>S1127*H1127</f>
        <v>0</v>
      </c>
      <c r="U1127" s="37"/>
      <c r="V1127" s="37"/>
      <c r="W1127" s="37"/>
      <c r="X1127" s="37"/>
      <c r="Y1127" s="37"/>
      <c r="Z1127" s="37"/>
      <c r="AA1127" s="37"/>
      <c r="AB1127" s="37"/>
      <c r="AC1127" s="37"/>
      <c r="AD1127" s="37"/>
      <c r="AE1127" s="37"/>
      <c r="AR1127" s="183" t="s">
        <v>245</v>
      </c>
      <c r="AT1127" s="183" t="s">
        <v>151</v>
      </c>
      <c r="AU1127" s="183" t="s">
        <v>87</v>
      </c>
      <c r="AY1127" s="19" t="s">
        <v>149</v>
      </c>
      <c r="BE1127" s="184">
        <f>IF(N1127="základní",J1127,0)</f>
        <v>0</v>
      </c>
      <c r="BF1127" s="184">
        <f>IF(N1127="snížená",J1127,0)</f>
        <v>0</v>
      </c>
      <c r="BG1127" s="184">
        <f>IF(N1127="zákl. přenesená",J1127,0)</f>
        <v>0</v>
      </c>
      <c r="BH1127" s="184">
        <f>IF(N1127="sníž. přenesená",J1127,0)</f>
        <v>0</v>
      </c>
      <c r="BI1127" s="184">
        <f>IF(N1127="nulová",J1127,0)</f>
        <v>0</v>
      </c>
      <c r="BJ1127" s="19" t="s">
        <v>85</v>
      </c>
      <c r="BK1127" s="184">
        <f>ROUND(I1127*H1127,2)</f>
        <v>0</v>
      </c>
      <c r="BL1127" s="19" t="s">
        <v>245</v>
      </c>
      <c r="BM1127" s="183" t="s">
        <v>1406</v>
      </c>
    </row>
    <row r="1128" spans="1:47" s="2" customFormat="1" ht="87.75">
      <c r="A1128" s="37"/>
      <c r="B1128" s="38"/>
      <c r="C1128" s="39"/>
      <c r="D1128" s="185" t="s">
        <v>158</v>
      </c>
      <c r="E1128" s="39"/>
      <c r="F1128" s="186" t="s">
        <v>1407</v>
      </c>
      <c r="G1128" s="39"/>
      <c r="H1128" s="39"/>
      <c r="I1128" s="187"/>
      <c r="J1128" s="39"/>
      <c r="K1128" s="39"/>
      <c r="L1128" s="42"/>
      <c r="M1128" s="188"/>
      <c r="N1128" s="189"/>
      <c r="O1128" s="67"/>
      <c r="P1128" s="67"/>
      <c r="Q1128" s="67"/>
      <c r="R1128" s="67"/>
      <c r="S1128" s="67"/>
      <c r="T1128" s="68"/>
      <c r="U1128" s="37"/>
      <c r="V1128" s="37"/>
      <c r="W1128" s="37"/>
      <c r="X1128" s="37"/>
      <c r="Y1128" s="37"/>
      <c r="Z1128" s="37"/>
      <c r="AA1128" s="37"/>
      <c r="AB1128" s="37"/>
      <c r="AC1128" s="37"/>
      <c r="AD1128" s="37"/>
      <c r="AE1128" s="37"/>
      <c r="AT1128" s="19" t="s">
        <v>158</v>
      </c>
      <c r="AU1128" s="19" t="s">
        <v>87</v>
      </c>
    </row>
    <row r="1129" spans="2:51" s="13" customFormat="1" ht="12">
      <c r="B1129" s="190"/>
      <c r="C1129" s="191"/>
      <c r="D1129" s="185" t="s">
        <v>160</v>
      </c>
      <c r="E1129" s="192" t="s">
        <v>31</v>
      </c>
      <c r="F1129" s="193" t="s">
        <v>205</v>
      </c>
      <c r="G1129" s="191"/>
      <c r="H1129" s="192" t="s">
        <v>31</v>
      </c>
      <c r="I1129" s="194"/>
      <c r="J1129" s="191"/>
      <c r="K1129" s="191"/>
      <c r="L1129" s="195"/>
      <c r="M1129" s="196"/>
      <c r="N1129" s="197"/>
      <c r="O1129" s="197"/>
      <c r="P1129" s="197"/>
      <c r="Q1129" s="197"/>
      <c r="R1129" s="197"/>
      <c r="S1129" s="197"/>
      <c r="T1129" s="198"/>
      <c r="AT1129" s="199" t="s">
        <v>160</v>
      </c>
      <c r="AU1129" s="199" t="s">
        <v>87</v>
      </c>
      <c r="AV1129" s="13" t="s">
        <v>85</v>
      </c>
      <c r="AW1129" s="13" t="s">
        <v>38</v>
      </c>
      <c r="AX1129" s="13" t="s">
        <v>77</v>
      </c>
      <c r="AY1129" s="199" t="s">
        <v>149</v>
      </c>
    </row>
    <row r="1130" spans="2:51" s="14" customFormat="1" ht="12">
      <c r="B1130" s="200"/>
      <c r="C1130" s="201"/>
      <c r="D1130" s="185" t="s">
        <v>160</v>
      </c>
      <c r="E1130" s="202" t="s">
        <v>31</v>
      </c>
      <c r="F1130" s="203" t="s">
        <v>1408</v>
      </c>
      <c r="G1130" s="201"/>
      <c r="H1130" s="204">
        <v>3.53</v>
      </c>
      <c r="I1130" s="205"/>
      <c r="J1130" s="201"/>
      <c r="K1130" s="201"/>
      <c r="L1130" s="206"/>
      <c r="M1130" s="207"/>
      <c r="N1130" s="208"/>
      <c r="O1130" s="208"/>
      <c r="P1130" s="208"/>
      <c r="Q1130" s="208"/>
      <c r="R1130" s="208"/>
      <c r="S1130" s="208"/>
      <c r="T1130" s="209"/>
      <c r="AT1130" s="210" t="s">
        <v>160</v>
      </c>
      <c r="AU1130" s="210" t="s">
        <v>87</v>
      </c>
      <c r="AV1130" s="14" t="s">
        <v>87</v>
      </c>
      <c r="AW1130" s="14" t="s">
        <v>38</v>
      </c>
      <c r="AX1130" s="14" t="s">
        <v>77</v>
      </c>
      <c r="AY1130" s="210" t="s">
        <v>149</v>
      </c>
    </row>
    <row r="1131" spans="2:51" s="14" customFormat="1" ht="12">
      <c r="B1131" s="200"/>
      <c r="C1131" s="201"/>
      <c r="D1131" s="185" t="s">
        <v>160</v>
      </c>
      <c r="E1131" s="202" t="s">
        <v>31</v>
      </c>
      <c r="F1131" s="203" t="s">
        <v>503</v>
      </c>
      <c r="G1131" s="201"/>
      <c r="H1131" s="204">
        <v>4.35</v>
      </c>
      <c r="I1131" s="205"/>
      <c r="J1131" s="201"/>
      <c r="K1131" s="201"/>
      <c r="L1131" s="206"/>
      <c r="M1131" s="207"/>
      <c r="N1131" s="208"/>
      <c r="O1131" s="208"/>
      <c r="P1131" s="208"/>
      <c r="Q1131" s="208"/>
      <c r="R1131" s="208"/>
      <c r="S1131" s="208"/>
      <c r="T1131" s="209"/>
      <c r="AT1131" s="210" t="s">
        <v>160</v>
      </c>
      <c r="AU1131" s="210" t="s">
        <v>87</v>
      </c>
      <c r="AV1131" s="14" t="s">
        <v>87</v>
      </c>
      <c r="AW1131" s="14" t="s">
        <v>38</v>
      </c>
      <c r="AX1131" s="14" t="s">
        <v>77</v>
      </c>
      <c r="AY1131" s="210" t="s">
        <v>149</v>
      </c>
    </row>
    <row r="1132" spans="2:51" s="15" customFormat="1" ht="12">
      <c r="B1132" s="211"/>
      <c r="C1132" s="212"/>
      <c r="D1132" s="185" t="s">
        <v>160</v>
      </c>
      <c r="E1132" s="213" t="s">
        <v>31</v>
      </c>
      <c r="F1132" s="214" t="s">
        <v>163</v>
      </c>
      <c r="G1132" s="212"/>
      <c r="H1132" s="215">
        <v>7.88</v>
      </c>
      <c r="I1132" s="216"/>
      <c r="J1132" s="212"/>
      <c r="K1132" s="212"/>
      <c r="L1132" s="217"/>
      <c r="M1132" s="218"/>
      <c r="N1132" s="219"/>
      <c r="O1132" s="219"/>
      <c r="P1132" s="219"/>
      <c r="Q1132" s="219"/>
      <c r="R1132" s="219"/>
      <c r="S1132" s="219"/>
      <c r="T1132" s="220"/>
      <c r="AT1132" s="221" t="s">
        <v>160</v>
      </c>
      <c r="AU1132" s="221" t="s">
        <v>87</v>
      </c>
      <c r="AV1132" s="15" t="s">
        <v>156</v>
      </c>
      <c r="AW1132" s="15" t="s">
        <v>38</v>
      </c>
      <c r="AX1132" s="15" t="s">
        <v>85</v>
      </c>
      <c r="AY1132" s="221" t="s">
        <v>149</v>
      </c>
    </row>
    <row r="1133" spans="1:65" s="2" customFormat="1" ht="24.2" customHeight="1">
      <c r="A1133" s="37"/>
      <c r="B1133" s="38"/>
      <c r="C1133" s="172" t="s">
        <v>1409</v>
      </c>
      <c r="D1133" s="172" t="s">
        <v>151</v>
      </c>
      <c r="E1133" s="173" t="s">
        <v>1410</v>
      </c>
      <c r="F1133" s="174" t="s">
        <v>1411</v>
      </c>
      <c r="G1133" s="175" t="s">
        <v>229</v>
      </c>
      <c r="H1133" s="176">
        <v>7.9</v>
      </c>
      <c r="I1133" s="177"/>
      <c r="J1133" s="178">
        <f>ROUND(I1133*H1133,2)</f>
        <v>0</v>
      </c>
      <c r="K1133" s="174" t="s">
        <v>155</v>
      </c>
      <c r="L1133" s="42"/>
      <c r="M1133" s="179" t="s">
        <v>31</v>
      </c>
      <c r="N1133" s="180" t="s">
        <v>48</v>
      </c>
      <c r="O1133" s="67"/>
      <c r="P1133" s="181">
        <f>O1133*H1133</f>
        <v>0</v>
      </c>
      <c r="Q1133" s="181">
        <v>0.01259</v>
      </c>
      <c r="R1133" s="181">
        <f>Q1133*H1133</f>
        <v>0.09946100000000001</v>
      </c>
      <c r="S1133" s="181">
        <v>0</v>
      </c>
      <c r="T1133" s="182">
        <f>S1133*H1133</f>
        <v>0</v>
      </c>
      <c r="U1133" s="37"/>
      <c r="V1133" s="37"/>
      <c r="W1133" s="37"/>
      <c r="X1133" s="37"/>
      <c r="Y1133" s="37"/>
      <c r="Z1133" s="37"/>
      <c r="AA1133" s="37"/>
      <c r="AB1133" s="37"/>
      <c r="AC1133" s="37"/>
      <c r="AD1133" s="37"/>
      <c r="AE1133" s="37"/>
      <c r="AR1133" s="183" t="s">
        <v>245</v>
      </c>
      <c r="AT1133" s="183" t="s">
        <v>151</v>
      </c>
      <c r="AU1133" s="183" t="s">
        <v>87</v>
      </c>
      <c r="AY1133" s="19" t="s">
        <v>149</v>
      </c>
      <c r="BE1133" s="184">
        <f>IF(N1133="základní",J1133,0)</f>
        <v>0</v>
      </c>
      <c r="BF1133" s="184">
        <f>IF(N1133="snížená",J1133,0)</f>
        <v>0</v>
      </c>
      <c r="BG1133" s="184">
        <f>IF(N1133="zákl. přenesená",J1133,0)</f>
        <v>0</v>
      </c>
      <c r="BH1133" s="184">
        <f>IF(N1133="sníž. přenesená",J1133,0)</f>
        <v>0</v>
      </c>
      <c r="BI1133" s="184">
        <f>IF(N1133="nulová",J1133,0)</f>
        <v>0</v>
      </c>
      <c r="BJ1133" s="19" t="s">
        <v>85</v>
      </c>
      <c r="BK1133" s="184">
        <f>ROUND(I1133*H1133,2)</f>
        <v>0</v>
      </c>
      <c r="BL1133" s="19" t="s">
        <v>245</v>
      </c>
      <c r="BM1133" s="183" t="s">
        <v>1412</v>
      </c>
    </row>
    <row r="1134" spans="1:47" s="2" customFormat="1" ht="87.75">
      <c r="A1134" s="37"/>
      <c r="B1134" s="38"/>
      <c r="C1134" s="39"/>
      <c r="D1134" s="185" t="s">
        <v>158</v>
      </c>
      <c r="E1134" s="39"/>
      <c r="F1134" s="186" t="s">
        <v>1407</v>
      </c>
      <c r="G1134" s="39"/>
      <c r="H1134" s="39"/>
      <c r="I1134" s="187"/>
      <c r="J1134" s="39"/>
      <c r="K1134" s="39"/>
      <c r="L1134" s="42"/>
      <c r="M1134" s="188"/>
      <c r="N1134" s="189"/>
      <c r="O1134" s="67"/>
      <c r="P1134" s="67"/>
      <c r="Q1134" s="67"/>
      <c r="R1134" s="67"/>
      <c r="S1134" s="67"/>
      <c r="T1134" s="68"/>
      <c r="U1134" s="37"/>
      <c r="V1134" s="37"/>
      <c r="W1134" s="37"/>
      <c r="X1134" s="37"/>
      <c r="Y1134" s="37"/>
      <c r="Z1134" s="37"/>
      <c r="AA1134" s="37"/>
      <c r="AB1134" s="37"/>
      <c r="AC1134" s="37"/>
      <c r="AD1134" s="37"/>
      <c r="AE1134" s="37"/>
      <c r="AT1134" s="19" t="s">
        <v>158</v>
      </c>
      <c r="AU1134" s="19" t="s">
        <v>87</v>
      </c>
    </row>
    <row r="1135" spans="2:51" s="13" customFormat="1" ht="12">
      <c r="B1135" s="190"/>
      <c r="C1135" s="191"/>
      <c r="D1135" s="185" t="s">
        <v>160</v>
      </c>
      <c r="E1135" s="192" t="s">
        <v>31</v>
      </c>
      <c r="F1135" s="193" t="s">
        <v>205</v>
      </c>
      <c r="G1135" s="191"/>
      <c r="H1135" s="192" t="s">
        <v>31</v>
      </c>
      <c r="I1135" s="194"/>
      <c r="J1135" s="191"/>
      <c r="K1135" s="191"/>
      <c r="L1135" s="195"/>
      <c r="M1135" s="196"/>
      <c r="N1135" s="197"/>
      <c r="O1135" s="197"/>
      <c r="P1135" s="197"/>
      <c r="Q1135" s="197"/>
      <c r="R1135" s="197"/>
      <c r="S1135" s="197"/>
      <c r="T1135" s="198"/>
      <c r="AT1135" s="199" t="s">
        <v>160</v>
      </c>
      <c r="AU1135" s="199" t="s">
        <v>87</v>
      </c>
      <c r="AV1135" s="13" t="s">
        <v>85</v>
      </c>
      <c r="AW1135" s="13" t="s">
        <v>38</v>
      </c>
      <c r="AX1135" s="13" t="s">
        <v>77</v>
      </c>
      <c r="AY1135" s="199" t="s">
        <v>149</v>
      </c>
    </row>
    <row r="1136" spans="2:51" s="14" customFormat="1" ht="12">
      <c r="B1136" s="200"/>
      <c r="C1136" s="201"/>
      <c r="D1136" s="185" t="s">
        <v>160</v>
      </c>
      <c r="E1136" s="202" t="s">
        <v>31</v>
      </c>
      <c r="F1136" s="203" t="s">
        <v>504</v>
      </c>
      <c r="G1136" s="201"/>
      <c r="H1136" s="204">
        <v>2.35</v>
      </c>
      <c r="I1136" s="205"/>
      <c r="J1136" s="201"/>
      <c r="K1136" s="201"/>
      <c r="L1136" s="206"/>
      <c r="M1136" s="207"/>
      <c r="N1136" s="208"/>
      <c r="O1136" s="208"/>
      <c r="P1136" s="208"/>
      <c r="Q1136" s="208"/>
      <c r="R1136" s="208"/>
      <c r="S1136" s="208"/>
      <c r="T1136" s="209"/>
      <c r="AT1136" s="210" t="s">
        <v>160</v>
      </c>
      <c r="AU1136" s="210" t="s">
        <v>87</v>
      </c>
      <c r="AV1136" s="14" t="s">
        <v>87</v>
      </c>
      <c r="AW1136" s="14" t="s">
        <v>38</v>
      </c>
      <c r="AX1136" s="14" t="s">
        <v>77</v>
      </c>
      <c r="AY1136" s="210" t="s">
        <v>149</v>
      </c>
    </row>
    <row r="1137" spans="2:51" s="14" customFormat="1" ht="12">
      <c r="B1137" s="200"/>
      <c r="C1137" s="201"/>
      <c r="D1137" s="185" t="s">
        <v>160</v>
      </c>
      <c r="E1137" s="202" t="s">
        <v>31</v>
      </c>
      <c r="F1137" s="203" t="s">
        <v>505</v>
      </c>
      <c r="G1137" s="201"/>
      <c r="H1137" s="204">
        <v>1.9</v>
      </c>
      <c r="I1137" s="205"/>
      <c r="J1137" s="201"/>
      <c r="K1137" s="201"/>
      <c r="L1137" s="206"/>
      <c r="M1137" s="207"/>
      <c r="N1137" s="208"/>
      <c r="O1137" s="208"/>
      <c r="P1137" s="208"/>
      <c r="Q1137" s="208"/>
      <c r="R1137" s="208"/>
      <c r="S1137" s="208"/>
      <c r="T1137" s="209"/>
      <c r="AT1137" s="210" t="s">
        <v>160</v>
      </c>
      <c r="AU1137" s="210" t="s">
        <v>87</v>
      </c>
      <c r="AV1137" s="14" t="s">
        <v>87</v>
      </c>
      <c r="AW1137" s="14" t="s">
        <v>38</v>
      </c>
      <c r="AX1137" s="14" t="s">
        <v>77</v>
      </c>
      <c r="AY1137" s="210" t="s">
        <v>149</v>
      </c>
    </row>
    <row r="1138" spans="2:51" s="14" customFormat="1" ht="12">
      <c r="B1138" s="200"/>
      <c r="C1138" s="201"/>
      <c r="D1138" s="185" t="s">
        <v>160</v>
      </c>
      <c r="E1138" s="202" t="s">
        <v>31</v>
      </c>
      <c r="F1138" s="203" t="s">
        <v>506</v>
      </c>
      <c r="G1138" s="201"/>
      <c r="H1138" s="204">
        <v>2.35</v>
      </c>
      <c r="I1138" s="205"/>
      <c r="J1138" s="201"/>
      <c r="K1138" s="201"/>
      <c r="L1138" s="206"/>
      <c r="M1138" s="207"/>
      <c r="N1138" s="208"/>
      <c r="O1138" s="208"/>
      <c r="P1138" s="208"/>
      <c r="Q1138" s="208"/>
      <c r="R1138" s="208"/>
      <c r="S1138" s="208"/>
      <c r="T1138" s="209"/>
      <c r="AT1138" s="210" t="s">
        <v>160</v>
      </c>
      <c r="AU1138" s="210" t="s">
        <v>87</v>
      </c>
      <c r="AV1138" s="14" t="s">
        <v>87</v>
      </c>
      <c r="AW1138" s="14" t="s">
        <v>38</v>
      </c>
      <c r="AX1138" s="14" t="s">
        <v>77</v>
      </c>
      <c r="AY1138" s="210" t="s">
        <v>149</v>
      </c>
    </row>
    <row r="1139" spans="2:51" s="14" customFormat="1" ht="12">
      <c r="B1139" s="200"/>
      <c r="C1139" s="201"/>
      <c r="D1139" s="185" t="s">
        <v>160</v>
      </c>
      <c r="E1139" s="202" t="s">
        <v>31</v>
      </c>
      <c r="F1139" s="203" t="s">
        <v>507</v>
      </c>
      <c r="G1139" s="201"/>
      <c r="H1139" s="204">
        <v>1.3</v>
      </c>
      <c r="I1139" s="205"/>
      <c r="J1139" s="201"/>
      <c r="K1139" s="201"/>
      <c r="L1139" s="206"/>
      <c r="M1139" s="207"/>
      <c r="N1139" s="208"/>
      <c r="O1139" s="208"/>
      <c r="P1139" s="208"/>
      <c r="Q1139" s="208"/>
      <c r="R1139" s="208"/>
      <c r="S1139" s="208"/>
      <c r="T1139" s="209"/>
      <c r="AT1139" s="210" t="s">
        <v>160</v>
      </c>
      <c r="AU1139" s="210" t="s">
        <v>87</v>
      </c>
      <c r="AV1139" s="14" t="s">
        <v>87</v>
      </c>
      <c r="AW1139" s="14" t="s">
        <v>38</v>
      </c>
      <c r="AX1139" s="14" t="s">
        <v>77</v>
      </c>
      <c r="AY1139" s="210" t="s">
        <v>149</v>
      </c>
    </row>
    <row r="1140" spans="2:51" s="15" customFormat="1" ht="12">
      <c r="B1140" s="211"/>
      <c r="C1140" s="212"/>
      <c r="D1140" s="185" t="s">
        <v>160</v>
      </c>
      <c r="E1140" s="213" t="s">
        <v>31</v>
      </c>
      <c r="F1140" s="214" t="s">
        <v>163</v>
      </c>
      <c r="G1140" s="212"/>
      <c r="H1140" s="215">
        <v>7.9</v>
      </c>
      <c r="I1140" s="216"/>
      <c r="J1140" s="212"/>
      <c r="K1140" s="212"/>
      <c r="L1140" s="217"/>
      <c r="M1140" s="218"/>
      <c r="N1140" s="219"/>
      <c r="O1140" s="219"/>
      <c r="P1140" s="219"/>
      <c r="Q1140" s="219"/>
      <c r="R1140" s="219"/>
      <c r="S1140" s="219"/>
      <c r="T1140" s="220"/>
      <c r="AT1140" s="221" t="s">
        <v>160</v>
      </c>
      <c r="AU1140" s="221" t="s">
        <v>87</v>
      </c>
      <c r="AV1140" s="15" t="s">
        <v>156</v>
      </c>
      <c r="AW1140" s="15" t="s">
        <v>38</v>
      </c>
      <c r="AX1140" s="15" t="s">
        <v>85</v>
      </c>
      <c r="AY1140" s="221" t="s">
        <v>149</v>
      </c>
    </row>
    <row r="1141" spans="1:65" s="2" customFormat="1" ht="14.45" customHeight="1">
      <c r="A1141" s="37"/>
      <c r="B1141" s="38"/>
      <c r="C1141" s="172" t="s">
        <v>1413</v>
      </c>
      <c r="D1141" s="172" t="s">
        <v>151</v>
      </c>
      <c r="E1141" s="173" t="s">
        <v>1414</v>
      </c>
      <c r="F1141" s="174" t="s">
        <v>1415</v>
      </c>
      <c r="G1141" s="175" t="s">
        <v>229</v>
      </c>
      <c r="H1141" s="176">
        <v>7.9</v>
      </c>
      <c r="I1141" s="177"/>
      <c r="J1141" s="178">
        <f>ROUND(I1141*H1141,2)</f>
        <v>0</v>
      </c>
      <c r="K1141" s="174" t="s">
        <v>155</v>
      </c>
      <c r="L1141" s="42"/>
      <c r="M1141" s="179" t="s">
        <v>31</v>
      </c>
      <c r="N1141" s="180" t="s">
        <v>48</v>
      </c>
      <c r="O1141" s="67"/>
      <c r="P1141" s="181">
        <f>O1141*H1141</f>
        <v>0</v>
      </c>
      <c r="Q1141" s="181">
        <v>0</v>
      </c>
      <c r="R1141" s="181">
        <f>Q1141*H1141</f>
        <v>0</v>
      </c>
      <c r="S1141" s="181">
        <v>0</v>
      </c>
      <c r="T1141" s="182">
        <f>S1141*H1141</f>
        <v>0</v>
      </c>
      <c r="U1141" s="37"/>
      <c r="V1141" s="37"/>
      <c r="W1141" s="37"/>
      <c r="X1141" s="37"/>
      <c r="Y1141" s="37"/>
      <c r="Z1141" s="37"/>
      <c r="AA1141" s="37"/>
      <c r="AB1141" s="37"/>
      <c r="AC1141" s="37"/>
      <c r="AD1141" s="37"/>
      <c r="AE1141" s="37"/>
      <c r="AR1141" s="183" t="s">
        <v>245</v>
      </c>
      <c r="AT1141" s="183" t="s">
        <v>151</v>
      </c>
      <c r="AU1141" s="183" t="s">
        <v>87</v>
      </c>
      <c r="AY1141" s="19" t="s">
        <v>149</v>
      </c>
      <c r="BE1141" s="184">
        <f>IF(N1141="základní",J1141,0)</f>
        <v>0</v>
      </c>
      <c r="BF1141" s="184">
        <f>IF(N1141="snížená",J1141,0)</f>
        <v>0</v>
      </c>
      <c r="BG1141" s="184">
        <f>IF(N1141="zákl. přenesená",J1141,0)</f>
        <v>0</v>
      </c>
      <c r="BH1141" s="184">
        <f>IF(N1141="sníž. přenesená",J1141,0)</f>
        <v>0</v>
      </c>
      <c r="BI1141" s="184">
        <f>IF(N1141="nulová",J1141,0)</f>
        <v>0</v>
      </c>
      <c r="BJ1141" s="19" t="s">
        <v>85</v>
      </c>
      <c r="BK1141" s="184">
        <f>ROUND(I1141*H1141,2)</f>
        <v>0</v>
      </c>
      <c r="BL1141" s="19" t="s">
        <v>245</v>
      </c>
      <c r="BM1141" s="183" t="s">
        <v>1416</v>
      </c>
    </row>
    <row r="1142" spans="1:47" s="2" customFormat="1" ht="87.75">
      <c r="A1142" s="37"/>
      <c r="B1142" s="38"/>
      <c r="C1142" s="39"/>
      <c r="D1142" s="185" t="s">
        <v>158</v>
      </c>
      <c r="E1142" s="39"/>
      <c r="F1142" s="186" t="s">
        <v>1407</v>
      </c>
      <c r="G1142" s="39"/>
      <c r="H1142" s="39"/>
      <c r="I1142" s="187"/>
      <c r="J1142" s="39"/>
      <c r="K1142" s="39"/>
      <c r="L1142" s="42"/>
      <c r="M1142" s="188"/>
      <c r="N1142" s="189"/>
      <c r="O1142" s="67"/>
      <c r="P1142" s="67"/>
      <c r="Q1142" s="67"/>
      <c r="R1142" s="67"/>
      <c r="S1142" s="67"/>
      <c r="T1142" s="68"/>
      <c r="U1142" s="37"/>
      <c r="V1142" s="37"/>
      <c r="W1142" s="37"/>
      <c r="X1142" s="37"/>
      <c r="Y1142" s="37"/>
      <c r="Z1142" s="37"/>
      <c r="AA1142" s="37"/>
      <c r="AB1142" s="37"/>
      <c r="AC1142" s="37"/>
      <c r="AD1142" s="37"/>
      <c r="AE1142" s="37"/>
      <c r="AT1142" s="19" t="s">
        <v>158</v>
      </c>
      <c r="AU1142" s="19" t="s">
        <v>87</v>
      </c>
    </row>
    <row r="1143" spans="2:51" s="13" customFormat="1" ht="12">
      <c r="B1143" s="190"/>
      <c r="C1143" s="191"/>
      <c r="D1143" s="185" t="s">
        <v>160</v>
      </c>
      <c r="E1143" s="192" t="s">
        <v>31</v>
      </c>
      <c r="F1143" s="193" t="s">
        <v>205</v>
      </c>
      <c r="G1143" s="191"/>
      <c r="H1143" s="192" t="s">
        <v>31</v>
      </c>
      <c r="I1143" s="194"/>
      <c r="J1143" s="191"/>
      <c r="K1143" s="191"/>
      <c r="L1143" s="195"/>
      <c r="M1143" s="196"/>
      <c r="N1143" s="197"/>
      <c r="O1143" s="197"/>
      <c r="P1143" s="197"/>
      <c r="Q1143" s="197"/>
      <c r="R1143" s="197"/>
      <c r="S1143" s="197"/>
      <c r="T1143" s="198"/>
      <c r="AT1143" s="199" t="s">
        <v>160</v>
      </c>
      <c r="AU1143" s="199" t="s">
        <v>87</v>
      </c>
      <c r="AV1143" s="13" t="s">
        <v>85</v>
      </c>
      <c r="AW1143" s="13" t="s">
        <v>38</v>
      </c>
      <c r="AX1143" s="13" t="s">
        <v>77</v>
      </c>
      <c r="AY1143" s="199" t="s">
        <v>149</v>
      </c>
    </row>
    <row r="1144" spans="2:51" s="14" customFormat="1" ht="12">
      <c r="B1144" s="200"/>
      <c r="C1144" s="201"/>
      <c r="D1144" s="185" t="s">
        <v>160</v>
      </c>
      <c r="E1144" s="202" t="s">
        <v>31</v>
      </c>
      <c r="F1144" s="203" t="s">
        <v>504</v>
      </c>
      <c r="G1144" s="201"/>
      <c r="H1144" s="204">
        <v>2.35</v>
      </c>
      <c r="I1144" s="205"/>
      <c r="J1144" s="201"/>
      <c r="K1144" s="201"/>
      <c r="L1144" s="206"/>
      <c r="M1144" s="207"/>
      <c r="N1144" s="208"/>
      <c r="O1144" s="208"/>
      <c r="P1144" s="208"/>
      <c r="Q1144" s="208"/>
      <c r="R1144" s="208"/>
      <c r="S1144" s="208"/>
      <c r="T1144" s="209"/>
      <c r="AT1144" s="210" t="s">
        <v>160</v>
      </c>
      <c r="AU1144" s="210" t="s">
        <v>87</v>
      </c>
      <c r="AV1144" s="14" t="s">
        <v>87</v>
      </c>
      <c r="AW1144" s="14" t="s">
        <v>38</v>
      </c>
      <c r="AX1144" s="14" t="s">
        <v>77</v>
      </c>
      <c r="AY1144" s="210" t="s">
        <v>149</v>
      </c>
    </row>
    <row r="1145" spans="2:51" s="14" customFormat="1" ht="12">
      <c r="B1145" s="200"/>
      <c r="C1145" s="201"/>
      <c r="D1145" s="185" t="s">
        <v>160</v>
      </c>
      <c r="E1145" s="202" t="s">
        <v>31</v>
      </c>
      <c r="F1145" s="203" t="s">
        <v>505</v>
      </c>
      <c r="G1145" s="201"/>
      <c r="H1145" s="204">
        <v>1.9</v>
      </c>
      <c r="I1145" s="205"/>
      <c r="J1145" s="201"/>
      <c r="K1145" s="201"/>
      <c r="L1145" s="206"/>
      <c r="M1145" s="207"/>
      <c r="N1145" s="208"/>
      <c r="O1145" s="208"/>
      <c r="P1145" s="208"/>
      <c r="Q1145" s="208"/>
      <c r="R1145" s="208"/>
      <c r="S1145" s="208"/>
      <c r="T1145" s="209"/>
      <c r="AT1145" s="210" t="s">
        <v>160</v>
      </c>
      <c r="AU1145" s="210" t="s">
        <v>87</v>
      </c>
      <c r="AV1145" s="14" t="s">
        <v>87</v>
      </c>
      <c r="AW1145" s="14" t="s">
        <v>38</v>
      </c>
      <c r="AX1145" s="14" t="s">
        <v>77</v>
      </c>
      <c r="AY1145" s="210" t="s">
        <v>149</v>
      </c>
    </row>
    <row r="1146" spans="2:51" s="14" customFormat="1" ht="12">
      <c r="B1146" s="200"/>
      <c r="C1146" s="201"/>
      <c r="D1146" s="185" t="s">
        <v>160</v>
      </c>
      <c r="E1146" s="202" t="s">
        <v>31</v>
      </c>
      <c r="F1146" s="203" t="s">
        <v>506</v>
      </c>
      <c r="G1146" s="201"/>
      <c r="H1146" s="204">
        <v>2.35</v>
      </c>
      <c r="I1146" s="205"/>
      <c r="J1146" s="201"/>
      <c r="K1146" s="201"/>
      <c r="L1146" s="206"/>
      <c r="M1146" s="207"/>
      <c r="N1146" s="208"/>
      <c r="O1146" s="208"/>
      <c r="P1146" s="208"/>
      <c r="Q1146" s="208"/>
      <c r="R1146" s="208"/>
      <c r="S1146" s="208"/>
      <c r="T1146" s="209"/>
      <c r="AT1146" s="210" t="s">
        <v>160</v>
      </c>
      <c r="AU1146" s="210" t="s">
        <v>87</v>
      </c>
      <c r="AV1146" s="14" t="s">
        <v>87</v>
      </c>
      <c r="AW1146" s="14" t="s">
        <v>38</v>
      </c>
      <c r="AX1146" s="14" t="s">
        <v>77</v>
      </c>
      <c r="AY1146" s="210" t="s">
        <v>149</v>
      </c>
    </row>
    <row r="1147" spans="2:51" s="14" customFormat="1" ht="12">
      <c r="B1147" s="200"/>
      <c r="C1147" s="201"/>
      <c r="D1147" s="185" t="s">
        <v>160</v>
      </c>
      <c r="E1147" s="202" t="s">
        <v>31</v>
      </c>
      <c r="F1147" s="203" t="s">
        <v>507</v>
      </c>
      <c r="G1147" s="201"/>
      <c r="H1147" s="204">
        <v>1.3</v>
      </c>
      <c r="I1147" s="205"/>
      <c r="J1147" s="201"/>
      <c r="K1147" s="201"/>
      <c r="L1147" s="206"/>
      <c r="M1147" s="207"/>
      <c r="N1147" s="208"/>
      <c r="O1147" s="208"/>
      <c r="P1147" s="208"/>
      <c r="Q1147" s="208"/>
      <c r="R1147" s="208"/>
      <c r="S1147" s="208"/>
      <c r="T1147" s="209"/>
      <c r="AT1147" s="210" t="s">
        <v>160</v>
      </c>
      <c r="AU1147" s="210" t="s">
        <v>87</v>
      </c>
      <c r="AV1147" s="14" t="s">
        <v>87</v>
      </c>
      <c r="AW1147" s="14" t="s">
        <v>38</v>
      </c>
      <c r="AX1147" s="14" t="s">
        <v>77</v>
      </c>
      <c r="AY1147" s="210" t="s">
        <v>149</v>
      </c>
    </row>
    <row r="1148" spans="2:51" s="15" customFormat="1" ht="12">
      <c r="B1148" s="211"/>
      <c r="C1148" s="212"/>
      <c r="D1148" s="185" t="s">
        <v>160</v>
      </c>
      <c r="E1148" s="213" t="s">
        <v>31</v>
      </c>
      <c r="F1148" s="214" t="s">
        <v>163</v>
      </c>
      <c r="G1148" s="212"/>
      <c r="H1148" s="215">
        <v>7.9</v>
      </c>
      <c r="I1148" s="216"/>
      <c r="J1148" s="212"/>
      <c r="K1148" s="212"/>
      <c r="L1148" s="217"/>
      <c r="M1148" s="218"/>
      <c r="N1148" s="219"/>
      <c r="O1148" s="219"/>
      <c r="P1148" s="219"/>
      <c r="Q1148" s="219"/>
      <c r="R1148" s="219"/>
      <c r="S1148" s="219"/>
      <c r="T1148" s="220"/>
      <c r="AT1148" s="221" t="s">
        <v>160</v>
      </c>
      <c r="AU1148" s="221" t="s">
        <v>87</v>
      </c>
      <c r="AV1148" s="15" t="s">
        <v>156</v>
      </c>
      <c r="AW1148" s="15" t="s">
        <v>38</v>
      </c>
      <c r="AX1148" s="15" t="s">
        <v>85</v>
      </c>
      <c r="AY1148" s="221" t="s">
        <v>149</v>
      </c>
    </row>
    <row r="1149" spans="1:65" s="2" customFormat="1" ht="14.45" customHeight="1">
      <c r="A1149" s="37"/>
      <c r="B1149" s="38"/>
      <c r="C1149" s="172" t="s">
        <v>1417</v>
      </c>
      <c r="D1149" s="172" t="s">
        <v>151</v>
      </c>
      <c r="E1149" s="173" t="s">
        <v>1418</v>
      </c>
      <c r="F1149" s="174" t="s">
        <v>1419</v>
      </c>
      <c r="G1149" s="175" t="s">
        <v>229</v>
      </c>
      <c r="H1149" s="176">
        <v>15.78</v>
      </c>
      <c r="I1149" s="177"/>
      <c r="J1149" s="178">
        <f>ROUND(I1149*H1149,2)</f>
        <v>0</v>
      </c>
      <c r="K1149" s="174" t="s">
        <v>155</v>
      </c>
      <c r="L1149" s="42"/>
      <c r="M1149" s="179" t="s">
        <v>31</v>
      </c>
      <c r="N1149" s="180" t="s">
        <v>48</v>
      </c>
      <c r="O1149" s="67"/>
      <c r="P1149" s="181">
        <f>O1149*H1149</f>
        <v>0</v>
      </c>
      <c r="Q1149" s="181">
        <v>0.00015</v>
      </c>
      <c r="R1149" s="181">
        <f>Q1149*H1149</f>
        <v>0.0023669999999999997</v>
      </c>
      <c r="S1149" s="181">
        <v>0</v>
      </c>
      <c r="T1149" s="182">
        <f>S1149*H1149</f>
        <v>0</v>
      </c>
      <c r="U1149" s="37"/>
      <c r="V1149" s="37"/>
      <c r="W1149" s="37"/>
      <c r="X1149" s="37"/>
      <c r="Y1149" s="37"/>
      <c r="Z1149" s="37"/>
      <c r="AA1149" s="37"/>
      <c r="AB1149" s="37"/>
      <c r="AC1149" s="37"/>
      <c r="AD1149" s="37"/>
      <c r="AE1149" s="37"/>
      <c r="AR1149" s="183" t="s">
        <v>245</v>
      </c>
      <c r="AT1149" s="183" t="s">
        <v>151</v>
      </c>
      <c r="AU1149" s="183" t="s">
        <v>87</v>
      </c>
      <c r="AY1149" s="19" t="s">
        <v>149</v>
      </c>
      <c r="BE1149" s="184">
        <f>IF(N1149="základní",J1149,0)</f>
        <v>0</v>
      </c>
      <c r="BF1149" s="184">
        <f>IF(N1149="snížená",J1149,0)</f>
        <v>0</v>
      </c>
      <c r="BG1149" s="184">
        <f>IF(N1149="zákl. přenesená",J1149,0)</f>
        <v>0</v>
      </c>
      <c r="BH1149" s="184">
        <f>IF(N1149="sníž. přenesená",J1149,0)</f>
        <v>0</v>
      </c>
      <c r="BI1149" s="184">
        <f>IF(N1149="nulová",J1149,0)</f>
        <v>0</v>
      </c>
      <c r="BJ1149" s="19" t="s">
        <v>85</v>
      </c>
      <c r="BK1149" s="184">
        <f>ROUND(I1149*H1149,2)</f>
        <v>0</v>
      </c>
      <c r="BL1149" s="19" t="s">
        <v>245</v>
      </c>
      <c r="BM1149" s="183" t="s">
        <v>1420</v>
      </c>
    </row>
    <row r="1150" spans="1:47" s="2" customFormat="1" ht="87.75">
      <c r="A1150" s="37"/>
      <c r="B1150" s="38"/>
      <c r="C1150" s="39"/>
      <c r="D1150" s="185" t="s">
        <v>158</v>
      </c>
      <c r="E1150" s="39"/>
      <c r="F1150" s="186" t="s">
        <v>1407</v>
      </c>
      <c r="G1150" s="39"/>
      <c r="H1150" s="39"/>
      <c r="I1150" s="187"/>
      <c r="J1150" s="39"/>
      <c r="K1150" s="39"/>
      <c r="L1150" s="42"/>
      <c r="M1150" s="188"/>
      <c r="N1150" s="189"/>
      <c r="O1150" s="67"/>
      <c r="P1150" s="67"/>
      <c r="Q1150" s="67"/>
      <c r="R1150" s="67"/>
      <c r="S1150" s="67"/>
      <c r="T1150" s="68"/>
      <c r="U1150" s="37"/>
      <c r="V1150" s="37"/>
      <c r="W1150" s="37"/>
      <c r="X1150" s="37"/>
      <c r="Y1150" s="37"/>
      <c r="Z1150" s="37"/>
      <c r="AA1150" s="37"/>
      <c r="AB1150" s="37"/>
      <c r="AC1150" s="37"/>
      <c r="AD1150" s="37"/>
      <c r="AE1150" s="37"/>
      <c r="AT1150" s="19" t="s">
        <v>158</v>
      </c>
      <c r="AU1150" s="19" t="s">
        <v>87</v>
      </c>
    </row>
    <row r="1151" spans="2:51" s="13" customFormat="1" ht="12">
      <c r="B1151" s="190"/>
      <c r="C1151" s="191"/>
      <c r="D1151" s="185" t="s">
        <v>160</v>
      </c>
      <c r="E1151" s="192" t="s">
        <v>31</v>
      </c>
      <c r="F1151" s="193" t="s">
        <v>205</v>
      </c>
      <c r="G1151" s="191"/>
      <c r="H1151" s="192" t="s">
        <v>31</v>
      </c>
      <c r="I1151" s="194"/>
      <c r="J1151" s="191"/>
      <c r="K1151" s="191"/>
      <c r="L1151" s="195"/>
      <c r="M1151" s="196"/>
      <c r="N1151" s="197"/>
      <c r="O1151" s="197"/>
      <c r="P1151" s="197"/>
      <c r="Q1151" s="197"/>
      <c r="R1151" s="197"/>
      <c r="S1151" s="197"/>
      <c r="T1151" s="198"/>
      <c r="AT1151" s="199" t="s">
        <v>160</v>
      </c>
      <c r="AU1151" s="199" t="s">
        <v>87</v>
      </c>
      <c r="AV1151" s="13" t="s">
        <v>85</v>
      </c>
      <c r="AW1151" s="13" t="s">
        <v>38</v>
      </c>
      <c r="AX1151" s="13" t="s">
        <v>77</v>
      </c>
      <c r="AY1151" s="199" t="s">
        <v>149</v>
      </c>
    </row>
    <row r="1152" spans="2:51" s="14" customFormat="1" ht="12">
      <c r="B1152" s="200"/>
      <c r="C1152" s="201"/>
      <c r="D1152" s="185" t="s">
        <v>160</v>
      </c>
      <c r="E1152" s="202" t="s">
        <v>31</v>
      </c>
      <c r="F1152" s="203" t="s">
        <v>1408</v>
      </c>
      <c r="G1152" s="201"/>
      <c r="H1152" s="204">
        <v>3.53</v>
      </c>
      <c r="I1152" s="205"/>
      <c r="J1152" s="201"/>
      <c r="K1152" s="201"/>
      <c r="L1152" s="206"/>
      <c r="M1152" s="207"/>
      <c r="N1152" s="208"/>
      <c r="O1152" s="208"/>
      <c r="P1152" s="208"/>
      <c r="Q1152" s="208"/>
      <c r="R1152" s="208"/>
      <c r="S1152" s="208"/>
      <c r="T1152" s="209"/>
      <c r="AT1152" s="210" t="s">
        <v>160</v>
      </c>
      <c r="AU1152" s="210" t="s">
        <v>87</v>
      </c>
      <c r="AV1152" s="14" t="s">
        <v>87</v>
      </c>
      <c r="AW1152" s="14" t="s">
        <v>38</v>
      </c>
      <c r="AX1152" s="14" t="s">
        <v>77</v>
      </c>
      <c r="AY1152" s="210" t="s">
        <v>149</v>
      </c>
    </row>
    <row r="1153" spans="2:51" s="14" customFormat="1" ht="12">
      <c r="B1153" s="200"/>
      <c r="C1153" s="201"/>
      <c r="D1153" s="185" t="s">
        <v>160</v>
      </c>
      <c r="E1153" s="202" t="s">
        <v>31</v>
      </c>
      <c r="F1153" s="203" t="s">
        <v>503</v>
      </c>
      <c r="G1153" s="201"/>
      <c r="H1153" s="204">
        <v>4.35</v>
      </c>
      <c r="I1153" s="205"/>
      <c r="J1153" s="201"/>
      <c r="K1153" s="201"/>
      <c r="L1153" s="206"/>
      <c r="M1153" s="207"/>
      <c r="N1153" s="208"/>
      <c r="O1153" s="208"/>
      <c r="P1153" s="208"/>
      <c r="Q1153" s="208"/>
      <c r="R1153" s="208"/>
      <c r="S1153" s="208"/>
      <c r="T1153" s="209"/>
      <c r="AT1153" s="210" t="s">
        <v>160</v>
      </c>
      <c r="AU1153" s="210" t="s">
        <v>87</v>
      </c>
      <c r="AV1153" s="14" t="s">
        <v>87</v>
      </c>
      <c r="AW1153" s="14" t="s">
        <v>38</v>
      </c>
      <c r="AX1153" s="14" t="s">
        <v>77</v>
      </c>
      <c r="AY1153" s="210" t="s">
        <v>149</v>
      </c>
    </row>
    <row r="1154" spans="2:51" s="14" customFormat="1" ht="12">
      <c r="B1154" s="200"/>
      <c r="C1154" s="201"/>
      <c r="D1154" s="185" t="s">
        <v>160</v>
      </c>
      <c r="E1154" s="202" t="s">
        <v>31</v>
      </c>
      <c r="F1154" s="203" t="s">
        <v>504</v>
      </c>
      <c r="G1154" s="201"/>
      <c r="H1154" s="204">
        <v>2.35</v>
      </c>
      <c r="I1154" s="205"/>
      <c r="J1154" s="201"/>
      <c r="K1154" s="201"/>
      <c r="L1154" s="206"/>
      <c r="M1154" s="207"/>
      <c r="N1154" s="208"/>
      <c r="O1154" s="208"/>
      <c r="P1154" s="208"/>
      <c r="Q1154" s="208"/>
      <c r="R1154" s="208"/>
      <c r="S1154" s="208"/>
      <c r="T1154" s="209"/>
      <c r="AT1154" s="210" t="s">
        <v>160</v>
      </c>
      <c r="AU1154" s="210" t="s">
        <v>87</v>
      </c>
      <c r="AV1154" s="14" t="s">
        <v>87</v>
      </c>
      <c r="AW1154" s="14" t="s">
        <v>38</v>
      </c>
      <c r="AX1154" s="14" t="s">
        <v>77</v>
      </c>
      <c r="AY1154" s="210" t="s">
        <v>149</v>
      </c>
    </row>
    <row r="1155" spans="2:51" s="14" customFormat="1" ht="12">
      <c r="B1155" s="200"/>
      <c r="C1155" s="201"/>
      <c r="D1155" s="185" t="s">
        <v>160</v>
      </c>
      <c r="E1155" s="202" t="s">
        <v>31</v>
      </c>
      <c r="F1155" s="203" t="s">
        <v>505</v>
      </c>
      <c r="G1155" s="201"/>
      <c r="H1155" s="204">
        <v>1.9</v>
      </c>
      <c r="I1155" s="205"/>
      <c r="J1155" s="201"/>
      <c r="K1155" s="201"/>
      <c r="L1155" s="206"/>
      <c r="M1155" s="207"/>
      <c r="N1155" s="208"/>
      <c r="O1155" s="208"/>
      <c r="P1155" s="208"/>
      <c r="Q1155" s="208"/>
      <c r="R1155" s="208"/>
      <c r="S1155" s="208"/>
      <c r="T1155" s="209"/>
      <c r="AT1155" s="210" t="s">
        <v>160</v>
      </c>
      <c r="AU1155" s="210" t="s">
        <v>87</v>
      </c>
      <c r="AV1155" s="14" t="s">
        <v>87</v>
      </c>
      <c r="AW1155" s="14" t="s">
        <v>38</v>
      </c>
      <c r="AX1155" s="14" t="s">
        <v>77</v>
      </c>
      <c r="AY1155" s="210" t="s">
        <v>149</v>
      </c>
    </row>
    <row r="1156" spans="2:51" s="14" customFormat="1" ht="12">
      <c r="B1156" s="200"/>
      <c r="C1156" s="201"/>
      <c r="D1156" s="185" t="s">
        <v>160</v>
      </c>
      <c r="E1156" s="202" t="s">
        <v>31</v>
      </c>
      <c r="F1156" s="203" t="s">
        <v>506</v>
      </c>
      <c r="G1156" s="201"/>
      <c r="H1156" s="204">
        <v>2.35</v>
      </c>
      <c r="I1156" s="205"/>
      <c r="J1156" s="201"/>
      <c r="K1156" s="201"/>
      <c r="L1156" s="206"/>
      <c r="M1156" s="207"/>
      <c r="N1156" s="208"/>
      <c r="O1156" s="208"/>
      <c r="P1156" s="208"/>
      <c r="Q1156" s="208"/>
      <c r="R1156" s="208"/>
      <c r="S1156" s="208"/>
      <c r="T1156" s="209"/>
      <c r="AT1156" s="210" t="s">
        <v>160</v>
      </c>
      <c r="AU1156" s="210" t="s">
        <v>87</v>
      </c>
      <c r="AV1156" s="14" t="s">
        <v>87</v>
      </c>
      <c r="AW1156" s="14" t="s">
        <v>38</v>
      </c>
      <c r="AX1156" s="14" t="s">
        <v>77</v>
      </c>
      <c r="AY1156" s="210" t="s">
        <v>149</v>
      </c>
    </row>
    <row r="1157" spans="2:51" s="14" customFormat="1" ht="12">
      <c r="B1157" s="200"/>
      <c r="C1157" s="201"/>
      <c r="D1157" s="185" t="s">
        <v>160</v>
      </c>
      <c r="E1157" s="202" t="s">
        <v>31</v>
      </c>
      <c r="F1157" s="203" t="s">
        <v>507</v>
      </c>
      <c r="G1157" s="201"/>
      <c r="H1157" s="204">
        <v>1.3</v>
      </c>
      <c r="I1157" s="205"/>
      <c r="J1157" s="201"/>
      <c r="K1157" s="201"/>
      <c r="L1157" s="206"/>
      <c r="M1157" s="207"/>
      <c r="N1157" s="208"/>
      <c r="O1157" s="208"/>
      <c r="P1157" s="208"/>
      <c r="Q1157" s="208"/>
      <c r="R1157" s="208"/>
      <c r="S1157" s="208"/>
      <c r="T1157" s="209"/>
      <c r="AT1157" s="210" t="s">
        <v>160</v>
      </c>
      <c r="AU1157" s="210" t="s">
        <v>87</v>
      </c>
      <c r="AV1157" s="14" t="s">
        <v>87</v>
      </c>
      <c r="AW1157" s="14" t="s">
        <v>38</v>
      </c>
      <c r="AX1157" s="14" t="s">
        <v>77</v>
      </c>
      <c r="AY1157" s="210" t="s">
        <v>149</v>
      </c>
    </row>
    <row r="1158" spans="2:51" s="15" customFormat="1" ht="12">
      <c r="B1158" s="211"/>
      <c r="C1158" s="212"/>
      <c r="D1158" s="185" t="s">
        <v>160</v>
      </c>
      <c r="E1158" s="213" t="s">
        <v>31</v>
      </c>
      <c r="F1158" s="214" t="s">
        <v>163</v>
      </c>
      <c r="G1158" s="212"/>
      <c r="H1158" s="215">
        <v>15.78</v>
      </c>
      <c r="I1158" s="216"/>
      <c r="J1158" s="212"/>
      <c r="K1158" s="212"/>
      <c r="L1158" s="217"/>
      <c r="M1158" s="218"/>
      <c r="N1158" s="219"/>
      <c r="O1158" s="219"/>
      <c r="P1158" s="219"/>
      <c r="Q1158" s="219"/>
      <c r="R1158" s="219"/>
      <c r="S1158" s="219"/>
      <c r="T1158" s="220"/>
      <c r="AT1158" s="221" t="s">
        <v>160</v>
      </c>
      <c r="AU1158" s="221" t="s">
        <v>87</v>
      </c>
      <c r="AV1158" s="15" t="s">
        <v>156</v>
      </c>
      <c r="AW1158" s="15" t="s">
        <v>38</v>
      </c>
      <c r="AX1158" s="15" t="s">
        <v>85</v>
      </c>
      <c r="AY1158" s="221" t="s">
        <v>149</v>
      </c>
    </row>
    <row r="1159" spans="1:65" s="2" customFormat="1" ht="14.45" customHeight="1">
      <c r="A1159" s="37"/>
      <c r="B1159" s="38"/>
      <c r="C1159" s="172" t="s">
        <v>1421</v>
      </c>
      <c r="D1159" s="172" t="s">
        <v>151</v>
      </c>
      <c r="E1159" s="173" t="s">
        <v>1422</v>
      </c>
      <c r="F1159" s="174" t="s">
        <v>1423</v>
      </c>
      <c r="G1159" s="175" t="s">
        <v>229</v>
      </c>
      <c r="H1159" s="176">
        <v>15.78</v>
      </c>
      <c r="I1159" s="177"/>
      <c r="J1159" s="178">
        <f>ROUND(I1159*H1159,2)</f>
        <v>0</v>
      </c>
      <c r="K1159" s="174" t="s">
        <v>155</v>
      </c>
      <c r="L1159" s="42"/>
      <c r="M1159" s="179" t="s">
        <v>31</v>
      </c>
      <c r="N1159" s="180" t="s">
        <v>48</v>
      </c>
      <c r="O1159" s="67"/>
      <c r="P1159" s="181">
        <f>O1159*H1159</f>
        <v>0</v>
      </c>
      <c r="Q1159" s="181">
        <v>0.0007</v>
      </c>
      <c r="R1159" s="181">
        <f>Q1159*H1159</f>
        <v>0.011046</v>
      </c>
      <c r="S1159" s="181">
        <v>0</v>
      </c>
      <c r="T1159" s="182">
        <f>S1159*H1159</f>
        <v>0</v>
      </c>
      <c r="U1159" s="37"/>
      <c r="V1159" s="37"/>
      <c r="W1159" s="37"/>
      <c r="X1159" s="37"/>
      <c r="Y1159" s="37"/>
      <c r="Z1159" s="37"/>
      <c r="AA1159" s="37"/>
      <c r="AB1159" s="37"/>
      <c r="AC1159" s="37"/>
      <c r="AD1159" s="37"/>
      <c r="AE1159" s="37"/>
      <c r="AR1159" s="183" t="s">
        <v>245</v>
      </c>
      <c r="AT1159" s="183" t="s">
        <v>151</v>
      </c>
      <c r="AU1159" s="183" t="s">
        <v>87</v>
      </c>
      <c r="AY1159" s="19" t="s">
        <v>149</v>
      </c>
      <c r="BE1159" s="184">
        <f>IF(N1159="základní",J1159,0)</f>
        <v>0</v>
      </c>
      <c r="BF1159" s="184">
        <f>IF(N1159="snížená",J1159,0)</f>
        <v>0</v>
      </c>
      <c r="BG1159" s="184">
        <f>IF(N1159="zákl. přenesená",J1159,0)</f>
        <v>0</v>
      </c>
      <c r="BH1159" s="184">
        <f>IF(N1159="sníž. přenesená",J1159,0)</f>
        <v>0</v>
      </c>
      <c r="BI1159" s="184">
        <f>IF(N1159="nulová",J1159,0)</f>
        <v>0</v>
      </c>
      <c r="BJ1159" s="19" t="s">
        <v>85</v>
      </c>
      <c r="BK1159" s="184">
        <f>ROUND(I1159*H1159,2)</f>
        <v>0</v>
      </c>
      <c r="BL1159" s="19" t="s">
        <v>245</v>
      </c>
      <c r="BM1159" s="183" t="s">
        <v>1424</v>
      </c>
    </row>
    <row r="1160" spans="1:47" s="2" customFormat="1" ht="87.75">
      <c r="A1160" s="37"/>
      <c r="B1160" s="38"/>
      <c r="C1160" s="39"/>
      <c r="D1160" s="185" t="s">
        <v>158</v>
      </c>
      <c r="E1160" s="39"/>
      <c r="F1160" s="186" t="s">
        <v>1407</v>
      </c>
      <c r="G1160" s="39"/>
      <c r="H1160" s="39"/>
      <c r="I1160" s="187"/>
      <c r="J1160" s="39"/>
      <c r="K1160" s="39"/>
      <c r="L1160" s="42"/>
      <c r="M1160" s="188"/>
      <c r="N1160" s="189"/>
      <c r="O1160" s="67"/>
      <c r="P1160" s="67"/>
      <c r="Q1160" s="67"/>
      <c r="R1160" s="67"/>
      <c r="S1160" s="67"/>
      <c r="T1160" s="68"/>
      <c r="U1160" s="37"/>
      <c r="V1160" s="37"/>
      <c r="W1160" s="37"/>
      <c r="X1160" s="37"/>
      <c r="Y1160" s="37"/>
      <c r="Z1160" s="37"/>
      <c r="AA1160" s="37"/>
      <c r="AB1160" s="37"/>
      <c r="AC1160" s="37"/>
      <c r="AD1160" s="37"/>
      <c r="AE1160" s="37"/>
      <c r="AT1160" s="19" t="s">
        <v>158</v>
      </c>
      <c r="AU1160" s="19" t="s">
        <v>87</v>
      </c>
    </row>
    <row r="1161" spans="1:65" s="2" customFormat="1" ht="24.2" customHeight="1">
      <c r="A1161" s="37"/>
      <c r="B1161" s="38"/>
      <c r="C1161" s="172" t="s">
        <v>1425</v>
      </c>
      <c r="D1161" s="172" t="s">
        <v>151</v>
      </c>
      <c r="E1161" s="173" t="s">
        <v>1426</v>
      </c>
      <c r="F1161" s="174" t="s">
        <v>1427</v>
      </c>
      <c r="G1161" s="175" t="s">
        <v>229</v>
      </c>
      <c r="H1161" s="176">
        <v>3.509</v>
      </c>
      <c r="I1161" s="177"/>
      <c r="J1161" s="178">
        <f>ROUND(I1161*H1161,2)</f>
        <v>0</v>
      </c>
      <c r="K1161" s="174" t="s">
        <v>155</v>
      </c>
      <c r="L1161" s="42"/>
      <c r="M1161" s="179" t="s">
        <v>31</v>
      </c>
      <c r="N1161" s="180" t="s">
        <v>48</v>
      </c>
      <c r="O1161" s="67"/>
      <c r="P1161" s="181">
        <f>O1161*H1161</f>
        <v>0</v>
      </c>
      <c r="Q1161" s="181">
        <v>0</v>
      </c>
      <c r="R1161" s="181">
        <f>Q1161*H1161</f>
        <v>0</v>
      </c>
      <c r="S1161" s="181">
        <v>0.01725</v>
      </c>
      <c r="T1161" s="182">
        <f>S1161*H1161</f>
        <v>0.06053025</v>
      </c>
      <c r="U1161" s="37"/>
      <c r="V1161" s="37"/>
      <c r="W1161" s="37"/>
      <c r="X1161" s="37"/>
      <c r="Y1161" s="37"/>
      <c r="Z1161" s="37"/>
      <c r="AA1161" s="37"/>
      <c r="AB1161" s="37"/>
      <c r="AC1161" s="37"/>
      <c r="AD1161" s="37"/>
      <c r="AE1161" s="37"/>
      <c r="AR1161" s="183" t="s">
        <v>245</v>
      </c>
      <c r="AT1161" s="183" t="s">
        <v>151</v>
      </c>
      <c r="AU1161" s="183" t="s">
        <v>87</v>
      </c>
      <c r="AY1161" s="19" t="s">
        <v>149</v>
      </c>
      <c r="BE1161" s="184">
        <f>IF(N1161="základní",J1161,0)</f>
        <v>0</v>
      </c>
      <c r="BF1161" s="184">
        <f>IF(N1161="snížená",J1161,0)</f>
        <v>0</v>
      </c>
      <c r="BG1161" s="184">
        <f>IF(N1161="zákl. přenesená",J1161,0)</f>
        <v>0</v>
      </c>
      <c r="BH1161" s="184">
        <f>IF(N1161="sníž. přenesená",J1161,0)</f>
        <v>0</v>
      </c>
      <c r="BI1161" s="184">
        <f>IF(N1161="nulová",J1161,0)</f>
        <v>0</v>
      </c>
      <c r="BJ1161" s="19" t="s">
        <v>85</v>
      </c>
      <c r="BK1161" s="184">
        <f>ROUND(I1161*H1161,2)</f>
        <v>0</v>
      </c>
      <c r="BL1161" s="19" t="s">
        <v>245</v>
      </c>
      <c r="BM1161" s="183" t="s">
        <v>1428</v>
      </c>
    </row>
    <row r="1162" spans="1:47" s="2" customFormat="1" ht="48.75">
      <c r="A1162" s="37"/>
      <c r="B1162" s="38"/>
      <c r="C1162" s="39"/>
      <c r="D1162" s="185" t="s">
        <v>158</v>
      </c>
      <c r="E1162" s="39"/>
      <c r="F1162" s="186" t="s">
        <v>1429</v>
      </c>
      <c r="G1162" s="39"/>
      <c r="H1162" s="39"/>
      <c r="I1162" s="187"/>
      <c r="J1162" s="39"/>
      <c r="K1162" s="39"/>
      <c r="L1162" s="42"/>
      <c r="M1162" s="188"/>
      <c r="N1162" s="189"/>
      <c r="O1162" s="67"/>
      <c r="P1162" s="67"/>
      <c r="Q1162" s="67"/>
      <c r="R1162" s="67"/>
      <c r="S1162" s="67"/>
      <c r="T1162" s="68"/>
      <c r="U1162" s="37"/>
      <c r="V1162" s="37"/>
      <c r="W1162" s="37"/>
      <c r="X1162" s="37"/>
      <c r="Y1162" s="37"/>
      <c r="Z1162" s="37"/>
      <c r="AA1162" s="37"/>
      <c r="AB1162" s="37"/>
      <c r="AC1162" s="37"/>
      <c r="AD1162" s="37"/>
      <c r="AE1162" s="37"/>
      <c r="AT1162" s="19" t="s">
        <v>158</v>
      </c>
      <c r="AU1162" s="19" t="s">
        <v>87</v>
      </c>
    </row>
    <row r="1163" spans="2:51" s="13" customFormat="1" ht="12">
      <c r="B1163" s="190"/>
      <c r="C1163" s="191"/>
      <c r="D1163" s="185" t="s">
        <v>160</v>
      </c>
      <c r="E1163" s="192" t="s">
        <v>31</v>
      </c>
      <c r="F1163" s="193" t="s">
        <v>161</v>
      </c>
      <c r="G1163" s="191"/>
      <c r="H1163" s="192" t="s">
        <v>31</v>
      </c>
      <c r="I1163" s="194"/>
      <c r="J1163" s="191"/>
      <c r="K1163" s="191"/>
      <c r="L1163" s="195"/>
      <c r="M1163" s="196"/>
      <c r="N1163" s="197"/>
      <c r="O1163" s="197"/>
      <c r="P1163" s="197"/>
      <c r="Q1163" s="197"/>
      <c r="R1163" s="197"/>
      <c r="S1163" s="197"/>
      <c r="T1163" s="198"/>
      <c r="AT1163" s="199" t="s">
        <v>160</v>
      </c>
      <c r="AU1163" s="199" t="s">
        <v>87</v>
      </c>
      <c r="AV1163" s="13" t="s">
        <v>85</v>
      </c>
      <c r="AW1163" s="13" t="s">
        <v>38</v>
      </c>
      <c r="AX1163" s="13" t="s">
        <v>77</v>
      </c>
      <c r="AY1163" s="199" t="s">
        <v>149</v>
      </c>
    </row>
    <row r="1164" spans="2:51" s="14" customFormat="1" ht="12">
      <c r="B1164" s="200"/>
      <c r="C1164" s="201"/>
      <c r="D1164" s="185" t="s">
        <v>160</v>
      </c>
      <c r="E1164" s="202" t="s">
        <v>31</v>
      </c>
      <c r="F1164" s="203" t="s">
        <v>1430</v>
      </c>
      <c r="G1164" s="201"/>
      <c r="H1164" s="204">
        <v>3.509</v>
      </c>
      <c r="I1164" s="205"/>
      <c r="J1164" s="201"/>
      <c r="K1164" s="201"/>
      <c r="L1164" s="206"/>
      <c r="M1164" s="207"/>
      <c r="N1164" s="208"/>
      <c r="O1164" s="208"/>
      <c r="P1164" s="208"/>
      <c r="Q1164" s="208"/>
      <c r="R1164" s="208"/>
      <c r="S1164" s="208"/>
      <c r="T1164" s="209"/>
      <c r="AT1164" s="210" t="s">
        <v>160</v>
      </c>
      <c r="AU1164" s="210" t="s">
        <v>87</v>
      </c>
      <c r="AV1164" s="14" t="s">
        <v>87</v>
      </c>
      <c r="AW1164" s="14" t="s">
        <v>38</v>
      </c>
      <c r="AX1164" s="14" t="s">
        <v>77</v>
      </c>
      <c r="AY1164" s="210" t="s">
        <v>149</v>
      </c>
    </row>
    <row r="1165" spans="2:51" s="15" customFormat="1" ht="12">
      <c r="B1165" s="211"/>
      <c r="C1165" s="212"/>
      <c r="D1165" s="185" t="s">
        <v>160</v>
      </c>
      <c r="E1165" s="213" t="s">
        <v>31</v>
      </c>
      <c r="F1165" s="214" t="s">
        <v>163</v>
      </c>
      <c r="G1165" s="212"/>
      <c r="H1165" s="215">
        <v>3.509</v>
      </c>
      <c r="I1165" s="216"/>
      <c r="J1165" s="212"/>
      <c r="K1165" s="212"/>
      <c r="L1165" s="217"/>
      <c r="M1165" s="218"/>
      <c r="N1165" s="219"/>
      <c r="O1165" s="219"/>
      <c r="P1165" s="219"/>
      <c r="Q1165" s="219"/>
      <c r="R1165" s="219"/>
      <c r="S1165" s="219"/>
      <c r="T1165" s="220"/>
      <c r="AT1165" s="221" t="s">
        <v>160</v>
      </c>
      <c r="AU1165" s="221" t="s">
        <v>87</v>
      </c>
      <c r="AV1165" s="15" t="s">
        <v>156</v>
      </c>
      <c r="AW1165" s="15" t="s">
        <v>38</v>
      </c>
      <c r="AX1165" s="15" t="s">
        <v>85</v>
      </c>
      <c r="AY1165" s="221" t="s">
        <v>149</v>
      </c>
    </row>
    <row r="1166" spans="1:65" s="2" customFormat="1" ht="24.2" customHeight="1">
      <c r="A1166" s="37"/>
      <c r="B1166" s="38"/>
      <c r="C1166" s="172" t="s">
        <v>1431</v>
      </c>
      <c r="D1166" s="172" t="s">
        <v>151</v>
      </c>
      <c r="E1166" s="173" t="s">
        <v>1432</v>
      </c>
      <c r="F1166" s="174" t="s">
        <v>1433</v>
      </c>
      <c r="G1166" s="175" t="s">
        <v>297</v>
      </c>
      <c r="H1166" s="176">
        <v>2.4</v>
      </c>
      <c r="I1166" s="177"/>
      <c r="J1166" s="178">
        <f>ROUND(I1166*H1166,2)</f>
        <v>0</v>
      </c>
      <c r="K1166" s="174" t="s">
        <v>155</v>
      </c>
      <c r="L1166" s="42"/>
      <c r="M1166" s="179" t="s">
        <v>31</v>
      </c>
      <c r="N1166" s="180" t="s">
        <v>48</v>
      </c>
      <c r="O1166" s="67"/>
      <c r="P1166" s="181">
        <f>O1166*H1166</f>
        <v>0</v>
      </c>
      <c r="Q1166" s="181">
        <v>0.00757</v>
      </c>
      <c r="R1166" s="181">
        <f>Q1166*H1166</f>
        <v>0.018168</v>
      </c>
      <c r="S1166" s="181">
        <v>0</v>
      </c>
      <c r="T1166" s="182">
        <f>S1166*H1166</f>
        <v>0</v>
      </c>
      <c r="U1166" s="37"/>
      <c r="V1166" s="37"/>
      <c r="W1166" s="37"/>
      <c r="X1166" s="37"/>
      <c r="Y1166" s="37"/>
      <c r="Z1166" s="37"/>
      <c r="AA1166" s="37"/>
      <c r="AB1166" s="37"/>
      <c r="AC1166" s="37"/>
      <c r="AD1166" s="37"/>
      <c r="AE1166" s="37"/>
      <c r="AR1166" s="183" t="s">
        <v>245</v>
      </c>
      <c r="AT1166" s="183" t="s">
        <v>151</v>
      </c>
      <c r="AU1166" s="183" t="s">
        <v>87</v>
      </c>
      <c r="AY1166" s="19" t="s">
        <v>149</v>
      </c>
      <c r="BE1166" s="184">
        <f>IF(N1166="základní",J1166,0)</f>
        <v>0</v>
      </c>
      <c r="BF1166" s="184">
        <f>IF(N1166="snížená",J1166,0)</f>
        <v>0</v>
      </c>
      <c r="BG1166" s="184">
        <f>IF(N1166="zákl. přenesená",J1166,0)</f>
        <v>0</v>
      </c>
      <c r="BH1166" s="184">
        <f>IF(N1166="sníž. přenesená",J1166,0)</f>
        <v>0</v>
      </c>
      <c r="BI1166" s="184">
        <f>IF(N1166="nulová",J1166,0)</f>
        <v>0</v>
      </c>
      <c r="BJ1166" s="19" t="s">
        <v>85</v>
      </c>
      <c r="BK1166" s="184">
        <f>ROUND(I1166*H1166,2)</f>
        <v>0</v>
      </c>
      <c r="BL1166" s="19" t="s">
        <v>245</v>
      </c>
      <c r="BM1166" s="183" t="s">
        <v>1434</v>
      </c>
    </row>
    <row r="1167" spans="1:47" s="2" customFormat="1" ht="126.75">
      <c r="A1167" s="37"/>
      <c r="B1167" s="38"/>
      <c r="C1167" s="39"/>
      <c r="D1167" s="185" t="s">
        <v>158</v>
      </c>
      <c r="E1167" s="39"/>
      <c r="F1167" s="186" t="s">
        <v>1435</v>
      </c>
      <c r="G1167" s="39"/>
      <c r="H1167" s="39"/>
      <c r="I1167" s="187"/>
      <c r="J1167" s="39"/>
      <c r="K1167" s="39"/>
      <c r="L1167" s="42"/>
      <c r="M1167" s="188"/>
      <c r="N1167" s="189"/>
      <c r="O1167" s="67"/>
      <c r="P1167" s="67"/>
      <c r="Q1167" s="67"/>
      <c r="R1167" s="67"/>
      <c r="S1167" s="67"/>
      <c r="T1167" s="68"/>
      <c r="U1167" s="37"/>
      <c r="V1167" s="37"/>
      <c r="W1167" s="37"/>
      <c r="X1167" s="37"/>
      <c r="Y1167" s="37"/>
      <c r="Z1167" s="37"/>
      <c r="AA1167" s="37"/>
      <c r="AB1167" s="37"/>
      <c r="AC1167" s="37"/>
      <c r="AD1167" s="37"/>
      <c r="AE1167" s="37"/>
      <c r="AT1167" s="19" t="s">
        <v>158</v>
      </c>
      <c r="AU1167" s="19" t="s">
        <v>87</v>
      </c>
    </row>
    <row r="1168" spans="2:51" s="13" customFormat="1" ht="12">
      <c r="B1168" s="190"/>
      <c r="C1168" s="191"/>
      <c r="D1168" s="185" t="s">
        <v>160</v>
      </c>
      <c r="E1168" s="192" t="s">
        <v>31</v>
      </c>
      <c r="F1168" s="193" t="s">
        <v>205</v>
      </c>
      <c r="G1168" s="191"/>
      <c r="H1168" s="192" t="s">
        <v>31</v>
      </c>
      <c r="I1168" s="194"/>
      <c r="J1168" s="191"/>
      <c r="K1168" s="191"/>
      <c r="L1168" s="195"/>
      <c r="M1168" s="196"/>
      <c r="N1168" s="197"/>
      <c r="O1168" s="197"/>
      <c r="P1168" s="197"/>
      <c r="Q1168" s="197"/>
      <c r="R1168" s="197"/>
      <c r="S1168" s="197"/>
      <c r="T1168" s="198"/>
      <c r="AT1168" s="199" t="s">
        <v>160</v>
      </c>
      <c r="AU1168" s="199" t="s">
        <v>87</v>
      </c>
      <c r="AV1168" s="13" t="s">
        <v>85</v>
      </c>
      <c r="AW1168" s="13" t="s">
        <v>38</v>
      </c>
      <c r="AX1168" s="13" t="s">
        <v>77</v>
      </c>
      <c r="AY1168" s="199" t="s">
        <v>149</v>
      </c>
    </row>
    <row r="1169" spans="2:51" s="14" customFormat="1" ht="12">
      <c r="B1169" s="200"/>
      <c r="C1169" s="201"/>
      <c r="D1169" s="185" t="s">
        <v>160</v>
      </c>
      <c r="E1169" s="202" t="s">
        <v>31</v>
      </c>
      <c r="F1169" s="203" t="s">
        <v>1436</v>
      </c>
      <c r="G1169" s="201"/>
      <c r="H1169" s="204">
        <v>2.4</v>
      </c>
      <c r="I1169" s="205"/>
      <c r="J1169" s="201"/>
      <c r="K1169" s="201"/>
      <c r="L1169" s="206"/>
      <c r="M1169" s="207"/>
      <c r="N1169" s="208"/>
      <c r="O1169" s="208"/>
      <c r="P1169" s="208"/>
      <c r="Q1169" s="208"/>
      <c r="R1169" s="208"/>
      <c r="S1169" s="208"/>
      <c r="T1169" s="209"/>
      <c r="AT1169" s="210" t="s">
        <v>160</v>
      </c>
      <c r="AU1169" s="210" t="s">
        <v>87</v>
      </c>
      <c r="AV1169" s="14" t="s">
        <v>87</v>
      </c>
      <c r="AW1169" s="14" t="s">
        <v>38</v>
      </c>
      <c r="AX1169" s="14" t="s">
        <v>77</v>
      </c>
      <c r="AY1169" s="210" t="s">
        <v>149</v>
      </c>
    </row>
    <row r="1170" spans="2:51" s="15" customFormat="1" ht="12">
      <c r="B1170" s="211"/>
      <c r="C1170" s="212"/>
      <c r="D1170" s="185" t="s">
        <v>160</v>
      </c>
      <c r="E1170" s="213" t="s">
        <v>31</v>
      </c>
      <c r="F1170" s="214" t="s">
        <v>163</v>
      </c>
      <c r="G1170" s="212"/>
      <c r="H1170" s="215">
        <v>2.4</v>
      </c>
      <c r="I1170" s="216"/>
      <c r="J1170" s="212"/>
      <c r="K1170" s="212"/>
      <c r="L1170" s="217"/>
      <c r="M1170" s="218"/>
      <c r="N1170" s="219"/>
      <c r="O1170" s="219"/>
      <c r="P1170" s="219"/>
      <c r="Q1170" s="219"/>
      <c r="R1170" s="219"/>
      <c r="S1170" s="219"/>
      <c r="T1170" s="220"/>
      <c r="AT1170" s="221" t="s">
        <v>160</v>
      </c>
      <c r="AU1170" s="221" t="s">
        <v>87</v>
      </c>
      <c r="AV1170" s="15" t="s">
        <v>156</v>
      </c>
      <c r="AW1170" s="15" t="s">
        <v>38</v>
      </c>
      <c r="AX1170" s="15" t="s">
        <v>85</v>
      </c>
      <c r="AY1170" s="221" t="s">
        <v>149</v>
      </c>
    </row>
    <row r="1171" spans="1:65" s="2" customFormat="1" ht="24.2" customHeight="1">
      <c r="A1171" s="37"/>
      <c r="B1171" s="38"/>
      <c r="C1171" s="172" t="s">
        <v>1437</v>
      </c>
      <c r="D1171" s="172" t="s">
        <v>151</v>
      </c>
      <c r="E1171" s="173" t="s">
        <v>1438</v>
      </c>
      <c r="F1171" s="174" t="s">
        <v>1439</v>
      </c>
      <c r="G1171" s="175" t="s">
        <v>235</v>
      </c>
      <c r="H1171" s="176">
        <v>2</v>
      </c>
      <c r="I1171" s="177"/>
      <c r="J1171" s="178">
        <f>ROUND(I1171*H1171,2)</f>
        <v>0</v>
      </c>
      <c r="K1171" s="174" t="s">
        <v>155</v>
      </c>
      <c r="L1171" s="42"/>
      <c r="M1171" s="179" t="s">
        <v>31</v>
      </c>
      <c r="N1171" s="180" t="s">
        <v>48</v>
      </c>
      <c r="O1171" s="67"/>
      <c r="P1171" s="181">
        <f>O1171*H1171</f>
        <v>0</v>
      </c>
      <c r="Q1171" s="181">
        <v>3E-05</v>
      </c>
      <c r="R1171" s="181">
        <f>Q1171*H1171</f>
        <v>6E-05</v>
      </c>
      <c r="S1171" s="181">
        <v>0</v>
      </c>
      <c r="T1171" s="182">
        <f>S1171*H1171</f>
        <v>0</v>
      </c>
      <c r="U1171" s="37"/>
      <c r="V1171" s="37"/>
      <c r="W1171" s="37"/>
      <c r="X1171" s="37"/>
      <c r="Y1171" s="37"/>
      <c r="Z1171" s="37"/>
      <c r="AA1171" s="37"/>
      <c r="AB1171" s="37"/>
      <c r="AC1171" s="37"/>
      <c r="AD1171" s="37"/>
      <c r="AE1171" s="37"/>
      <c r="AR1171" s="183" t="s">
        <v>245</v>
      </c>
      <c r="AT1171" s="183" t="s">
        <v>151</v>
      </c>
      <c r="AU1171" s="183" t="s">
        <v>87</v>
      </c>
      <c r="AY1171" s="19" t="s">
        <v>149</v>
      </c>
      <c r="BE1171" s="184">
        <f>IF(N1171="základní",J1171,0)</f>
        <v>0</v>
      </c>
      <c r="BF1171" s="184">
        <f>IF(N1171="snížená",J1171,0)</f>
        <v>0</v>
      </c>
      <c r="BG1171" s="184">
        <f>IF(N1171="zákl. přenesená",J1171,0)</f>
        <v>0</v>
      </c>
      <c r="BH1171" s="184">
        <f>IF(N1171="sníž. přenesená",J1171,0)</f>
        <v>0</v>
      </c>
      <c r="BI1171" s="184">
        <f>IF(N1171="nulová",J1171,0)</f>
        <v>0</v>
      </c>
      <c r="BJ1171" s="19" t="s">
        <v>85</v>
      </c>
      <c r="BK1171" s="184">
        <f>ROUND(I1171*H1171,2)</f>
        <v>0</v>
      </c>
      <c r="BL1171" s="19" t="s">
        <v>245</v>
      </c>
      <c r="BM1171" s="183" t="s">
        <v>1440</v>
      </c>
    </row>
    <row r="1172" spans="1:47" s="2" customFormat="1" ht="68.25">
      <c r="A1172" s="37"/>
      <c r="B1172" s="38"/>
      <c r="C1172" s="39"/>
      <c r="D1172" s="185" t="s">
        <v>158</v>
      </c>
      <c r="E1172" s="39"/>
      <c r="F1172" s="186" t="s">
        <v>1441</v>
      </c>
      <c r="G1172" s="39"/>
      <c r="H1172" s="39"/>
      <c r="I1172" s="187"/>
      <c r="J1172" s="39"/>
      <c r="K1172" s="39"/>
      <c r="L1172" s="42"/>
      <c r="M1172" s="188"/>
      <c r="N1172" s="189"/>
      <c r="O1172" s="67"/>
      <c r="P1172" s="67"/>
      <c r="Q1172" s="67"/>
      <c r="R1172" s="67"/>
      <c r="S1172" s="67"/>
      <c r="T1172" s="68"/>
      <c r="U1172" s="37"/>
      <c r="V1172" s="37"/>
      <c r="W1172" s="37"/>
      <c r="X1172" s="37"/>
      <c r="Y1172" s="37"/>
      <c r="Z1172" s="37"/>
      <c r="AA1172" s="37"/>
      <c r="AB1172" s="37"/>
      <c r="AC1172" s="37"/>
      <c r="AD1172" s="37"/>
      <c r="AE1172" s="37"/>
      <c r="AT1172" s="19" t="s">
        <v>158</v>
      </c>
      <c r="AU1172" s="19" t="s">
        <v>87</v>
      </c>
    </row>
    <row r="1173" spans="2:51" s="13" customFormat="1" ht="12">
      <c r="B1173" s="190"/>
      <c r="C1173" s="191"/>
      <c r="D1173" s="185" t="s">
        <v>160</v>
      </c>
      <c r="E1173" s="192" t="s">
        <v>31</v>
      </c>
      <c r="F1173" s="193" t="s">
        <v>205</v>
      </c>
      <c r="G1173" s="191"/>
      <c r="H1173" s="192" t="s">
        <v>31</v>
      </c>
      <c r="I1173" s="194"/>
      <c r="J1173" s="191"/>
      <c r="K1173" s="191"/>
      <c r="L1173" s="195"/>
      <c r="M1173" s="196"/>
      <c r="N1173" s="197"/>
      <c r="O1173" s="197"/>
      <c r="P1173" s="197"/>
      <c r="Q1173" s="197"/>
      <c r="R1173" s="197"/>
      <c r="S1173" s="197"/>
      <c r="T1173" s="198"/>
      <c r="AT1173" s="199" t="s">
        <v>160</v>
      </c>
      <c r="AU1173" s="199" t="s">
        <v>87</v>
      </c>
      <c r="AV1173" s="13" t="s">
        <v>85</v>
      </c>
      <c r="AW1173" s="13" t="s">
        <v>38</v>
      </c>
      <c r="AX1173" s="13" t="s">
        <v>77</v>
      </c>
      <c r="AY1173" s="199" t="s">
        <v>149</v>
      </c>
    </row>
    <row r="1174" spans="2:51" s="14" customFormat="1" ht="12">
      <c r="B1174" s="200"/>
      <c r="C1174" s="201"/>
      <c r="D1174" s="185" t="s">
        <v>160</v>
      </c>
      <c r="E1174" s="202" t="s">
        <v>31</v>
      </c>
      <c r="F1174" s="203" t="s">
        <v>1442</v>
      </c>
      <c r="G1174" s="201"/>
      <c r="H1174" s="204">
        <v>1</v>
      </c>
      <c r="I1174" s="205"/>
      <c r="J1174" s="201"/>
      <c r="K1174" s="201"/>
      <c r="L1174" s="206"/>
      <c r="M1174" s="207"/>
      <c r="N1174" s="208"/>
      <c r="O1174" s="208"/>
      <c r="P1174" s="208"/>
      <c r="Q1174" s="208"/>
      <c r="R1174" s="208"/>
      <c r="S1174" s="208"/>
      <c r="T1174" s="209"/>
      <c r="AT1174" s="210" t="s">
        <v>160</v>
      </c>
      <c r="AU1174" s="210" t="s">
        <v>87</v>
      </c>
      <c r="AV1174" s="14" t="s">
        <v>87</v>
      </c>
      <c r="AW1174" s="14" t="s">
        <v>38</v>
      </c>
      <c r="AX1174" s="14" t="s">
        <v>77</v>
      </c>
      <c r="AY1174" s="210" t="s">
        <v>149</v>
      </c>
    </row>
    <row r="1175" spans="2:51" s="14" customFormat="1" ht="12">
      <c r="B1175" s="200"/>
      <c r="C1175" s="201"/>
      <c r="D1175" s="185" t="s">
        <v>160</v>
      </c>
      <c r="E1175" s="202" t="s">
        <v>31</v>
      </c>
      <c r="F1175" s="203" t="s">
        <v>1443</v>
      </c>
      <c r="G1175" s="201"/>
      <c r="H1175" s="204">
        <v>1</v>
      </c>
      <c r="I1175" s="205"/>
      <c r="J1175" s="201"/>
      <c r="K1175" s="201"/>
      <c r="L1175" s="206"/>
      <c r="M1175" s="207"/>
      <c r="N1175" s="208"/>
      <c r="O1175" s="208"/>
      <c r="P1175" s="208"/>
      <c r="Q1175" s="208"/>
      <c r="R1175" s="208"/>
      <c r="S1175" s="208"/>
      <c r="T1175" s="209"/>
      <c r="AT1175" s="210" t="s">
        <v>160</v>
      </c>
      <c r="AU1175" s="210" t="s">
        <v>87</v>
      </c>
      <c r="AV1175" s="14" t="s">
        <v>87</v>
      </c>
      <c r="AW1175" s="14" t="s">
        <v>38</v>
      </c>
      <c r="AX1175" s="14" t="s">
        <v>77</v>
      </c>
      <c r="AY1175" s="210" t="s">
        <v>149</v>
      </c>
    </row>
    <row r="1176" spans="2:51" s="15" customFormat="1" ht="12">
      <c r="B1176" s="211"/>
      <c r="C1176" s="212"/>
      <c r="D1176" s="185" t="s">
        <v>160</v>
      </c>
      <c r="E1176" s="213" t="s">
        <v>31</v>
      </c>
      <c r="F1176" s="214" t="s">
        <v>163</v>
      </c>
      <c r="G1176" s="212"/>
      <c r="H1176" s="215">
        <v>2</v>
      </c>
      <c r="I1176" s="216"/>
      <c r="J1176" s="212"/>
      <c r="K1176" s="212"/>
      <c r="L1176" s="217"/>
      <c r="M1176" s="218"/>
      <c r="N1176" s="219"/>
      <c r="O1176" s="219"/>
      <c r="P1176" s="219"/>
      <c r="Q1176" s="219"/>
      <c r="R1176" s="219"/>
      <c r="S1176" s="219"/>
      <c r="T1176" s="220"/>
      <c r="AT1176" s="221" t="s">
        <v>160</v>
      </c>
      <c r="AU1176" s="221" t="s">
        <v>87</v>
      </c>
      <c r="AV1176" s="15" t="s">
        <v>156</v>
      </c>
      <c r="AW1176" s="15" t="s">
        <v>38</v>
      </c>
      <c r="AX1176" s="15" t="s">
        <v>85</v>
      </c>
      <c r="AY1176" s="221" t="s">
        <v>149</v>
      </c>
    </row>
    <row r="1177" spans="1:65" s="2" customFormat="1" ht="14.45" customHeight="1">
      <c r="A1177" s="37"/>
      <c r="B1177" s="38"/>
      <c r="C1177" s="222" t="s">
        <v>1444</v>
      </c>
      <c r="D1177" s="222" t="s">
        <v>194</v>
      </c>
      <c r="E1177" s="223" t="s">
        <v>1445</v>
      </c>
      <c r="F1177" s="224" t="s">
        <v>1446</v>
      </c>
      <c r="G1177" s="225" t="s">
        <v>235</v>
      </c>
      <c r="H1177" s="226">
        <v>1</v>
      </c>
      <c r="I1177" s="227"/>
      <c r="J1177" s="228">
        <f>ROUND(I1177*H1177,2)</f>
        <v>0</v>
      </c>
      <c r="K1177" s="224" t="s">
        <v>155</v>
      </c>
      <c r="L1177" s="229"/>
      <c r="M1177" s="230" t="s">
        <v>31</v>
      </c>
      <c r="N1177" s="231" t="s">
        <v>48</v>
      </c>
      <c r="O1177" s="67"/>
      <c r="P1177" s="181">
        <f>O1177*H1177</f>
        <v>0</v>
      </c>
      <c r="Q1177" s="181">
        <v>0.003</v>
      </c>
      <c r="R1177" s="181">
        <f>Q1177*H1177</f>
        <v>0.003</v>
      </c>
      <c r="S1177" s="181">
        <v>0</v>
      </c>
      <c r="T1177" s="182">
        <f>S1177*H1177</f>
        <v>0</v>
      </c>
      <c r="U1177" s="37"/>
      <c r="V1177" s="37"/>
      <c r="W1177" s="37"/>
      <c r="X1177" s="37"/>
      <c r="Y1177" s="37"/>
      <c r="Z1177" s="37"/>
      <c r="AA1177" s="37"/>
      <c r="AB1177" s="37"/>
      <c r="AC1177" s="37"/>
      <c r="AD1177" s="37"/>
      <c r="AE1177" s="37"/>
      <c r="AR1177" s="183" t="s">
        <v>350</v>
      </c>
      <c r="AT1177" s="183" t="s">
        <v>194</v>
      </c>
      <c r="AU1177" s="183" t="s">
        <v>87</v>
      </c>
      <c r="AY1177" s="19" t="s">
        <v>149</v>
      </c>
      <c r="BE1177" s="184">
        <f>IF(N1177="základní",J1177,0)</f>
        <v>0</v>
      </c>
      <c r="BF1177" s="184">
        <f>IF(N1177="snížená",J1177,0)</f>
        <v>0</v>
      </c>
      <c r="BG1177" s="184">
        <f>IF(N1177="zákl. přenesená",J1177,0)</f>
        <v>0</v>
      </c>
      <c r="BH1177" s="184">
        <f>IF(N1177="sníž. přenesená",J1177,0)</f>
        <v>0</v>
      </c>
      <c r="BI1177" s="184">
        <f>IF(N1177="nulová",J1177,0)</f>
        <v>0</v>
      </c>
      <c r="BJ1177" s="19" t="s">
        <v>85</v>
      </c>
      <c r="BK1177" s="184">
        <f>ROUND(I1177*H1177,2)</f>
        <v>0</v>
      </c>
      <c r="BL1177" s="19" t="s">
        <v>245</v>
      </c>
      <c r="BM1177" s="183" t="s">
        <v>1447</v>
      </c>
    </row>
    <row r="1178" spans="1:65" s="2" customFormat="1" ht="14.45" customHeight="1">
      <c r="A1178" s="37"/>
      <c r="B1178" s="38"/>
      <c r="C1178" s="222" t="s">
        <v>1448</v>
      </c>
      <c r="D1178" s="222" t="s">
        <v>194</v>
      </c>
      <c r="E1178" s="223" t="s">
        <v>1449</v>
      </c>
      <c r="F1178" s="224" t="s">
        <v>1450</v>
      </c>
      <c r="G1178" s="225" t="s">
        <v>235</v>
      </c>
      <c r="H1178" s="226">
        <v>1</v>
      </c>
      <c r="I1178" s="227"/>
      <c r="J1178" s="228">
        <f>ROUND(I1178*H1178,2)</f>
        <v>0</v>
      </c>
      <c r="K1178" s="224" t="s">
        <v>155</v>
      </c>
      <c r="L1178" s="229"/>
      <c r="M1178" s="230" t="s">
        <v>31</v>
      </c>
      <c r="N1178" s="231" t="s">
        <v>48</v>
      </c>
      <c r="O1178" s="67"/>
      <c r="P1178" s="181">
        <f>O1178*H1178</f>
        <v>0</v>
      </c>
      <c r="Q1178" s="181">
        <v>0.0045</v>
      </c>
      <c r="R1178" s="181">
        <f>Q1178*H1178</f>
        <v>0.0045</v>
      </c>
      <c r="S1178" s="181">
        <v>0</v>
      </c>
      <c r="T1178" s="182">
        <f>S1178*H1178</f>
        <v>0</v>
      </c>
      <c r="U1178" s="37"/>
      <c r="V1178" s="37"/>
      <c r="W1178" s="37"/>
      <c r="X1178" s="37"/>
      <c r="Y1178" s="37"/>
      <c r="Z1178" s="37"/>
      <c r="AA1178" s="37"/>
      <c r="AB1178" s="37"/>
      <c r="AC1178" s="37"/>
      <c r="AD1178" s="37"/>
      <c r="AE1178" s="37"/>
      <c r="AR1178" s="183" t="s">
        <v>350</v>
      </c>
      <c r="AT1178" s="183" t="s">
        <v>194</v>
      </c>
      <c r="AU1178" s="183" t="s">
        <v>87</v>
      </c>
      <c r="AY1178" s="19" t="s">
        <v>149</v>
      </c>
      <c r="BE1178" s="184">
        <f>IF(N1178="základní",J1178,0)</f>
        <v>0</v>
      </c>
      <c r="BF1178" s="184">
        <f>IF(N1178="snížená",J1178,0)</f>
        <v>0</v>
      </c>
      <c r="BG1178" s="184">
        <f>IF(N1178="zákl. přenesená",J1178,0)</f>
        <v>0</v>
      </c>
      <c r="BH1178" s="184">
        <f>IF(N1178="sníž. přenesená",J1178,0)</f>
        <v>0</v>
      </c>
      <c r="BI1178" s="184">
        <f>IF(N1178="nulová",J1178,0)</f>
        <v>0</v>
      </c>
      <c r="BJ1178" s="19" t="s">
        <v>85</v>
      </c>
      <c r="BK1178" s="184">
        <f>ROUND(I1178*H1178,2)</f>
        <v>0</v>
      </c>
      <c r="BL1178" s="19" t="s">
        <v>245</v>
      </c>
      <c r="BM1178" s="183" t="s">
        <v>1451</v>
      </c>
    </row>
    <row r="1179" spans="1:65" s="2" customFormat="1" ht="24.2" customHeight="1">
      <c r="A1179" s="37"/>
      <c r="B1179" s="38"/>
      <c r="C1179" s="172" t="s">
        <v>1452</v>
      </c>
      <c r="D1179" s="172" t="s">
        <v>151</v>
      </c>
      <c r="E1179" s="173" t="s">
        <v>1453</v>
      </c>
      <c r="F1179" s="174" t="s">
        <v>1454</v>
      </c>
      <c r="G1179" s="175" t="s">
        <v>235</v>
      </c>
      <c r="H1179" s="176">
        <v>1</v>
      </c>
      <c r="I1179" s="177"/>
      <c r="J1179" s="178">
        <f>ROUND(I1179*H1179,2)</f>
        <v>0</v>
      </c>
      <c r="K1179" s="174" t="s">
        <v>155</v>
      </c>
      <c r="L1179" s="42"/>
      <c r="M1179" s="179" t="s">
        <v>31</v>
      </c>
      <c r="N1179" s="180" t="s">
        <v>48</v>
      </c>
      <c r="O1179" s="67"/>
      <c r="P1179" s="181">
        <f>O1179*H1179</f>
        <v>0</v>
      </c>
      <c r="Q1179" s="181">
        <v>1E-05</v>
      </c>
      <c r="R1179" s="181">
        <f>Q1179*H1179</f>
        <v>1E-05</v>
      </c>
      <c r="S1179" s="181">
        <v>0</v>
      </c>
      <c r="T1179" s="182">
        <f>S1179*H1179</f>
        <v>0</v>
      </c>
      <c r="U1179" s="37"/>
      <c r="V1179" s="37"/>
      <c r="W1179" s="37"/>
      <c r="X1179" s="37"/>
      <c r="Y1179" s="37"/>
      <c r="Z1179" s="37"/>
      <c r="AA1179" s="37"/>
      <c r="AB1179" s="37"/>
      <c r="AC1179" s="37"/>
      <c r="AD1179" s="37"/>
      <c r="AE1179" s="37"/>
      <c r="AR1179" s="183" t="s">
        <v>245</v>
      </c>
      <c r="AT1179" s="183" t="s">
        <v>151</v>
      </c>
      <c r="AU1179" s="183" t="s">
        <v>87</v>
      </c>
      <c r="AY1179" s="19" t="s">
        <v>149</v>
      </c>
      <c r="BE1179" s="184">
        <f>IF(N1179="základní",J1179,0)</f>
        <v>0</v>
      </c>
      <c r="BF1179" s="184">
        <f>IF(N1179="snížená",J1179,0)</f>
        <v>0</v>
      </c>
      <c r="BG1179" s="184">
        <f>IF(N1179="zákl. přenesená",J1179,0)</f>
        <v>0</v>
      </c>
      <c r="BH1179" s="184">
        <f>IF(N1179="sníž. přenesená",J1179,0)</f>
        <v>0</v>
      </c>
      <c r="BI1179" s="184">
        <f>IF(N1179="nulová",J1179,0)</f>
        <v>0</v>
      </c>
      <c r="BJ1179" s="19" t="s">
        <v>85</v>
      </c>
      <c r="BK1179" s="184">
        <f>ROUND(I1179*H1179,2)</f>
        <v>0</v>
      </c>
      <c r="BL1179" s="19" t="s">
        <v>245</v>
      </c>
      <c r="BM1179" s="183" t="s">
        <v>1455</v>
      </c>
    </row>
    <row r="1180" spans="1:47" s="2" customFormat="1" ht="68.25">
      <c r="A1180" s="37"/>
      <c r="B1180" s="38"/>
      <c r="C1180" s="39"/>
      <c r="D1180" s="185" t="s">
        <v>158</v>
      </c>
      <c r="E1180" s="39"/>
      <c r="F1180" s="186" t="s">
        <v>1441</v>
      </c>
      <c r="G1180" s="39"/>
      <c r="H1180" s="39"/>
      <c r="I1180" s="187"/>
      <c r="J1180" s="39"/>
      <c r="K1180" s="39"/>
      <c r="L1180" s="42"/>
      <c r="M1180" s="188"/>
      <c r="N1180" s="189"/>
      <c r="O1180" s="67"/>
      <c r="P1180" s="67"/>
      <c r="Q1180" s="67"/>
      <c r="R1180" s="67"/>
      <c r="S1180" s="67"/>
      <c r="T1180" s="68"/>
      <c r="U1180" s="37"/>
      <c r="V1180" s="37"/>
      <c r="W1180" s="37"/>
      <c r="X1180" s="37"/>
      <c r="Y1180" s="37"/>
      <c r="Z1180" s="37"/>
      <c r="AA1180" s="37"/>
      <c r="AB1180" s="37"/>
      <c r="AC1180" s="37"/>
      <c r="AD1180" s="37"/>
      <c r="AE1180" s="37"/>
      <c r="AT1180" s="19" t="s">
        <v>158</v>
      </c>
      <c r="AU1180" s="19" t="s">
        <v>87</v>
      </c>
    </row>
    <row r="1181" spans="1:65" s="2" customFormat="1" ht="14.45" customHeight="1">
      <c r="A1181" s="37"/>
      <c r="B1181" s="38"/>
      <c r="C1181" s="222" t="s">
        <v>1456</v>
      </c>
      <c r="D1181" s="222" t="s">
        <v>194</v>
      </c>
      <c r="E1181" s="223" t="s">
        <v>1457</v>
      </c>
      <c r="F1181" s="224" t="s">
        <v>1458</v>
      </c>
      <c r="G1181" s="225" t="s">
        <v>235</v>
      </c>
      <c r="H1181" s="226">
        <v>1</v>
      </c>
      <c r="I1181" s="227"/>
      <c r="J1181" s="228">
        <f>ROUND(I1181*H1181,2)</f>
        <v>0</v>
      </c>
      <c r="K1181" s="224" t="s">
        <v>155</v>
      </c>
      <c r="L1181" s="229"/>
      <c r="M1181" s="230" t="s">
        <v>31</v>
      </c>
      <c r="N1181" s="231" t="s">
        <v>48</v>
      </c>
      <c r="O1181" s="67"/>
      <c r="P1181" s="181">
        <f>O1181*H1181</f>
        <v>0</v>
      </c>
      <c r="Q1181" s="181">
        <v>0.0025</v>
      </c>
      <c r="R1181" s="181">
        <f>Q1181*H1181</f>
        <v>0.0025</v>
      </c>
      <c r="S1181" s="181">
        <v>0</v>
      </c>
      <c r="T1181" s="182">
        <f>S1181*H1181</f>
        <v>0</v>
      </c>
      <c r="U1181" s="37"/>
      <c r="V1181" s="37"/>
      <c r="W1181" s="37"/>
      <c r="X1181" s="37"/>
      <c r="Y1181" s="37"/>
      <c r="Z1181" s="37"/>
      <c r="AA1181" s="37"/>
      <c r="AB1181" s="37"/>
      <c r="AC1181" s="37"/>
      <c r="AD1181" s="37"/>
      <c r="AE1181" s="37"/>
      <c r="AR1181" s="183" t="s">
        <v>350</v>
      </c>
      <c r="AT1181" s="183" t="s">
        <v>194</v>
      </c>
      <c r="AU1181" s="183" t="s">
        <v>87</v>
      </c>
      <c r="AY1181" s="19" t="s">
        <v>149</v>
      </c>
      <c r="BE1181" s="184">
        <f>IF(N1181="základní",J1181,0)</f>
        <v>0</v>
      </c>
      <c r="BF1181" s="184">
        <f>IF(N1181="snížená",J1181,0)</f>
        <v>0</v>
      </c>
      <c r="BG1181" s="184">
        <f>IF(N1181="zákl. přenesená",J1181,0)</f>
        <v>0</v>
      </c>
      <c r="BH1181" s="184">
        <f>IF(N1181="sníž. přenesená",J1181,0)</f>
        <v>0</v>
      </c>
      <c r="BI1181" s="184">
        <f>IF(N1181="nulová",J1181,0)</f>
        <v>0</v>
      </c>
      <c r="BJ1181" s="19" t="s">
        <v>85</v>
      </c>
      <c r="BK1181" s="184">
        <f>ROUND(I1181*H1181,2)</f>
        <v>0</v>
      </c>
      <c r="BL1181" s="19" t="s">
        <v>245</v>
      </c>
      <c r="BM1181" s="183" t="s">
        <v>1459</v>
      </c>
    </row>
    <row r="1182" spans="1:65" s="2" customFormat="1" ht="24.2" customHeight="1">
      <c r="A1182" s="37"/>
      <c r="B1182" s="38"/>
      <c r="C1182" s="172" t="s">
        <v>1460</v>
      </c>
      <c r="D1182" s="172" t="s">
        <v>151</v>
      </c>
      <c r="E1182" s="173" t="s">
        <v>1461</v>
      </c>
      <c r="F1182" s="174" t="s">
        <v>1462</v>
      </c>
      <c r="G1182" s="175" t="s">
        <v>235</v>
      </c>
      <c r="H1182" s="176">
        <v>2</v>
      </c>
      <c r="I1182" s="177"/>
      <c r="J1182" s="178">
        <f>ROUND(I1182*H1182,2)</f>
        <v>0</v>
      </c>
      <c r="K1182" s="174" t="s">
        <v>155</v>
      </c>
      <c r="L1182" s="42"/>
      <c r="M1182" s="179" t="s">
        <v>31</v>
      </c>
      <c r="N1182" s="180" t="s">
        <v>48</v>
      </c>
      <c r="O1182" s="67"/>
      <c r="P1182" s="181">
        <f>O1182*H1182</f>
        <v>0</v>
      </c>
      <c r="Q1182" s="181">
        <v>1E-05</v>
      </c>
      <c r="R1182" s="181">
        <f>Q1182*H1182</f>
        <v>2E-05</v>
      </c>
      <c r="S1182" s="181">
        <v>0</v>
      </c>
      <c r="T1182" s="182">
        <f>S1182*H1182</f>
        <v>0</v>
      </c>
      <c r="U1182" s="37"/>
      <c r="V1182" s="37"/>
      <c r="W1182" s="37"/>
      <c r="X1182" s="37"/>
      <c r="Y1182" s="37"/>
      <c r="Z1182" s="37"/>
      <c r="AA1182" s="37"/>
      <c r="AB1182" s="37"/>
      <c r="AC1182" s="37"/>
      <c r="AD1182" s="37"/>
      <c r="AE1182" s="37"/>
      <c r="AR1182" s="183" t="s">
        <v>245</v>
      </c>
      <c r="AT1182" s="183" t="s">
        <v>151</v>
      </c>
      <c r="AU1182" s="183" t="s">
        <v>87</v>
      </c>
      <c r="AY1182" s="19" t="s">
        <v>149</v>
      </c>
      <c r="BE1182" s="184">
        <f>IF(N1182="základní",J1182,0)</f>
        <v>0</v>
      </c>
      <c r="BF1182" s="184">
        <f>IF(N1182="snížená",J1182,0)</f>
        <v>0</v>
      </c>
      <c r="BG1182" s="184">
        <f>IF(N1182="zákl. přenesená",J1182,0)</f>
        <v>0</v>
      </c>
      <c r="BH1182" s="184">
        <f>IF(N1182="sníž. přenesená",J1182,0)</f>
        <v>0</v>
      </c>
      <c r="BI1182" s="184">
        <f>IF(N1182="nulová",J1182,0)</f>
        <v>0</v>
      </c>
      <c r="BJ1182" s="19" t="s">
        <v>85</v>
      </c>
      <c r="BK1182" s="184">
        <f>ROUND(I1182*H1182,2)</f>
        <v>0</v>
      </c>
      <c r="BL1182" s="19" t="s">
        <v>245</v>
      </c>
      <c r="BM1182" s="183" t="s">
        <v>1463</v>
      </c>
    </row>
    <row r="1183" spans="1:47" s="2" customFormat="1" ht="68.25">
      <c r="A1183" s="37"/>
      <c r="B1183" s="38"/>
      <c r="C1183" s="39"/>
      <c r="D1183" s="185" t="s">
        <v>158</v>
      </c>
      <c r="E1183" s="39"/>
      <c r="F1183" s="186" t="s">
        <v>1441</v>
      </c>
      <c r="G1183" s="39"/>
      <c r="H1183" s="39"/>
      <c r="I1183" s="187"/>
      <c r="J1183" s="39"/>
      <c r="K1183" s="39"/>
      <c r="L1183" s="42"/>
      <c r="M1183" s="188"/>
      <c r="N1183" s="189"/>
      <c r="O1183" s="67"/>
      <c r="P1183" s="67"/>
      <c r="Q1183" s="67"/>
      <c r="R1183" s="67"/>
      <c r="S1183" s="67"/>
      <c r="T1183" s="68"/>
      <c r="U1183" s="37"/>
      <c r="V1183" s="37"/>
      <c r="W1183" s="37"/>
      <c r="X1183" s="37"/>
      <c r="Y1183" s="37"/>
      <c r="Z1183" s="37"/>
      <c r="AA1183" s="37"/>
      <c r="AB1183" s="37"/>
      <c r="AC1183" s="37"/>
      <c r="AD1183" s="37"/>
      <c r="AE1183" s="37"/>
      <c r="AT1183" s="19" t="s">
        <v>158</v>
      </c>
      <c r="AU1183" s="19" t="s">
        <v>87</v>
      </c>
    </row>
    <row r="1184" spans="1:65" s="2" customFormat="1" ht="14.45" customHeight="1">
      <c r="A1184" s="37"/>
      <c r="B1184" s="38"/>
      <c r="C1184" s="222" t="s">
        <v>1464</v>
      </c>
      <c r="D1184" s="222" t="s">
        <v>194</v>
      </c>
      <c r="E1184" s="223" t="s">
        <v>1465</v>
      </c>
      <c r="F1184" s="224" t="s">
        <v>1466</v>
      </c>
      <c r="G1184" s="225" t="s">
        <v>235</v>
      </c>
      <c r="H1184" s="226">
        <v>2</v>
      </c>
      <c r="I1184" s="227"/>
      <c r="J1184" s="228">
        <f>ROUND(I1184*H1184,2)</f>
        <v>0</v>
      </c>
      <c r="K1184" s="224" t="s">
        <v>155</v>
      </c>
      <c r="L1184" s="229"/>
      <c r="M1184" s="230" t="s">
        <v>31</v>
      </c>
      <c r="N1184" s="231" t="s">
        <v>48</v>
      </c>
      <c r="O1184" s="67"/>
      <c r="P1184" s="181">
        <f>O1184*H1184</f>
        <v>0</v>
      </c>
      <c r="Q1184" s="181">
        <v>0.0067</v>
      </c>
      <c r="R1184" s="181">
        <f>Q1184*H1184</f>
        <v>0.0134</v>
      </c>
      <c r="S1184" s="181">
        <v>0</v>
      </c>
      <c r="T1184" s="182">
        <f>S1184*H1184</f>
        <v>0</v>
      </c>
      <c r="U1184" s="37"/>
      <c r="V1184" s="37"/>
      <c r="W1184" s="37"/>
      <c r="X1184" s="37"/>
      <c r="Y1184" s="37"/>
      <c r="Z1184" s="37"/>
      <c r="AA1184" s="37"/>
      <c r="AB1184" s="37"/>
      <c r="AC1184" s="37"/>
      <c r="AD1184" s="37"/>
      <c r="AE1184" s="37"/>
      <c r="AR1184" s="183" t="s">
        <v>350</v>
      </c>
      <c r="AT1184" s="183" t="s">
        <v>194</v>
      </c>
      <c r="AU1184" s="183" t="s">
        <v>87</v>
      </c>
      <c r="AY1184" s="19" t="s">
        <v>149</v>
      </c>
      <c r="BE1184" s="184">
        <f>IF(N1184="základní",J1184,0)</f>
        <v>0</v>
      </c>
      <c r="BF1184" s="184">
        <f>IF(N1184="snížená",J1184,0)</f>
        <v>0</v>
      </c>
      <c r="BG1184" s="184">
        <f>IF(N1184="zákl. přenesená",J1184,0)</f>
        <v>0</v>
      </c>
      <c r="BH1184" s="184">
        <f>IF(N1184="sníž. přenesená",J1184,0)</f>
        <v>0</v>
      </c>
      <c r="BI1184" s="184">
        <f>IF(N1184="nulová",J1184,0)</f>
        <v>0</v>
      </c>
      <c r="BJ1184" s="19" t="s">
        <v>85</v>
      </c>
      <c r="BK1184" s="184">
        <f>ROUND(I1184*H1184,2)</f>
        <v>0</v>
      </c>
      <c r="BL1184" s="19" t="s">
        <v>245</v>
      </c>
      <c r="BM1184" s="183" t="s">
        <v>1467</v>
      </c>
    </row>
    <row r="1185" spans="1:65" s="2" customFormat="1" ht="14.45" customHeight="1">
      <c r="A1185" s="37"/>
      <c r="B1185" s="38"/>
      <c r="C1185" s="172" t="s">
        <v>1468</v>
      </c>
      <c r="D1185" s="172" t="s">
        <v>151</v>
      </c>
      <c r="E1185" s="173" t="s">
        <v>1469</v>
      </c>
      <c r="F1185" s="174" t="s">
        <v>1470</v>
      </c>
      <c r="G1185" s="175" t="s">
        <v>229</v>
      </c>
      <c r="H1185" s="176">
        <v>5.952</v>
      </c>
      <c r="I1185" s="177"/>
      <c r="J1185" s="178">
        <f>ROUND(I1185*H1185,2)</f>
        <v>0</v>
      </c>
      <c r="K1185" s="174" t="s">
        <v>155</v>
      </c>
      <c r="L1185" s="42"/>
      <c r="M1185" s="179" t="s">
        <v>31</v>
      </c>
      <c r="N1185" s="180" t="s">
        <v>48</v>
      </c>
      <c r="O1185" s="67"/>
      <c r="P1185" s="181">
        <f>O1185*H1185</f>
        <v>0</v>
      </c>
      <c r="Q1185" s="181">
        <v>0.01709</v>
      </c>
      <c r="R1185" s="181">
        <f>Q1185*H1185</f>
        <v>0.10171968</v>
      </c>
      <c r="S1185" s="181">
        <v>0</v>
      </c>
      <c r="T1185" s="182">
        <f>S1185*H1185</f>
        <v>0</v>
      </c>
      <c r="U1185" s="37"/>
      <c r="V1185" s="37"/>
      <c r="W1185" s="37"/>
      <c r="X1185" s="37"/>
      <c r="Y1185" s="37"/>
      <c r="Z1185" s="37"/>
      <c r="AA1185" s="37"/>
      <c r="AB1185" s="37"/>
      <c r="AC1185" s="37"/>
      <c r="AD1185" s="37"/>
      <c r="AE1185" s="37"/>
      <c r="AR1185" s="183" t="s">
        <v>245</v>
      </c>
      <c r="AT1185" s="183" t="s">
        <v>151</v>
      </c>
      <c r="AU1185" s="183" t="s">
        <v>87</v>
      </c>
      <c r="AY1185" s="19" t="s">
        <v>149</v>
      </c>
      <c r="BE1185" s="184">
        <f>IF(N1185="základní",J1185,0)</f>
        <v>0</v>
      </c>
      <c r="BF1185" s="184">
        <f>IF(N1185="snížená",J1185,0)</f>
        <v>0</v>
      </c>
      <c r="BG1185" s="184">
        <f>IF(N1185="zákl. přenesená",J1185,0)</f>
        <v>0</v>
      </c>
      <c r="BH1185" s="184">
        <f>IF(N1185="sníž. přenesená",J1185,0)</f>
        <v>0</v>
      </c>
      <c r="BI1185" s="184">
        <f>IF(N1185="nulová",J1185,0)</f>
        <v>0</v>
      </c>
      <c r="BJ1185" s="19" t="s">
        <v>85</v>
      </c>
      <c r="BK1185" s="184">
        <f>ROUND(I1185*H1185,2)</f>
        <v>0</v>
      </c>
      <c r="BL1185" s="19" t="s">
        <v>245</v>
      </c>
      <c r="BM1185" s="183" t="s">
        <v>1471</v>
      </c>
    </row>
    <row r="1186" spans="1:47" s="2" customFormat="1" ht="48.75">
      <c r="A1186" s="37"/>
      <c r="B1186" s="38"/>
      <c r="C1186" s="39"/>
      <c r="D1186" s="185" t="s">
        <v>158</v>
      </c>
      <c r="E1186" s="39"/>
      <c r="F1186" s="186" t="s">
        <v>1472</v>
      </c>
      <c r="G1186" s="39"/>
      <c r="H1186" s="39"/>
      <c r="I1186" s="187"/>
      <c r="J1186" s="39"/>
      <c r="K1186" s="39"/>
      <c r="L1186" s="42"/>
      <c r="M1186" s="188"/>
      <c r="N1186" s="189"/>
      <c r="O1186" s="67"/>
      <c r="P1186" s="67"/>
      <c r="Q1186" s="67"/>
      <c r="R1186" s="67"/>
      <c r="S1186" s="67"/>
      <c r="T1186" s="68"/>
      <c r="U1186" s="37"/>
      <c r="V1186" s="37"/>
      <c r="W1186" s="37"/>
      <c r="X1186" s="37"/>
      <c r="Y1186" s="37"/>
      <c r="Z1186" s="37"/>
      <c r="AA1186" s="37"/>
      <c r="AB1186" s="37"/>
      <c r="AC1186" s="37"/>
      <c r="AD1186" s="37"/>
      <c r="AE1186" s="37"/>
      <c r="AT1186" s="19" t="s">
        <v>158</v>
      </c>
      <c r="AU1186" s="19" t="s">
        <v>87</v>
      </c>
    </row>
    <row r="1187" spans="2:51" s="13" customFormat="1" ht="12">
      <c r="B1187" s="190"/>
      <c r="C1187" s="191"/>
      <c r="D1187" s="185" t="s">
        <v>160</v>
      </c>
      <c r="E1187" s="192" t="s">
        <v>31</v>
      </c>
      <c r="F1187" s="193" t="s">
        <v>205</v>
      </c>
      <c r="G1187" s="191"/>
      <c r="H1187" s="192" t="s">
        <v>31</v>
      </c>
      <c r="I1187" s="194"/>
      <c r="J1187" s="191"/>
      <c r="K1187" s="191"/>
      <c r="L1187" s="195"/>
      <c r="M1187" s="196"/>
      <c r="N1187" s="197"/>
      <c r="O1187" s="197"/>
      <c r="P1187" s="197"/>
      <c r="Q1187" s="197"/>
      <c r="R1187" s="197"/>
      <c r="S1187" s="197"/>
      <c r="T1187" s="198"/>
      <c r="AT1187" s="199" t="s">
        <v>160</v>
      </c>
      <c r="AU1187" s="199" t="s">
        <v>87</v>
      </c>
      <c r="AV1187" s="13" t="s">
        <v>85</v>
      </c>
      <c r="AW1187" s="13" t="s">
        <v>38</v>
      </c>
      <c r="AX1187" s="13" t="s">
        <v>77</v>
      </c>
      <c r="AY1187" s="199" t="s">
        <v>149</v>
      </c>
    </row>
    <row r="1188" spans="2:51" s="14" customFormat="1" ht="12">
      <c r="B1188" s="200"/>
      <c r="C1188" s="201"/>
      <c r="D1188" s="185" t="s">
        <v>160</v>
      </c>
      <c r="E1188" s="202" t="s">
        <v>31</v>
      </c>
      <c r="F1188" s="203" t="s">
        <v>1473</v>
      </c>
      <c r="G1188" s="201"/>
      <c r="H1188" s="204">
        <v>2.64</v>
      </c>
      <c r="I1188" s="205"/>
      <c r="J1188" s="201"/>
      <c r="K1188" s="201"/>
      <c r="L1188" s="206"/>
      <c r="M1188" s="207"/>
      <c r="N1188" s="208"/>
      <c r="O1188" s="208"/>
      <c r="P1188" s="208"/>
      <c r="Q1188" s="208"/>
      <c r="R1188" s="208"/>
      <c r="S1188" s="208"/>
      <c r="T1188" s="209"/>
      <c r="AT1188" s="210" t="s">
        <v>160</v>
      </c>
      <c r="AU1188" s="210" t="s">
        <v>87</v>
      </c>
      <c r="AV1188" s="14" t="s">
        <v>87</v>
      </c>
      <c r="AW1188" s="14" t="s">
        <v>38</v>
      </c>
      <c r="AX1188" s="14" t="s">
        <v>77</v>
      </c>
      <c r="AY1188" s="210" t="s">
        <v>149</v>
      </c>
    </row>
    <row r="1189" spans="2:51" s="14" customFormat="1" ht="12">
      <c r="B1189" s="200"/>
      <c r="C1189" s="201"/>
      <c r="D1189" s="185" t="s">
        <v>160</v>
      </c>
      <c r="E1189" s="202" t="s">
        <v>31</v>
      </c>
      <c r="F1189" s="203" t="s">
        <v>1474</v>
      </c>
      <c r="G1189" s="201"/>
      <c r="H1189" s="204">
        <v>3.312</v>
      </c>
      <c r="I1189" s="205"/>
      <c r="J1189" s="201"/>
      <c r="K1189" s="201"/>
      <c r="L1189" s="206"/>
      <c r="M1189" s="207"/>
      <c r="N1189" s="208"/>
      <c r="O1189" s="208"/>
      <c r="P1189" s="208"/>
      <c r="Q1189" s="208"/>
      <c r="R1189" s="208"/>
      <c r="S1189" s="208"/>
      <c r="T1189" s="209"/>
      <c r="AT1189" s="210" t="s">
        <v>160</v>
      </c>
      <c r="AU1189" s="210" t="s">
        <v>87</v>
      </c>
      <c r="AV1189" s="14" t="s">
        <v>87</v>
      </c>
      <c r="AW1189" s="14" t="s">
        <v>38</v>
      </c>
      <c r="AX1189" s="14" t="s">
        <v>77</v>
      </c>
      <c r="AY1189" s="210" t="s">
        <v>149</v>
      </c>
    </row>
    <row r="1190" spans="2:51" s="15" customFormat="1" ht="12">
      <c r="B1190" s="211"/>
      <c r="C1190" s="212"/>
      <c r="D1190" s="185" t="s">
        <v>160</v>
      </c>
      <c r="E1190" s="213" t="s">
        <v>31</v>
      </c>
      <c r="F1190" s="214" t="s">
        <v>163</v>
      </c>
      <c r="G1190" s="212"/>
      <c r="H1190" s="215">
        <v>5.952</v>
      </c>
      <c r="I1190" s="216"/>
      <c r="J1190" s="212"/>
      <c r="K1190" s="212"/>
      <c r="L1190" s="217"/>
      <c r="M1190" s="218"/>
      <c r="N1190" s="219"/>
      <c r="O1190" s="219"/>
      <c r="P1190" s="219"/>
      <c r="Q1190" s="219"/>
      <c r="R1190" s="219"/>
      <c r="S1190" s="219"/>
      <c r="T1190" s="220"/>
      <c r="AT1190" s="221" t="s">
        <v>160</v>
      </c>
      <c r="AU1190" s="221" t="s">
        <v>87</v>
      </c>
      <c r="AV1190" s="15" t="s">
        <v>156</v>
      </c>
      <c r="AW1190" s="15" t="s">
        <v>38</v>
      </c>
      <c r="AX1190" s="15" t="s">
        <v>85</v>
      </c>
      <c r="AY1190" s="221" t="s">
        <v>149</v>
      </c>
    </row>
    <row r="1191" spans="1:65" s="2" customFormat="1" ht="24.2" customHeight="1">
      <c r="A1191" s="37"/>
      <c r="B1191" s="38"/>
      <c r="C1191" s="172" t="s">
        <v>1475</v>
      </c>
      <c r="D1191" s="172" t="s">
        <v>151</v>
      </c>
      <c r="E1191" s="173" t="s">
        <v>1476</v>
      </c>
      <c r="F1191" s="174" t="s">
        <v>1477</v>
      </c>
      <c r="G1191" s="175" t="s">
        <v>235</v>
      </c>
      <c r="H1191" s="176">
        <v>2</v>
      </c>
      <c r="I1191" s="177"/>
      <c r="J1191" s="178">
        <f>ROUND(I1191*H1191,2)</f>
        <v>0</v>
      </c>
      <c r="K1191" s="174" t="s">
        <v>155</v>
      </c>
      <c r="L1191" s="42"/>
      <c r="M1191" s="179" t="s">
        <v>31</v>
      </c>
      <c r="N1191" s="180" t="s">
        <v>48</v>
      </c>
      <c r="O1191" s="67"/>
      <c r="P1191" s="181">
        <f>O1191*H1191</f>
        <v>0</v>
      </c>
      <c r="Q1191" s="181">
        <v>0.02573</v>
      </c>
      <c r="R1191" s="181">
        <f>Q1191*H1191</f>
        <v>0.05146</v>
      </c>
      <c r="S1191" s="181">
        <v>0</v>
      </c>
      <c r="T1191" s="182">
        <f>S1191*H1191</f>
        <v>0</v>
      </c>
      <c r="U1191" s="37"/>
      <c r="V1191" s="37"/>
      <c r="W1191" s="37"/>
      <c r="X1191" s="37"/>
      <c r="Y1191" s="37"/>
      <c r="Z1191" s="37"/>
      <c r="AA1191" s="37"/>
      <c r="AB1191" s="37"/>
      <c r="AC1191" s="37"/>
      <c r="AD1191" s="37"/>
      <c r="AE1191" s="37"/>
      <c r="AR1191" s="183" t="s">
        <v>245</v>
      </c>
      <c r="AT1191" s="183" t="s">
        <v>151</v>
      </c>
      <c r="AU1191" s="183" t="s">
        <v>87</v>
      </c>
      <c r="AY1191" s="19" t="s">
        <v>149</v>
      </c>
      <c r="BE1191" s="184">
        <f>IF(N1191="základní",J1191,0)</f>
        <v>0</v>
      </c>
      <c r="BF1191" s="184">
        <f>IF(N1191="snížená",J1191,0)</f>
        <v>0</v>
      </c>
      <c r="BG1191" s="184">
        <f>IF(N1191="zákl. přenesená",J1191,0)</f>
        <v>0</v>
      </c>
      <c r="BH1191" s="184">
        <f>IF(N1191="sníž. přenesená",J1191,0)</f>
        <v>0</v>
      </c>
      <c r="BI1191" s="184">
        <f>IF(N1191="nulová",J1191,0)</f>
        <v>0</v>
      </c>
      <c r="BJ1191" s="19" t="s">
        <v>85</v>
      </c>
      <c r="BK1191" s="184">
        <f>ROUND(I1191*H1191,2)</f>
        <v>0</v>
      </c>
      <c r="BL1191" s="19" t="s">
        <v>245</v>
      </c>
      <c r="BM1191" s="183" t="s">
        <v>1478</v>
      </c>
    </row>
    <row r="1192" spans="1:47" s="2" customFormat="1" ht="48.75">
      <c r="A1192" s="37"/>
      <c r="B1192" s="38"/>
      <c r="C1192" s="39"/>
      <c r="D1192" s="185" t="s">
        <v>158</v>
      </c>
      <c r="E1192" s="39"/>
      <c r="F1192" s="186" t="s">
        <v>1472</v>
      </c>
      <c r="G1192" s="39"/>
      <c r="H1192" s="39"/>
      <c r="I1192" s="187"/>
      <c r="J1192" s="39"/>
      <c r="K1192" s="39"/>
      <c r="L1192" s="42"/>
      <c r="M1192" s="188"/>
      <c r="N1192" s="189"/>
      <c r="O1192" s="67"/>
      <c r="P1192" s="67"/>
      <c r="Q1192" s="67"/>
      <c r="R1192" s="67"/>
      <c r="S1192" s="67"/>
      <c r="T1192" s="68"/>
      <c r="U1192" s="37"/>
      <c r="V1192" s="37"/>
      <c r="W1192" s="37"/>
      <c r="X1192" s="37"/>
      <c r="Y1192" s="37"/>
      <c r="Z1192" s="37"/>
      <c r="AA1192" s="37"/>
      <c r="AB1192" s="37"/>
      <c r="AC1192" s="37"/>
      <c r="AD1192" s="37"/>
      <c r="AE1192" s="37"/>
      <c r="AT1192" s="19" t="s">
        <v>158</v>
      </c>
      <c r="AU1192" s="19" t="s">
        <v>87</v>
      </c>
    </row>
    <row r="1193" spans="2:51" s="13" customFormat="1" ht="12">
      <c r="B1193" s="190"/>
      <c r="C1193" s="191"/>
      <c r="D1193" s="185" t="s">
        <v>160</v>
      </c>
      <c r="E1193" s="192" t="s">
        <v>31</v>
      </c>
      <c r="F1193" s="193" t="s">
        <v>205</v>
      </c>
      <c r="G1193" s="191"/>
      <c r="H1193" s="192" t="s">
        <v>31</v>
      </c>
      <c r="I1193" s="194"/>
      <c r="J1193" s="191"/>
      <c r="K1193" s="191"/>
      <c r="L1193" s="195"/>
      <c r="M1193" s="196"/>
      <c r="N1193" s="197"/>
      <c r="O1193" s="197"/>
      <c r="P1193" s="197"/>
      <c r="Q1193" s="197"/>
      <c r="R1193" s="197"/>
      <c r="S1193" s="197"/>
      <c r="T1193" s="198"/>
      <c r="AT1193" s="199" t="s">
        <v>160</v>
      </c>
      <c r="AU1193" s="199" t="s">
        <v>87</v>
      </c>
      <c r="AV1193" s="13" t="s">
        <v>85</v>
      </c>
      <c r="AW1193" s="13" t="s">
        <v>38</v>
      </c>
      <c r="AX1193" s="13" t="s">
        <v>77</v>
      </c>
      <c r="AY1193" s="199" t="s">
        <v>149</v>
      </c>
    </row>
    <row r="1194" spans="2:51" s="14" customFormat="1" ht="12">
      <c r="B1194" s="200"/>
      <c r="C1194" s="201"/>
      <c r="D1194" s="185" t="s">
        <v>160</v>
      </c>
      <c r="E1194" s="202" t="s">
        <v>31</v>
      </c>
      <c r="F1194" s="203" t="s">
        <v>1479</v>
      </c>
      <c r="G1194" s="201"/>
      <c r="H1194" s="204">
        <v>1</v>
      </c>
      <c r="I1194" s="205"/>
      <c r="J1194" s="201"/>
      <c r="K1194" s="201"/>
      <c r="L1194" s="206"/>
      <c r="M1194" s="207"/>
      <c r="N1194" s="208"/>
      <c r="O1194" s="208"/>
      <c r="P1194" s="208"/>
      <c r="Q1194" s="208"/>
      <c r="R1194" s="208"/>
      <c r="S1194" s="208"/>
      <c r="T1194" s="209"/>
      <c r="AT1194" s="210" t="s">
        <v>160</v>
      </c>
      <c r="AU1194" s="210" t="s">
        <v>87</v>
      </c>
      <c r="AV1194" s="14" t="s">
        <v>87</v>
      </c>
      <c r="AW1194" s="14" t="s">
        <v>38</v>
      </c>
      <c r="AX1194" s="14" t="s">
        <v>77</v>
      </c>
      <c r="AY1194" s="210" t="s">
        <v>149</v>
      </c>
    </row>
    <row r="1195" spans="2:51" s="14" customFormat="1" ht="12">
      <c r="B1195" s="200"/>
      <c r="C1195" s="201"/>
      <c r="D1195" s="185" t="s">
        <v>160</v>
      </c>
      <c r="E1195" s="202" t="s">
        <v>31</v>
      </c>
      <c r="F1195" s="203" t="s">
        <v>1480</v>
      </c>
      <c r="G1195" s="201"/>
      <c r="H1195" s="204">
        <v>1</v>
      </c>
      <c r="I1195" s="205"/>
      <c r="J1195" s="201"/>
      <c r="K1195" s="201"/>
      <c r="L1195" s="206"/>
      <c r="M1195" s="207"/>
      <c r="N1195" s="208"/>
      <c r="O1195" s="208"/>
      <c r="P1195" s="208"/>
      <c r="Q1195" s="208"/>
      <c r="R1195" s="208"/>
      <c r="S1195" s="208"/>
      <c r="T1195" s="209"/>
      <c r="AT1195" s="210" t="s">
        <v>160</v>
      </c>
      <c r="AU1195" s="210" t="s">
        <v>87</v>
      </c>
      <c r="AV1195" s="14" t="s">
        <v>87</v>
      </c>
      <c r="AW1195" s="14" t="s">
        <v>38</v>
      </c>
      <c r="AX1195" s="14" t="s">
        <v>77</v>
      </c>
      <c r="AY1195" s="210" t="s">
        <v>149</v>
      </c>
    </row>
    <row r="1196" spans="2:51" s="15" customFormat="1" ht="12">
      <c r="B1196" s="211"/>
      <c r="C1196" s="212"/>
      <c r="D1196" s="185" t="s">
        <v>160</v>
      </c>
      <c r="E1196" s="213" t="s">
        <v>31</v>
      </c>
      <c r="F1196" s="214" t="s">
        <v>163</v>
      </c>
      <c r="G1196" s="212"/>
      <c r="H1196" s="215">
        <v>2</v>
      </c>
      <c r="I1196" s="216"/>
      <c r="J1196" s="212"/>
      <c r="K1196" s="212"/>
      <c r="L1196" s="217"/>
      <c r="M1196" s="218"/>
      <c r="N1196" s="219"/>
      <c r="O1196" s="219"/>
      <c r="P1196" s="219"/>
      <c r="Q1196" s="219"/>
      <c r="R1196" s="219"/>
      <c r="S1196" s="219"/>
      <c r="T1196" s="220"/>
      <c r="AT1196" s="221" t="s">
        <v>160</v>
      </c>
      <c r="AU1196" s="221" t="s">
        <v>87</v>
      </c>
      <c r="AV1196" s="15" t="s">
        <v>156</v>
      </c>
      <c r="AW1196" s="15" t="s">
        <v>38</v>
      </c>
      <c r="AX1196" s="15" t="s">
        <v>85</v>
      </c>
      <c r="AY1196" s="221" t="s">
        <v>149</v>
      </c>
    </row>
    <row r="1197" spans="1:65" s="2" customFormat="1" ht="37.9" customHeight="1">
      <c r="A1197" s="37"/>
      <c r="B1197" s="38"/>
      <c r="C1197" s="172" t="s">
        <v>1481</v>
      </c>
      <c r="D1197" s="172" t="s">
        <v>151</v>
      </c>
      <c r="E1197" s="173" t="s">
        <v>1482</v>
      </c>
      <c r="F1197" s="174" t="s">
        <v>1483</v>
      </c>
      <c r="G1197" s="175" t="s">
        <v>179</v>
      </c>
      <c r="H1197" s="176">
        <v>0.539</v>
      </c>
      <c r="I1197" s="177"/>
      <c r="J1197" s="178">
        <f>ROUND(I1197*H1197,2)</f>
        <v>0</v>
      </c>
      <c r="K1197" s="174" t="s">
        <v>155</v>
      </c>
      <c r="L1197" s="42"/>
      <c r="M1197" s="179" t="s">
        <v>31</v>
      </c>
      <c r="N1197" s="180" t="s">
        <v>48</v>
      </c>
      <c r="O1197" s="67"/>
      <c r="P1197" s="181">
        <f>O1197*H1197</f>
        <v>0</v>
      </c>
      <c r="Q1197" s="181">
        <v>0</v>
      </c>
      <c r="R1197" s="181">
        <f>Q1197*H1197</f>
        <v>0</v>
      </c>
      <c r="S1197" s="181">
        <v>0</v>
      </c>
      <c r="T1197" s="182">
        <f>S1197*H1197</f>
        <v>0</v>
      </c>
      <c r="U1197" s="37"/>
      <c r="V1197" s="37"/>
      <c r="W1197" s="37"/>
      <c r="X1197" s="37"/>
      <c r="Y1197" s="37"/>
      <c r="Z1197" s="37"/>
      <c r="AA1197" s="37"/>
      <c r="AB1197" s="37"/>
      <c r="AC1197" s="37"/>
      <c r="AD1197" s="37"/>
      <c r="AE1197" s="37"/>
      <c r="AR1197" s="183" t="s">
        <v>245</v>
      </c>
      <c r="AT1197" s="183" t="s">
        <v>151</v>
      </c>
      <c r="AU1197" s="183" t="s">
        <v>87</v>
      </c>
      <c r="AY1197" s="19" t="s">
        <v>149</v>
      </c>
      <c r="BE1197" s="184">
        <f>IF(N1197="základní",J1197,0)</f>
        <v>0</v>
      </c>
      <c r="BF1197" s="184">
        <f>IF(N1197="snížená",J1197,0)</f>
        <v>0</v>
      </c>
      <c r="BG1197" s="184">
        <f>IF(N1197="zákl. přenesená",J1197,0)</f>
        <v>0</v>
      </c>
      <c r="BH1197" s="184">
        <f>IF(N1197="sníž. přenesená",J1197,0)</f>
        <v>0</v>
      </c>
      <c r="BI1197" s="184">
        <f>IF(N1197="nulová",J1197,0)</f>
        <v>0</v>
      </c>
      <c r="BJ1197" s="19" t="s">
        <v>85</v>
      </c>
      <c r="BK1197" s="184">
        <f>ROUND(I1197*H1197,2)</f>
        <v>0</v>
      </c>
      <c r="BL1197" s="19" t="s">
        <v>245</v>
      </c>
      <c r="BM1197" s="183" t="s">
        <v>1484</v>
      </c>
    </row>
    <row r="1198" spans="1:47" s="2" customFormat="1" ht="78">
      <c r="A1198" s="37"/>
      <c r="B1198" s="38"/>
      <c r="C1198" s="39"/>
      <c r="D1198" s="185" t="s">
        <v>158</v>
      </c>
      <c r="E1198" s="39"/>
      <c r="F1198" s="186" t="s">
        <v>1485</v>
      </c>
      <c r="G1198" s="39"/>
      <c r="H1198" s="39"/>
      <c r="I1198" s="187"/>
      <c r="J1198" s="39"/>
      <c r="K1198" s="39"/>
      <c r="L1198" s="42"/>
      <c r="M1198" s="188"/>
      <c r="N1198" s="189"/>
      <c r="O1198" s="67"/>
      <c r="P1198" s="67"/>
      <c r="Q1198" s="67"/>
      <c r="R1198" s="67"/>
      <c r="S1198" s="67"/>
      <c r="T1198" s="68"/>
      <c r="U1198" s="37"/>
      <c r="V1198" s="37"/>
      <c r="W1198" s="37"/>
      <c r="X1198" s="37"/>
      <c r="Y1198" s="37"/>
      <c r="Z1198" s="37"/>
      <c r="AA1198" s="37"/>
      <c r="AB1198" s="37"/>
      <c r="AC1198" s="37"/>
      <c r="AD1198" s="37"/>
      <c r="AE1198" s="37"/>
      <c r="AT1198" s="19" t="s">
        <v>158</v>
      </c>
      <c r="AU1198" s="19" t="s">
        <v>87</v>
      </c>
    </row>
    <row r="1199" spans="1:65" s="2" customFormat="1" ht="24.2" customHeight="1">
      <c r="A1199" s="37"/>
      <c r="B1199" s="38"/>
      <c r="C1199" s="172" t="s">
        <v>1486</v>
      </c>
      <c r="D1199" s="172" t="s">
        <v>151</v>
      </c>
      <c r="E1199" s="173" t="s">
        <v>1487</v>
      </c>
      <c r="F1199" s="174" t="s">
        <v>1488</v>
      </c>
      <c r="G1199" s="175" t="s">
        <v>179</v>
      </c>
      <c r="H1199" s="176">
        <v>0.539</v>
      </c>
      <c r="I1199" s="177"/>
      <c r="J1199" s="178">
        <f>ROUND(I1199*H1199,2)</f>
        <v>0</v>
      </c>
      <c r="K1199" s="174" t="s">
        <v>155</v>
      </c>
      <c r="L1199" s="42"/>
      <c r="M1199" s="179" t="s">
        <v>31</v>
      </c>
      <c r="N1199" s="180" t="s">
        <v>48</v>
      </c>
      <c r="O1199" s="67"/>
      <c r="P1199" s="181">
        <f>O1199*H1199</f>
        <v>0</v>
      </c>
      <c r="Q1199" s="181">
        <v>0</v>
      </c>
      <c r="R1199" s="181">
        <f>Q1199*H1199</f>
        <v>0</v>
      </c>
      <c r="S1199" s="181">
        <v>0</v>
      </c>
      <c r="T1199" s="182">
        <f>S1199*H1199</f>
        <v>0</v>
      </c>
      <c r="U1199" s="37"/>
      <c r="V1199" s="37"/>
      <c r="W1199" s="37"/>
      <c r="X1199" s="37"/>
      <c r="Y1199" s="37"/>
      <c r="Z1199" s="37"/>
      <c r="AA1199" s="37"/>
      <c r="AB1199" s="37"/>
      <c r="AC1199" s="37"/>
      <c r="AD1199" s="37"/>
      <c r="AE1199" s="37"/>
      <c r="AR1199" s="183" t="s">
        <v>245</v>
      </c>
      <c r="AT1199" s="183" t="s">
        <v>151</v>
      </c>
      <c r="AU1199" s="183" t="s">
        <v>87</v>
      </c>
      <c r="AY1199" s="19" t="s">
        <v>149</v>
      </c>
      <c r="BE1199" s="184">
        <f>IF(N1199="základní",J1199,0)</f>
        <v>0</v>
      </c>
      <c r="BF1199" s="184">
        <f>IF(N1199="snížená",J1199,0)</f>
        <v>0</v>
      </c>
      <c r="BG1199" s="184">
        <f>IF(N1199="zákl. přenesená",J1199,0)</f>
        <v>0</v>
      </c>
      <c r="BH1199" s="184">
        <f>IF(N1199="sníž. přenesená",J1199,0)</f>
        <v>0</v>
      </c>
      <c r="BI1199" s="184">
        <f>IF(N1199="nulová",J1199,0)</f>
        <v>0</v>
      </c>
      <c r="BJ1199" s="19" t="s">
        <v>85</v>
      </c>
      <c r="BK1199" s="184">
        <f>ROUND(I1199*H1199,2)</f>
        <v>0</v>
      </c>
      <c r="BL1199" s="19" t="s">
        <v>245</v>
      </c>
      <c r="BM1199" s="183" t="s">
        <v>1489</v>
      </c>
    </row>
    <row r="1200" spans="1:47" s="2" customFormat="1" ht="78">
      <c r="A1200" s="37"/>
      <c r="B1200" s="38"/>
      <c r="C1200" s="39"/>
      <c r="D1200" s="185" t="s">
        <v>158</v>
      </c>
      <c r="E1200" s="39"/>
      <c r="F1200" s="186" t="s">
        <v>1485</v>
      </c>
      <c r="G1200" s="39"/>
      <c r="H1200" s="39"/>
      <c r="I1200" s="187"/>
      <c r="J1200" s="39"/>
      <c r="K1200" s="39"/>
      <c r="L1200" s="42"/>
      <c r="M1200" s="188"/>
      <c r="N1200" s="189"/>
      <c r="O1200" s="67"/>
      <c r="P1200" s="67"/>
      <c r="Q1200" s="67"/>
      <c r="R1200" s="67"/>
      <c r="S1200" s="67"/>
      <c r="T1200" s="68"/>
      <c r="U1200" s="37"/>
      <c r="V1200" s="37"/>
      <c r="W1200" s="37"/>
      <c r="X1200" s="37"/>
      <c r="Y1200" s="37"/>
      <c r="Z1200" s="37"/>
      <c r="AA1200" s="37"/>
      <c r="AB1200" s="37"/>
      <c r="AC1200" s="37"/>
      <c r="AD1200" s="37"/>
      <c r="AE1200" s="37"/>
      <c r="AT1200" s="19" t="s">
        <v>158</v>
      </c>
      <c r="AU1200" s="19" t="s">
        <v>87</v>
      </c>
    </row>
    <row r="1201" spans="2:63" s="12" customFormat="1" ht="22.9" customHeight="1">
      <c r="B1201" s="156"/>
      <c r="C1201" s="157"/>
      <c r="D1201" s="158" t="s">
        <v>76</v>
      </c>
      <c r="E1201" s="170" t="s">
        <v>1490</v>
      </c>
      <c r="F1201" s="170" t="s">
        <v>1491</v>
      </c>
      <c r="G1201" s="157"/>
      <c r="H1201" s="157"/>
      <c r="I1201" s="160"/>
      <c r="J1201" s="171">
        <f>BK1201</f>
        <v>0</v>
      </c>
      <c r="K1201" s="157"/>
      <c r="L1201" s="162"/>
      <c r="M1201" s="163"/>
      <c r="N1201" s="164"/>
      <c r="O1201" s="164"/>
      <c r="P1201" s="165">
        <f>SUM(P1202:P1213)</f>
        <v>0</v>
      </c>
      <c r="Q1201" s="164"/>
      <c r="R1201" s="165">
        <f>SUM(R1202:R1213)</f>
        <v>0.0024392</v>
      </c>
      <c r="S1201" s="164"/>
      <c r="T1201" s="166">
        <f>SUM(T1202:T1213)</f>
        <v>0</v>
      </c>
      <c r="AR1201" s="167" t="s">
        <v>87</v>
      </c>
      <c r="AT1201" s="168" t="s">
        <v>76</v>
      </c>
      <c r="AU1201" s="168" t="s">
        <v>85</v>
      </c>
      <c r="AY1201" s="167" t="s">
        <v>149</v>
      </c>
      <c r="BK1201" s="169">
        <f>SUM(BK1202:BK1213)</f>
        <v>0</v>
      </c>
    </row>
    <row r="1202" spans="1:65" s="2" customFormat="1" ht="14.45" customHeight="1">
      <c r="A1202" s="37"/>
      <c r="B1202" s="38"/>
      <c r="C1202" s="172" t="s">
        <v>1492</v>
      </c>
      <c r="D1202" s="172" t="s">
        <v>151</v>
      </c>
      <c r="E1202" s="173" t="s">
        <v>1493</v>
      </c>
      <c r="F1202" s="174" t="s">
        <v>1494</v>
      </c>
      <c r="G1202" s="175" t="s">
        <v>297</v>
      </c>
      <c r="H1202" s="176">
        <v>0.48</v>
      </c>
      <c r="I1202" s="177"/>
      <c r="J1202" s="178">
        <f>ROUND(I1202*H1202,2)</f>
        <v>0</v>
      </c>
      <c r="K1202" s="174" t="s">
        <v>155</v>
      </c>
      <c r="L1202" s="42"/>
      <c r="M1202" s="179" t="s">
        <v>31</v>
      </c>
      <c r="N1202" s="180" t="s">
        <v>48</v>
      </c>
      <c r="O1202" s="67"/>
      <c r="P1202" s="181">
        <f>O1202*H1202</f>
        <v>0</v>
      </c>
      <c r="Q1202" s="181">
        <v>0.00144</v>
      </c>
      <c r="R1202" s="181">
        <f>Q1202*H1202</f>
        <v>0.0006912</v>
      </c>
      <c r="S1202" s="181">
        <v>0</v>
      </c>
      <c r="T1202" s="182">
        <f>S1202*H1202</f>
        <v>0</v>
      </c>
      <c r="U1202" s="37"/>
      <c r="V1202" s="37"/>
      <c r="W1202" s="37"/>
      <c r="X1202" s="37"/>
      <c r="Y1202" s="37"/>
      <c r="Z1202" s="37"/>
      <c r="AA1202" s="37"/>
      <c r="AB1202" s="37"/>
      <c r="AC1202" s="37"/>
      <c r="AD1202" s="37"/>
      <c r="AE1202" s="37"/>
      <c r="AR1202" s="183" t="s">
        <v>245</v>
      </c>
      <c r="AT1202" s="183" t="s">
        <v>151</v>
      </c>
      <c r="AU1202" s="183" t="s">
        <v>87</v>
      </c>
      <c r="AY1202" s="19" t="s">
        <v>149</v>
      </c>
      <c r="BE1202" s="184">
        <f>IF(N1202="základní",J1202,0)</f>
        <v>0</v>
      </c>
      <c r="BF1202" s="184">
        <f>IF(N1202="snížená",J1202,0)</f>
        <v>0</v>
      </c>
      <c r="BG1202" s="184">
        <f>IF(N1202="zákl. přenesená",J1202,0)</f>
        <v>0</v>
      </c>
      <c r="BH1202" s="184">
        <f>IF(N1202="sníž. přenesená",J1202,0)</f>
        <v>0</v>
      </c>
      <c r="BI1202" s="184">
        <f>IF(N1202="nulová",J1202,0)</f>
        <v>0</v>
      </c>
      <c r="BJ1202" s="19" t="s">
        <v>85</v>
      </c>
      <c r="BK1202" s="184">
        <f>ROUND(I1202*H1202,2)</f>
        <v>0</v>
      </c>
      <c r="BL1202" s="19" t="s">
        <v>245</v>
      </c>
      <c r="BM1202" s="183" t="s">
        <v>1495</v>
      </c>
    </row>
    <row r="1203" spans="2:51" s="13" customFormat="1" ht="12">
      <c r="B1203" s="190"/>
      <c r="C1203" s="191"/>
      <c r="D1203" s="185" t="s">
        <v>160</v>
      </c>
      <c r="E1203" s="192" t="s">
        <v>31</v>
      </c>
      <c r="F1203" s="193" t="s">
        <v>205</v>
      </c>
      <c r="G1203" s="191"/>
      <c r="H1203" s="192" t="s">
        <v>31</v>
      </c>
      <c r="I1203" s="194"/>
      <c r="J1203" s="191"/>
      <c r="K1203" s="191"/>
      <c r="L1203" s="195"/>
      <c r="M1203" s="196"/>
      <c r="N1203" s="197"/>
      <c r="O1203" s="197"/>
      <c r="P1203" s="197"/>
      <c r="Q1203" s="197"/>
      <c r="R1203" s="197"/>
      <c r="S1203" s="197"/>
      <c r="T1203" s="198"/>
      <c r="AT1203" s="199" t="s">
        <v>160</v>
      </c>
      <c r="AU1203" s="199" t="s">
        <v>87</v>
      </c>
      <c r="AV1203" s="13" t="s">
        <v>85</v>
      </c>
      <c r="AW1203" s="13" t="s">
        <v>38</v>
      </c>
      <c r="AX1203" s="13" t="s">
        <v>77</v>
      </c>
      <c r="AY1203" s="199" t="s">
        <v>149</v>
      </c>
    </row>
    <row r="1204" spans="2:51" s="14" customFormat="1" ht="12">
      <c r="B1204" s="200"/>
      <c r="C1204" s="201"/>
      <c r="D1204" s="185" t="s">
        <v>160</v>
      </c>
      <c r="E1204" s="202" t="s">
        <v>31</v>
      </c>
      <c r="F1204" s="203" t="s">
        <v>1496</v>
      </c>
      <c r="G1204" s="201"/>
      <c r="H1204" s="204">
        <v>0.48</v>
      </c>
      <c r="I1204" s="205"/>
      <c r="J1204" s="201"/>
      <c r="K1204" s="201"/>
      <c r="L1204" s="206"/>
      <c r="M1204" s="207"/>
      <c r="N1204" s="208"/>
      <c r="O1204" s="208"/>
      <c r="P1204" s="208"/>
      <c r="Q1204" s="208"/>
      <c r="R1204" s="208"/>
      <c r="S1204" s="208"/>
      <c r="T1204" s="209"/>
      <c r="AT1204" s="210" t="s">
        <v>160</v>
      </c>
      <c r="AU1204" s="210" t="s">
        <v>87</v>
      </c>
      <c r="AV1204" s="14" t="s">
        <v>87</v>
      </c>
      <c r="AW1204" s="14" t="s">
        <v>38</v>
      </c>
      <c r="AX1204" s="14" t="s">
        <v>77</v>
      </c>
      <c r="AY1204" s="210" t="s">
        <v>149</v>
      </c>
    </row>
    <row r="1205" spans="2:51" s="15" customFormat="1" ht="12">
      <c r="B1205" s="211"/>
      <c r="C1205" s="212"/>
      <c r="D1205" s="185" t="s">
        <v>160</v>
      </c>
      <c r="E1205" s="213" t="s">
        <v>31</v>
      </c>
      <c r="F1205" s="214" t="s">
        <v>163</v>
      </c>
      <c r="G1205" s="212"/>
      <c r="H1205" s="215">
        <v>0.48</v>
      </c>
      <c r="I1205" s="216"/>
      <c r="J1205" s="212"/>
      <c r="K1205" s="212"/>
      <c r="L1205" s="217"/>
      <c r="M1205" s="218"/>
      <c r="N1205" s="219"/>
      <c r="O1205" s="219"/>
      <c r="P1205" s="219"/>
      <c r="Q1205" s="219"/>
      <c r="R1205" s="219"/>
      <c r="S1205" s="219"/>
      <c r="T1205" s="220"/>
      <c r="AT1205" s="221" t="s">
        <v>160</v>
      </c>
      <c r="AU1205" s="221" t="s">
        <v>87</v>
      </c>
      <c r="AV1205" s="15" t="s">
        <v>156</v>
      </c>
      <c r="AW1205" s="15" t="s">
        <v>38</v>
      </c>
      <c r="AX1205" s="15" t="s">
        <v>85</v>
      </c>
      <c r="AY1205" s="221" t="s">
        <v>149</v>
      </c>
    </row>
    <row r="1206" spans="1:65" s="2" customFormat="1" ht="14.45" customHeight="1">
      <c r="A1206" s="37"/>
      <c r="B1206" s="38"/>
      <c r="C1206" s="172" t="s">
        <v>1497</v>
      </c>
      <c r="D1206" s="172" t="s">
        <v>151</v>
      </c>
      <c r="E1206" s="173" t="s">
        <v>1498</v>
      </c>
      <c r="F1206" s="174" t="s">
        <v>1499</v>
      </c>
      <c r="G1206" s="175" t="s">
        <v>297</v>
      </c>
      <c r="H1206" s="176">
        <v>0.95</v>
      </c>
      <c r="I1206" s="177"/>
      <c r="J1206" s="178">
        <f>ROUND(I1206*H1206,2)</f>
        <v>0</v>
      </c>
      <c r="K1206" s="174" t="s">
        <v>155</v>
      </c>
      <c r="L1206" s="42"/>
      <c r="M1206" s="179" t="s">
        <v>31</v>
      </c>
      <c r="N1206" s="180" t="s">
        <v>48</v>
      </c>
      <c r="O1206" s="67"/>
      <c r="P1206" s="181">
        <f>O1206*H1206</f>
        <v>0</v>
      </c>
      <c r="Q1206" s="181">
        <v>0.00184</v>
      </c>
      <c r="R1206" s="181">
        <f>Q1206*H1206</f>
        <v>0.001748</v>
      </c>
      <c r="S1206" s="181">
        <v>0</v>
      </c>
      <c r="T1206" s="182">
        <f>S1206*H1206</f>
        <v>0</v>
      </c>
      <c r="U1206" s="37"/>
      <c r="V1206" s="37"/>
      <c r="W1206" s="37"/>
      <c r="X1206" s="37"/>
      <c r="Y1206" s="37"/>
      <c r="Z1206" s="37"/>
      <c r="AA1206" s="37"/>
      <c r="AB1206" s="37"/>
      <c r="AC1206" s="37"/>
      <c r="AD1206" s="37"/>
      <c r="AE1206" s="37"/>
      <c r="AR1206" s="183" t="s">
        <v>245</v>
      </c>
      <c r="AT1206" s="183" t="s">
        <v>151</v>
      </c>
      <c r="AU1206" s="183" t="s">
        <v>87</v>
      </c>
      <c r="AY1206" s="19" t="s">
        <v>149</v>
      </c>
      <c r="BE1206" s="184">
        <f>IF(N1206="základní",J1206,0)</f>
        <v>0</v>
      </c>
      <c r="BF1206" s="184">
        <f>IF(N1206="snížená",J1206,0)</f>
        <v>0</v>
      </c>
      <c r="BG1206" s="184">
        <f>IF(N1206="zákl. přenesená",J1206,0)</f>
        <v>0</v>
      </c>
      <c r="BH1206" s="184">
        <f>IF(N1206="sníž. přenesená",J1206,0)</f>
        <v>0</v>
      </c>
      <c r="BI1206" s="184">
        <f>IF(N1206="nulová",J1206,0)</f>
        <v>0</v>
      </c>
      <c r="BJ1206" s="19" t="s">
        <v>85</v>
      </c>
      <c r="BK1206" s="184">
        <f>ROUND(I1206*H1206,2)</f>
        <v>0</v>
      </c>
      <c r="BL1206" s="19" t="s">
        <v>245</v>
      </c>
      <c r="BM1206" s="183" t="s">
        <v>1500</v>
      </c>
    </row>
    <row r="1207" spans="2:51" s="13" customFormat="1" ht="12">
      <c r="B1207" s="190"/>
      <c r="C1207" s="191"/>
      <c r="D1207" s="185" t="s">
        <v>160</v>
      </c>
      <c r="E1207" s="192" t="s">
        <v>31</v>
      </c>
      <c r="F1207" s="193" t="s">
        <v>205</v>
      </c>
      <c r="G1207" s="191"/>
      <c r="H1207" s="192" t="s">
        <v>31</v>
      </c>
      <c r="I1207" s="194"/>
      <c r="J1207" s="191"/>
      <c r="K1207" s="191"/>
      <c r="L1207" s="195"/>
      <c r="M1207" s="196"/>
      <c r="N1207" s="197"/>
      <c r="O1207" s="197"/>
      <c r="P1207" s="197"/>
      <c r="Q1207" s="197"/>
      <c r="R1207" s="197"/>
      <c r="S1207" s="197"/>
      <c r="T1207" s="198"/>
      <c r="AT1207" s="199" t="s">
        <v>160</v>
      </c>
      <c r="AU1207" s="199" t="s">
        <v>87</v>
      </c>
      <c r="AV1207" s="13" t="s">
        <v>85</v>
      </c>
      <c r="AW1207" s="13" t="s">
        <v>38</v>
      </c>
      <c r="AX1207" s="13" t="s">
        <v>77</v>
      </c>
      <c r="AY1207" s="199" t="s">
        <v>149</v>
      </c>
    </row>
    <row r="1208" spans="2:51" s="14" customFormat="1" ht="12">
      <c r="B1208" s="200"/>
      <c r="C1208" s="201"/>
      <c r="D1208" s="185" t="s">
        <v>160</v>
      </c>
      <c r="E1208" s="202" t="s">
        <v>31</v>
      </c>
      <c r="F1208" s="203" t="s">
        <v>1501</v>
      </c>
      <c r="G1208" s="201"/>
      <c r="H1208" s="204">
        <v>0.95</v>
      </c>
      <c r="I1208" s="205"/>
      <c r="J1208" s="201"/>
      <c r="K1208" s="201"/>
      <c r="L1208" s="206"/>
      <c r="M1208" s="207"/>
      <c r="N1208" s="208"/>
      <c r="O1208" s="208"/>
      <c r="P1208" s="208"/>
      <c r="Q1208" s="208"/>
      <c r="R1208" s="208"/>
      <c r="S1208" s="208"/>
      <c r="T1208" s="209"/>
      <c r="AT1208" s="210" t="s">
        <v>160</v>
      </c>
      <c r="AU1208" s="210" t="s">
        <v>87</v>
      </c>
      <c r="AV1208" s="14" t="s">
        <v>87</v>
      </c>
      <c r="AW1208" s="14" t="s">
        <v>38</v>
      </c>
      <c r="AX1208" s="14" t="s">
        <v>77</v>
      </c>
      <c r="AY1208" s="210" t="s">
        <v>149</v>
      </c>
    </row>
    <row r="1209" spans="2:51" s="15" customFormat="1" ht="12">
      <c r="B1209" s="211"/>
      <c r="C1209" s="212"/>
      <c r="D1209" s="185" t="s">
        <v>160</v>
      </c>
      <c r="E1209" s="213" t="s">
        <v>31</v>
      </c>
      <c r="F1209" s="214" t="s">
        <v>163</v>
      </c>
      <c r="G1209" s="212"/>
      <c r="H1209" s="215">
        <v>0.95</v>
      </c>
      <c r="I1209" s="216"/>
      <c r="J1209" s="212"/>
      <c r="K1209" s="212"/>
      <c r="L1209" s="217"/>
      <c r="M1209" s="218"/>
      <c r="N1209" s="219"/>
      <c r="O1209" s="219"/>
      <c r="P1209" s="219"/>
      <c r="Q1209" s="219"/>
      <c r="R1209" s="219"/>
      <c r="S1209" s="219"/>
      <c r="T1209" s="220"/>
      <c r="AT1209" s="221" t="s">
        <v>160</v>
      </c>
      <c r="AU1209" s="221" t="s">
        <v>87</v>
      </c>
      <c r="AV1209" s="15" t="s">
        <v>156</v>
      </c>
      <c r="AW1209" s="15" t="s">
        <v>38</v>
      </c>
      <c r="AX1209" s="15" t="s">
        <v>85</v>
      </c>
      <c r="AY1209" s="221" t="s">
        <v>149</v>
      </c>
    </row>
    <row r="1210" spans="1:65" s="2" customFormat="1" ht="24.2" customHeight="1">
      <c r="A1210" s="37"/>
      <c r="B1210" s="38"/>
      <c r="C1210" s="172" t="s">
        <v>1502</v>
      </c>
      <c r="D1210" s="172" t="s">
        <v>151</v>
      </c>
      <c r="E1210" s="173" t="s">
        <v>1503</v>
      </c>
      <c r="F1210" s="174" t="s">
        <v>1504</v>
      </c>
      <c r="G1210" s="175" t="s">
        <v>179</v>
      </c>
      <c r="H1210" s="176">
        <v>0.002</v>
      </c>
      <c r="I1210" s="177"/>
      <c r="J1210" s="178">
        <f>ROUND(I1210*H1210,2)</f>
        <v>0</v>
      </c>
      <c r="K1210" s="174" t="s">
        <v>155</v>
      </c>
      <c r="L1210" s="42"/>
      <c r="M1210" s="179" t="s">
        <v>31</v>
      </c>
      <c r="N1210" s="180" t="s">
        <v>48</v>
      </c>
      <c r="O1210" s="67"/>
      <c r="P1210" s="181">
        <f>O1210*H1210</f>
        <v>0</v>
      </c>
      <c r="Q1210" s="181">
        <v>0</v>
      </c>
      <c r="R1210" s="181">
        <f>Q1210*H1210</f>
        <v>0</v>
      </c>
      <c r="S1210" s="181">
        <v>0</v>
      </c>
      <c r="T1210" s="182">
        <f>S1210*H1210</f>
        <v>0</v>
      </c>
      <c r="U1210" s="37"/>
      <c r="V1210" s="37"/>
      <c r="W1210" s="37"/>
      <c r="X1210" s="37"/>
      <c r="Y1210" s="37"/>
      <c r="Z1210" s="37"/>
      <c r="AA1210" s="37"/>
      <c r="AB1210" s="37"/>
      <c r="AC1210" s="37"/>
      <c r="AD1210" s="37"/>
      <c r="AE1210" s="37"/>
      <c r="AR1210" s="183" t="s">
        <v>245</v>
      </c>
      <c r="AT1210" s="183" t="s">
        <v>151</v>
      </c>
      <c r="AU1210" s="183" t="s">
        <v>87</v>
      </c>
      <c r="AY1210" s="19" t="s">
        <v>149</v>
      </c>
      <c r="BE1210" s="184">
        <f>IF(N1210="základní",J1210,0)</f>
        <v>0</v>
      </c>
      <c r="BF1210" s="184">
        <f>IF(N1210="snížená",J1210,0)</f>
        <v>0</v>
      </c>
      <c r="BG1210" s="184">
        <f>IF(N1210="zákl. přenesená",J1210,0)</f>
        <v>0</v>
      </c>
      <c r="BH1210" s="184">
        <f>IF(N1210="sníž. přenesená",J1210,0)</f>
        <v>0</v>
      </c>
      <c r="BI1210" s="184">
        <f>IF(N1210="nulová",J1210,0)</f>
        <v>0</v>
      </c>
      <c r="BJ1210" s="19" t="s">
        <v>85</v>
      </c>
      <c r="BK1210" s="184">
        <f>ROUND(I1210*H1210,2)</f>
        <v>0</v>
      </c>
      <c r="BL1210" s="19" t="s">
        <v>245</v>
      </c>
      <c r="BM1210" s="183" t="s">
        <v>1505</v>
      </c>
    </row>
    <row r="1211" spans="1:47" s="2" customFormat="1" ht="78">
      <c r="A1211" s="37"/>
      <c r="B1211" s="38"/>
      <c r="C1211" s="39"/>
      <c r="D1211" s="185" t="s">
        <v>158</v>
      </c>
      <c r="E1211" s="39"/>
      <c r="F1211" s="186" t="s">
        <v>1207</v>
      </c>
      <c r="G1211" s="39"/>
      <c r="H1211" s="39"/>
      <c r="I1211" s="187"/>
      <c r="J1211" s="39"/>
      <c r="K1211" s="39"/>
      <c r="L1211" s="42"/>
      <c r="M1211" s="188"/>
      <c r="N1211" s="189"/>
      <c r="O1211" s="67"/>
      <c r="P1211" s="67"/>
      <c r="Q1211" s="67"/>
      <c r="R1211" s="67"/>
      <c r="S1211" s="67"/>
      <c r="T1211" s="68"/>
      <c r="U1211" s="37"/>
      <c r="V1211" s="37"/>
      <c r="W1211" s="37"/>
      <c r="X1211" s="37"/>
      <c r="Y1211" s="37"/>
      <c r="Z1211" s="37"/>
      <c r="AA1211" s="37"/>
      <c r="AB1211" s="37"/>
      <c r="AC1211" s="37"/>
      <c r="AD1211" s="37"/>
      <c r="AE1211" s="37"/>
      <c r="AT1211" s="19" t="s">
        <v>158</v>
      </c>
      <c r="AU1211" s="19" t="s">
        <v>87</v>
      </c>
    </row>
    <row r="1212" spans="1:65" s="2" customFormat="1" ht="24.2" customHeight="1">
      <c r="A1212" s="37"/>
      <c r="B1212" s="38"/>
      <c r="C1212" s="172" t="s">
        <v>1506</v>
      </c>
      <c r="D1212" s="172" t="s">
        <v>151</v>
      </c>
      <c r="E1212" s="173" t="s">
        <v>1507</v>
      </c>
      <c r="F1212" s="174" t="s">
        <v>1508</v>
      </c>
      <c r="G1212" s="175" t="s">
        <v>179</v>
      </c>
      <c r="H1212" s="176">
        <v>0.002</v>
      </c>
      <c r="I1212" s="177"/>
      <c r="J1212" s="178">
        <f>ROUND(I1212*H1212,2)</f>
        <v>0</v>
      </c>
      <c r="K1212" s="174" t="s">
        <v>155</v>
      </c>
      <c r="L1212" s="42"/>
      <c r="M1212" s="179" t="s">
        <v>31</v>
      </c>
      <c r="N1212" s="180" t="s">
        <v>48</v>
      </c>
      <c r="O1212" s="67"/>
      <c r="P1212" s="181">
        <f>O1212*H1212</f>
        <v>0</v>
      </c>
      <c r="Q1212" s="181">
        <v>0</v>
      </c>
      <c r="R1212" s="181">
        <f>Q1212*H1212</f>
        <v>0</v>
      </c>
      <c r="S1212" s="181">
        <v>0</v>
      </c>
      <c r="T1212" s="182">
        <f>S1212*H1212</f>
        <v>0</v>
      </c>
      <c r="U1212" s="37"/>
      <c r="V1212" s="37"/>
      <c r="W1212" s="37"/>
      <c r="X1212" s="37"/>
      <c r="Y1212" s="37"/>
      <c r="Z1212" s="37"/>
      <c r="AA1212" s="37"/>
      <c r="AB1212" s="37"/>
      <c r="AC1212" s="37"/>
      <c r="AD1212" s="37"/>
      <c r="AE1212" s="37"/>
      <c r="AR1212" s="183" t="s">
        <v>245</v>
      </c>
      <c r="AT1212" s="183" t="s">
        <v>151</v>
      </c>
      <c r="AU1212" s="183" t="s">
        <v>87</v>
      </c>
      <c r="AY1212" s="19" t="s">
        <v>149</v>
      </c>
      <c r="BE1212" s="184">
        <f>IF(N1212="základní",J1212,0)</f>
        <v>0</v>
      </c>
      <c r="BF1212" s="184">
        <f>IF(N1212="snížená",J1212,0)</f>
        <v>0</v>
      </c>
      <c r="BG1212" s="184">
        <f>IF(N1212="zákl. přenesená",J1212,0)</f>
        <v>0</v>
      </c>
      <c r="BH1212" s="184">
        <f>IF(N1212="sníž. přenesená",J1212,0)</f>
        <v>0</v>
      </c>
      <c r="BI1212" s="184">
        <f>IF(N1212="nulová",J1212,0)</f>
        <v>0</v>
      </c>
      <c r="BJ1212" s="19" t="s">
        <v>85</v>
      </c>
      <c r="BK1212" s="184">
        <f>ROUND(I1212*H1212,2)</f>
        <v>0</v>
      </c>
      <c r="BL1212" s="19" t="s">
        <v>245</v>
      </c>
      <c r="BM1212" s="183" t="s">
        <v>1509</v>
      </c>
    </row>
    <row r="1213" spans="1:47" s="2" customFormat="1" ht="78">
      <c r="A1213" s="37"/>
      <c r="B1213" s="38"/>
      <c r="C1213" s="39"/>
      <c r="D1213" s="185" t="s">
        <v>158</v>
      </c>
      <c r="E1213" s="39"/>
      <c r="F1213" s="186" t="s">
        <v>1207</v>
      </c>
      <c r="G1213" s="39"/>
      <c r="H1213" s="39"/>
      <c r="I1213" s="187"/>
      <c r="J1213" s="39"/>
      <c r="K1213" s="39"/>
      <c r="L1213" s="42"/>
      <c r="M1213" s="188"/>
      <c r="N1213" s="189"/>
      <c r="O1213" s="67"/>
      <c r="P1213" s="67"/>
      <c r="Q1213" s="67"/>
      <c r="R1213" s="67"/>
      <c r="S1213" s="67"/>
      <c r="T1213" s="68"/>
      <c r="U1213" s="37"/>
      <c r="V1213" s="37"/>
      <c r="W1213" s="37"/>
      <c r="X1213" s="37"/>
      <c r="Y1213" s="37"/>
      <c r="Z1213" s="37"/>
      <c r="AA1213" s="37"/>
      <c r="AB1213" s="37"/>
      <c r="AC1213" s="37"/>
      <c r="AD1213" s="37"/>
      <c r="AE1213" s="37"/>
      <c r="AT1213" s="19" t="s">
        <v>158</v>
      </c>
      <c r="AU1213" s="19" t="s">
        <v>87</v>
      </c>
    </row>
    <row r="1214" spans="2:63" s="12" customFormat="1" ht="22.9" customHeight="1">
      <c r="B1214" s="156"/>
      <c r="C1214" s="157"/>
      <c r="D1214" s="158" t="s">
        <v>76</v>
      </c>
      <c r="E1214" s="170" t="s">
        <v>1510</v>
      </c>
      <c r="F1214" s="170" t="s">
        <v>1511</v>
      </c>
      <c r="G1214" s="157"/>
      <c r="H1214" s="157"/>
      <c r="I1214" s="160"/>
      <c r="J1214" s="171">
        <f>BK1214</f>
        <v>0</v>
      </c>
      <c r="K1214" s="157"/>
      <c r="L1214" s="162"/>
      <c r="M1214" s="163"/>
      <c r="N1214" s="164"/>
      <c r="O1214" s="164"/>
      <c r="P1214" s="165">
        <f>SUM(P1215:P1359)</f>
        <v>0</v>
      </c>
      <c r="Q1214" s="164"/>
      <c r="R1214" s="165">
        <f>SUM(R1215:R1359)</f>
        <v>2.48023396</v>
      </c>
      <c r="S1214" s="164"/>
      <c r="T1214" s="166">
        <f>SUM(T1215:T1359)</f>
        <v>0.21076669999999997</v>
      </c>
      <c r="AR1214" s="167" t="s">
        <v>87</v>
      </c>
      <c r="AT1214" s="168" t="s">
        <v>76</v>
      </c>
      <c r="AU1214" s="168" t="s">
        <v>85</v>
      </c>
      <c r="AY1214" s="167" t="s">
        <v>149</v>
      </c>
      <c r="BK1214" s="169">
        <f>SUM(BK1215:BK1359)</f>
        <v>0</v>
      </c>
    </row>
    <row r="1215" spans="1:65" s="2" customFormat="1" ht="14.45" customHeight="1">
      <c r="A1215" s="37"/>
      <c r="B1215" s="38"/>
      <c r="C1215" s="172" t="s">
        <v>1512</v>
      </c>
      <c r="D1215" s="172" t="s">
        <v>151</v>
      </c>
      <c r="E1215" s="173" t="s">
        <v>1513</v>
      </c>
      <c r="F1215" s="174" t="s">
        <v>1514</v>
      </c>
      <c r="G1215" s="175" t="s">
        <v>229</v>
      </c>
      <c r="H1215" s="176">
        <v>4.006</v>
      </c>
      <c r="I1215" s="177"/>
      <c r="J1215" s="178">
        <f>ROUND(I1215*H1215,2)</f>
        <v>0</v>
      </c>
      <c r="K1215" s="174" t="s">
        <v>155</v>
      </c>
      <c r="L1215" s="42"/>
      <c r="M1215" s="179" t="s">
        <v>31</v>
      </c>
      <c r="N1215" s="180" t="s">
        <v>48</v>
      </c>
      <c r="O1215" s="67"/>
      <c r="P1215" s="181">
        <f>O1215*H1215</f>
        <v>0</v>
      </c>
      <c r="Q1215" s="181">
        <v>0</v>
      </c>
      <c r="R1215" s="181">
        <f>Q1215*H1215</f>
        <v>0</v>
      </c>
      <c r="S1215" s="181">
        <v>0.01695</v>
      </c>
      <c r="T1215" s="182">
        <f>S1215*H1215</f>
        <v>0.06790170000000001</v>
      </c>
      <c r="U1215" s="37"/>
      <c r="V1215" s="37"/>
      <c r="W1215" s="37"/>
      <c r="X1215" s="37"/>
      <c r="Y1215" s="37"/>
      <c r="Z1215" s="37"/>
      <c r="AA1215" s="37"/>
      <c r="AB1215" s="37"/>
      <c r="AC1215" s="37"/>
      <c r="AD1215" s="37"/>
      <c r="AE1215" s="37"/>
      <c r="AR1215" s="183" t="s">
        <v>245</v>
      </c>
      <c r="AT1215" s="183" t="s">
        <v>151</v>
      </c>
      <c r="AU1215" s="183" t="s">
        <v>87</v>
      </c>
      <c r="AY1215" s="19" t="s">
        <v>149</v>
      </c>
      <c r="BE1215" s="184">
        <f>IF(N1215="základní",J1215,0)</f>
        <v>0</v>
      </c>
      <c r="BF1215" s="184">
        <f>IF(N1215="snížená",J1215,0)</f>
        <v>0</v>
      </c>
      <c r="BG1215" s="184">
        <f>IF(N1215="zákl. přenesená",J1215,0)</f>
        <v>0</v>
      </c>
      <c r="BH1215" s="184">
        <f>IF(N1215="sníž. přenesená",J1215,0)</f>
        <v>0</v>
      </c>
      <c r="BI1215" s="184">
        <f>IF(N1215="nulová",J1215,0)</f>
        <v>0</v>
      </c>
      <c r="BJ1215" s="19" t="s">
        <v>85</v>
      </c>
      <c r="BK1215" s="184">
        <f>ROUND(I1215*H1215,2)</f>
        <v>0</v>
      </c>
      <c r="BL1215" s="19" t="s">
        <v>245</v>
      </c>
      <c r="BM1215" s="183" t="s">
        <v>1515</v>
      </c>
    </row>
    <row r="1216" spans="1:47" s="2" customFormat="1" ht="39">
      <c r="A1216" s="37"/>
      <c r="B1216" s="38"/>
      <c r="C1216" s="39"/>
      <c r="D1216" s="185" t="s">
        <v>158</v>
      </c>
      <c r="E1216" s="39"/>
      <c r="F1216" s="186" t="s">
        <v>1516</v>
      </c>
      <c r="G1216" s="39"/>
      <c r="H1216" s="39"/>
      <c r="I1216" s="187"/>
      <c r="J1216" s="39"/>
      <c r="K1216" s="39"/>
      <c r="L1216" s="42"/>
      <c r="M1216" s="188"/>
      <c r="N1216" s="189"/>
      <c r="O1216" s="67"/>
      <c r="P1216" s="67"/>
      <c r="Q1216" s="67"/>
      <c r="R1216" s="67"/>
      <c r="S1216" s="67"/>
      <c r="T1216" s="68"/>
      <c r="U1216" s="37"/>
      <c r="V1216" s="37"/>
      <c r="W1216" s="37"/>
      <c r="X1216" s="37"/>
      <c r="Y1216" s="37"/>
      <c r="Z1216" s="37"/>
      <c r="AA1216" s="37"/>
      <c r="AB1216" s="37"/>
      <c r="AC1216" s="37"/>
      <c r="AD1216" s="37"/>
      <c r="AE1216" s="37"/>
      <c r="AT1216" s="19" t="s">
        <v>158</v>
      </c>
      <c r="AU1216" s="19" t="s">
        <v>87</v>
      </c>
    </row>
    <row r="1217" spans="2:51" s="13" customFormat="1" ht="12">
      <c r="B1217" s="190"/>
      <c r="C1217" s="191"/>
      <c r="D1217" s="185" t="s">
        <v>160</v>
      </c>
      <c r="E1217" s="192" t="s">
        <v>31</v>
      </c>
      <c r="F1217" s="193" t="s">
        <v>161</v>
      </c>
      <c r="G1217" s="191"/>
      <c r="H1217" s="192" t="s">
        <v>31</v>
      </c>
      <c r="I1217" s="194"/>
      <c r="J1217" s="191"/>
      <c r="K1217" s="191"/>
      <c r="L1217" s="195"/>
      <c r="M1217" s="196"/>
      <c r="N1217" s="197"/>
      <c r="O1217" s="197"/>
      <c r="P1217" s="197"/>
      <c r="Q1217" s="197"/>
      <c r="R1217" s="197"/>
      <c r="S1217" s="197"/>
      <c r="T1217" s="198"/>
      <c r="AT1217" s="199" t="s">
        <v>160</v>
      </c>
      <c r="AU1217" s="199" t="s">
        <v>87</v>
      </c>
      <c r="AV1217" s="13" t="s">
        <v>85</v>
      </c>
      <c r="AW1217" s="13" t="s">
        <v>38</v>
      </c>
      <c r="AX1217" s="13" t="s">
        <v>77</v>
      </c>
      <c r="AY1217" s="199" t="s">
        <v>149</v>
      </c>
    </row>
    <row r="1218" spans="2:51" s="14" customFormat="1" ht="12">
      <c r="B1218" s="200"/>
      <c r="C1218" s="201"/>
      <c r="D1218" s="185" t="s">
        <v>160</v>
      </c>
      <c r="E1218" s="202" t="s">
        <v>31</v>
      </c>
      <c r="F1218" s="203" t="s">
        <v>1517</v>
      </c>
      <c r="G1218" s="201"/>
      <c r="H1218" s="204">
        <v>5.534</v>
      </c>
      <c r="I1218" s="205"/>
      <c r="J1218" s="201"/>
      <c r="K1218" s="201"/>
      <c r="L1218" s="206"/>
      <c r="M1218" s="207"/>
      <c r="N1218" s="208"/>
      <c r="O1218" s="208"/>
      <c r="P1218" s="208"/>
      <c r="Q1218" s="208"/>
      <c r="R1218" s="208"/>
      <c r="S1218" s="208"/>
      <c r="T1218" s="209"/>
      <c r="AT1218" s="210" t="s">
        <v>160</v>
      </c>
      <c r="AU1218" s="210" t="s">
        <v>87</v>
      </c>
      <c r="AV1218" s="14" t="s">
        <v>87</v>
      </c>
      <c r="AW1218" s="14" t="s">
        <v>38</v>
      </c>
      <c r="AX1218" s="14" t="s">
        <v>77</v>
      </c>
      <c r="AY1218" s="210" t="s">
        <v>149</v>
      </c>
    </row>
    <row r="1219" spans="2:51" s="13" customFormat="1" ht="12">
      <c r="B1219" s="190"/>
      <c r="C1219" s="191"/>
      <c r="D1219" s="185" t="s">
        <v>160</v>
      </c>
      <c r="E1219" s="192" t="s">
        <v>31</v>
      </c>
      <c r="F1219" s="193" t="s">
        <v>291</v>
      </c>
      <c r="G1219" s="191"/>
      <c r="H1219" s="192" t="s">
        <v>31</v>
      </c>
      <c r="I1219" s="194"/>
      <c r="J1219" s="191"/>
      <c r="K1219" s="191"/>
      <c r="L1219" s="195"/>
      <c r="M1219" s="196"/>
      <c r="N1219" s="197"/>
      <c r="O1219" s="197"/>
      <c r="P1219" s="197"/>
      <c r="Q1219" s="197"/>
      <c r="R1219" s="197"/>
      <c r="S1219" s="197"/>
      <c r="T1219" s="198"/>
      <c r="AT1219" s="199" t="s">
        <v>160</v>
      </c>
      <c r="AU1219" s="199" t="s">
        <v>87</v>
      </c>
      <c r="AV1219" s="13" t="s">
        <v>85</v>
      </c>
      <c r="AW1219" s="13" t="s">
        <v>38</v>
      </c>
      <c r="AX1219" s="13" t="s">
        <v>77</v>
      </c>
      <c r="AY1219" s="199" t="s">
        <v>149</v>
      </c>
    </row>
    <row r="1220" spans="2:51" s="14" customFormat="1" ht="12">
      <c r="B1220" s="200"/>
      <c r="C1220" s="201"/>
      <c r="D1220" s="185" t="s">
        <v>160</v>
      </c>
      <c r="E1220" s="202" t="s">
        <v>31</v>
      </c>
      <c r="F1220" s="203" t="s">
        <v>1518</v>
      </c>
      <c r="G1220" s="201"/>
      <c r="H1220" s="204">
        <v>-1.528</v>
      </c>
      <c r="I1220" s="205"/>
      <c r="J1220" s="201"/>
      <c r="K1220" s="201"/>
      <c r="L1220" s="206"/>
      <c r="M1220" s="207"/>
      <c r="N1220" s="208"/>
      <c r="O1220" s="208"/>
      <c r="P1220" s="208"/>
      <c r="Q1220" s="208"/>
      <c r="R1220" s="208"/>
      <c r="S1220" s="208"/>
      <c r="T1220" s="209"/>
      <c r="AT1220" s="210" t="s">
        <v>160</v>
      </c>
      <c r="AU1220" s="210" t="s">
        <v>87</v>
      </c>
      <c r="AV1220" s="14" t="s">
        <v>87</v>
      </c>
      <c r="AW1220" s="14" t="s">
        <v>38</v>
      </c>
      <c r="AX1220" s="14" t="s">
        <v>77</v>
      </c>
      <c r="AY1220" s="210" t="s">
        <v>149</v>
      </c>
    </row>
    <row r="1221" spans="2:51" s="15" customFormat="1" ht="12">
      <c r="B1221" s="211"/>
      <c r="C1221" s="212"/>
      <c r="D1221" s="185" t="s">
        <v>160</v>
      </c>
      <c r="E1221" s="213" t="s">
        <v>31</v>
      </c>
      <c r="F1221" s="214" t="s">
        <v>163</v>
      </c>
      <c r="G1221" s="212"/>
      <c r="H1221" s="215">
        <v>4.006</v>
      </c>
      <c r="I1221" s="216"/>
      <c r="J1221" s="212"/>
      <c r="K1221" s="212"/>
      <c r="L1221" s="217"/>
      <c r="M1221" s="218"/>
      <c r="N1221" s="219"/>
      <c r="O1221" s="219"/>
      <c r="P1221" s="219"/>
      <c r="Q1221" s="219"/>
      <c r="R1221" s="219"/>
      <c r="S1221" s="219"/>
      <c r="T1221" s="220"/>
      <c r="AT1221" s="221" t="s">
        <v>160</v>
      </c>
      <c r="AU1221" s="221" t="s">
        <v>87</v>
      </c>
      <c r="AV1221" s="15" t="s">
        <v>156</v>
      </c>
      <c r="AW1221" s="15" t="s">
        <v>38</v>
      </c>
      <c r="AX1221" s="15" t="s">
        <v>85</v>
      </c>
      <c r="AY1221" s="221" t="s">
        <v>149</v>
      </c>
    </row>
    <row r="1222" spans="1:65" s="2" customFormat="1" ht="14.45" customHeight="1">
      <c r="A1222" s="37"/>
      <c r="B1222" s="38"/>
      <c r="C1222" s="172" t="s">
        <v>1519</v>
      </c>
      <c r="D1222" s="172" t="s">
        <v>151</v>
      </c>
      <c r="E1222" s="173" t="s">
        <v>1520</v>
      </c>
      <c r="F1222" s="174" t="s">
        <v>1521</v>
      </c>
      <c r="G1222" s="175" t="s">
        <v>229</v>
      </c>
      <c r="H1222" s="176">
        <v>1.3</v>
      </c>
      <c r="I1222" s="177"/>
      <c r="J1222" s="178">
        <f>ROUND(I1222*H1222,2)</f>
        <v>0</v>
      </c>
      <c r="K1222" s="174" t="s">
        <v>155</v>
      </c>
      <c r="L1222" s="42"/>
      <c r="M1222" s="179" t="s">
        <v>31</v>
      </c>
      <c r="N1222" s="180" t="s">
        <v>48</v>
      </c>
      <c r="O1222" s="67"/>
      <c r="P1222" s="181">
        <f>O1222*H1222</f>
        <v>0</v>
      </c>
      <c r="Q1222" s="181">
        <v>0</v>
      </c>
      <c r="R1222" s="181">
        <f>Q1222*H1222</f>
        <v>0</v>
      </c>
      <c r="S1222" s="181">
        <v>0.02465</v>
      </c>
      <c r="T1222" s="182">
        <f>S1222*H1222</f>
        <v>0.032045</v>
      </c>
      <c r="U1222" s="37"/>
      <c r="V1222" s="37"/>
      <c r="W1222" s="37"/>
      <c r="X1222" s="37"/>
      <c r="Y1222" s="37"/>
      <c r="Z1222" s="37"/>
      <c r="AA1222" s="37"/>
      <c r="AB1222" s="37"/>
      <c r="AC1222" s="37"/>
      <c r="AD1222" s="37"/>
      <c r="AE1222" s="37"/>
      <c r="AR1222" s="183" t="s">
        <v>245</v>
      </c>
      <c r="AT1222" s="183" t="s">
        <v>151</v>
      </c>
      <c r="AU1222" s="183" t="s">
        <v>87</v>
      </c>
      <c r="AY1222" s="19" t="s">
        <v>149</v>
      </c>
      <c r="BE1222" s="184">
        <f>IF(N1222="základní",J1222,0)</f>
        <v>0</v>
      </c>
      <c r="BF1222" s="184">
        <f>IF(N1222="snížená",J1222,0)</f>
        <v>0</v>
      </c>
      <c r="BG1222" s="184">
        <f>IF(N1222="zákl. přenesená",J1222,0)</f>
        <v>0</v>
      </c>
      <c r="BH1222" s="184">
        <f>IF(N1222="sníž. přenesená",J1222,0)</f>
        <v>0</v>
      </c>
      <c r="BI1222" s="184">
        <f>IF(N1222="nulová",J1222,0)</f>
        <v>0</v>
      </c>
      <c r="BJ1222" s="19" t="s">
        <v>85</v>
      </c>
      <c r="BK1222" s="184">
        <f>ROUND(I1222*H1222,2)</f>
        <v>0</v>
      </c>
      <c r="BL1222" s="19" t="s">
        <v>245</v>
      </c>
      <c r="BM1222" s="183" t="s">
        <v>1522</v>
      </c>
    </row>
    <row r="1223" spans="2:51" s="13" customFormat="1" ht="12">
      <c r="B1223" s="190"/>
      <c r="C1223" s="191"/>
      <c r="D1223" s="185" t="s">
        <v>160</v>
      </c>
      <c r="E1223" s="192" t="s">
        <v>31</v>
      </c>
      <c r="F1223" s="193" t="s">
        <v>161</v>
      </c>
      <c r="G1223" s="191"/>
      <c r="H1223" s="192" t="s">
        <v>31</v>
      </c>
      <c r="I1223" s="194"/>
      <c r="J1223" s="191"/>
      <c r="K1223" s="191"/>
      <c r="L1223" s="195"/>
      <c r="M1223" s="196"/>
      <c r="N1223" s="197"/>
      <c r="O1223" s="197"/>
      <c r="P1223" s="197"/>
      <c r="Q1223" s="197"/>
      <c r="R1223" s="197"/>
      <c r="S1223" s="197"/>
      <c r="T1223" s="198"/>
      <c r="AT1223" s="199" t="s">
        <v>160</v>
      </c>
      <c r="AU1223" s="199" t="s">
        <v>87</v>
      </c>
      <c r="AV1223" s="13" t="s">
        <v>85</v>
      </c>
      <c r="AW1223" s="13" t="s">
        <v>38</v>
      </c>
      <c r="AX1223" s="13" t="s">
        <v>77</v>
      </c>
      <c r="AY1223" s="199" t="s">
        <v>149</v>
      </c>
    </row>
    <row r="1224" spans="2:51" s="14" customFormat="1" ht="12">
      <c r="B1224" s="200"/>
      <c r="C1224" s="201"/>
      <c r="D1224" s="185" t="s">
        <v>160</v>
      </c>
      <c r="E1224" s="202" t="s">
        <v>31</v>
      </c>
      <c r="F1224" s="203" t="s">
        <v>659</v>
      </c>
      <c r="G1224" s="201"/>
      <c r="H1224" s="204">
        <v>1.3</v>
      </c>
      <c r="I1224" s="205"/>
      <c r="J1224" s="201"/>
      <c r="K1224" s="201"/>
      <c r="L1224" s="206"/>
      <c r="M1224" s="207"/>
      <c r="N1224" s="208"/>
      <c r="O1224" s="208"/>
      <c r="P1224" s="208"/>
      <c r="Q1224" s="208"/>
      <c r="R1224" s="208"/>
      <c r="S1224" s="208"/>
      <c r="T1224" s="209"/>
      <c r="AT1224" s="210" t="s">
        <v>160</v>
      </c>
      <c r="AU1224" s="210" t="s">
        <v>87</v>
      </c>
      <c r="AV1224" s="14" t="s">
        <v>87</v>
      </c>
      <c r="AW1224" s="14" t="s">
        <v>38</v>
      </c>
      <c r="AX1224" s="14" t="s">
        <v>77</v>
      </c>
      <c r="AY1224" s="210" t="s">
        <v>149</v>
      </c>
    </row>
    <row r="1225" spans="2:51" s="15" customFormat="1" ht="12">
      <c r="B1225" s="211"/>
      <c r="C1225" s="212"/>
      <c r="D1225" s="185" t="s">
        <v>160</v>
      </c>
      <c r="E1225" s="213" t="s">
        <v>31</v>
      </c>
      <c r="F1225" s="214" t="s">
        <v>163</v>
      </c>
      <c r="G1225" s="212"/>
      <c r="H1225" s="215">
        <v>1.3</v>
      </c>
      <c r="I1225" s="216"/>
      <c r="J1225" s="212"/>
      <c r="K1225" s="212"/>
      <c r="L1225" s="217"/>
      <c r="M1225" s="218"/>
      <c r="N1225" s="219"/>
      <c r="O1225" s="219"/>
      <c r="P1225" s="219"/>
      <c r="Q1225" s="219"/>
      <c r="R1225" s="219"/>
      <c r="S1225" s="219"/>
      <c r="T1225" s="220"/>
      <c r="AT1225" s="221" t="s">
        <v>160</v>
      </c>
      <c r="AU1225" s="221" t="s">
        <v>87</v>
      </c>
      <c r="AV1225" s="15" t="s">
        <v>156</v>
      </c>
      <c r="AW1225" s="15" t="s">
        <v>38</v>
      </c>
      <c r="AX1225" s="15" t="s">
        <v>85</v>
      </c>
      <c r="AY1225" s="221" t="s">
        <v>149</v>
      </c>
    </row>
    <row r="1226" spans="1:65" s="2" customFormat="1" ht="14.45" customHeight="1">
      <c r="A1226" s="37"/>
      <c r="B1226" s="38"/>
      <c r="C1226" s="172" t="s">
        <v>1523</v>
      </c>
      <c r="D1226" s="172" t="s">
        <v>151</v>
      </c>
      <c r="E1226" s="173" t="s">
        <v>1524</v>
      </c>
      <c r="F1226" s="174" t="s">
        <v>1525</v>
      </c>
      <c r="G1226" s="175" t="s">
        <v>229</v>
      </c>
      <c r="H1226" s="176">
        <v>2.8</v>
      </c>
      <c r="I1226" s="177"/>
      <c r="J1226" s="178">
        <f>ROUND(I1226*H1226,2)</f>
        <v>0</v>
      </c>
      <c r="K1226" s="174" t="s">
        <v>155</v>
      </c>
      <c r="L1226" s="42"/>
      <c r="M1226" s="179" t="s">
        <v>31</v>
      </c>
      <c r="N1226" s="180" t="s">
        <v>48</v>
      </c>
      <c r="O1226" s="67"/>
      <c r="P1226" s="181">
        <f>O1226*H1226</f>
        <v>0</v>
      </c>
      <c r="Q1226" s="181">
        <v>0</v>
      </c>
      <c r="R1226" s="181">
        <f>Q1226*H1226</f>
        <v>0</v>
      </c>
      <c r="S1226" s="181">
        <v>0.02465</v>
      </c>
      <c r="T1226" s="182">
        <f>S1226*H1226</f>
        <v>0.06901999999999998</v>
      </c>
      <c r="U1226" s="37"/>
      <c r="V1226" s="37"/>
      <c r="W1226" s="37"/>
      <c r="X1226" s="37"/>
      <c r="Y1226" s="37"/>
      <c r="Z1226" s="37"/>
      <c r="AA1226" s="37"/>
      <c r="AB1226" s="37"/>
      <c r="AC1226" s="37"/>
      <c r="AD1226" s="37"/>
      <c r="AE1226" s="37"/>
      <c r="AR1226" s="183" t="s">
        <v>245</v>
      </c>
      <c r="AT1226" s="183" t="s">
        <v>151</v>
      </c>
      <c r="AU1226" s="183" t="s">
        <v>87</v>
      </c>
      <c r="AY1226" s="19" t="s">
        <v>149</v>
      </c>
      <c r="BE1226" s="184">
        <f>IF(N1226="základní",J1226,0)</f>
        <v>0</v>
      </c>
      <c r="BF1226" s="184">
        <f>IF(N1226="snížená",J1226,0)</f>
        <v>0</v>
      </c>
      <c r="BG1226" s="184">
        <f>IF(N1226="zákl. přenesená",J1226,0)</f>
        <v>0</v>
      </c>
      <c r="BH1226" s="184">
        <f>IF(N1226="sníž. přenesená",J1226,0)</f>
        <v>0</v>
      </c>
      <c r="BI1226" s="184">
        <f>IF(N1226="nulová",J1226,0)</f>
        <v>0</v>
      </c>
      <c r="BJ1226" s="19" t="s">
        <v>85</v>
      </c>
      <c r="BK1226" s="184">
        <f>ROUND(I1226*H1226,2)</f>
        <v>0</v>
      </c>
      <c r="BL1226" s="19" t="s">
        <v>245</v>
      </c>
      <c r="BM1226" s="183" t="s">
        <v>1526</v>
      </c>
    </row>
    <row r="1227" spans="2:51" s="13" customFormat="1" ht="12">
      <c r="B1227" s="190"/>
      <c r="C1227" s="191"/>
      <c r="D1227" s="185" t="s">
        <v>160</v>
      </c>
      <c r="E1227" s="192" t="s">
        <v>31</v>
      </c>
      <c r="F1227" s="193" t="s">
        <v>161</v>
      </c>
      <c r="G1227" s="191"/>
      <c r="H1227" s="192" t="s">
        <v>31</v>
      </c>
      <c r="I1227" s="194"/>
      <c r="J1227" s="191"/>
      <c r="K1227" s="191"/>
      <c r="L1227" s="195"/>
      <c r="M1227" s="196"/>
      <c r="N1227" s="197"/>
      <c r="O1227" s="197"/>
      <c r="P1227" s="197"/>
      <c r="Q1227" s="197"/>
      <c r="R1227" s="197"/>
      <c r="S1227" s="197"/>
      <c r="T1227" s="198"/>
      <c r="AT1227" s="199" t="s">
        <v>160</v>
      </c>
      <c r="AU1227" s="199" t="s">
        <v>87</v>
      </c>
      <c r="AV1227" s="13" t="s">
        <v>85</v>
      </c>
      <c r="AW1227" s="13" t="s">
        <v>38</v>
      </c>
      <c r="AX1227" s="13" t="s">
        <v>77</v>
      </c>
      <c r="AY1227" s="199" t="s">
        <v>149</v>
      </c>
    </row>
    <row r="1228" spans="2:51" s="14" customFormat="1" ht="12">
      <c r="B1228" s="200"/>
      <c r="C1228" s="201"/>
      <c r="D1228" s="185" t="s">
        <v>160</v>
      </c>
      <c r="E1228" s="202" t="s">
        <v>31</v>
      </c>
      <c r="F1228" s="203" t="s">
        <v>658</v>
      </c>
      <c r="G1228" s="201"/>
      <c r="H1228" s="204">
        <v>2.8</v>
      </c>
      <c r="I1228" s="205"/>
      <c r="J1228" s="201"/>
      <c r="K1228" s="201"/>
      <c r="L1228" s="206"/>
      <c r="M1228" s="207"/>
      <c r="N1228" s="208"/>
      <c r="O1228" s="208"/>
      <c r="P1228" s="208"/>
      <c r="Q1228" s="208"/>
      <c r="R1228" s="208"/>
      <c r="S1228" s="208"/>
      <c r="T1228" s="209"/>
      <c r="AT1228" s="210" t="s">
        <v>160</v>
      </c>
      <c r="AU1228" s="210" t="s">
        <v>87</v>
      </c>
      <c r="AV1228" s="14" t="s">
        <v>87</v>
      </c>
      <c r="AW1228" s="14" t="s">
        <v>38</v>
      </c>
      <c r="AX1228" s="14" t="s">
        <v>77</v>
      </c>
      <c r="AY1228" s="210" t="s">
        <v>149</v>
      </c>
    </row>
    <row r="1229" spans="2:51" s="15" customFormat="1" ht="12">
      <c r="B1229" s="211"/>
      <c r="C1229" s="212"/>
      <c r="D1229" s="185" t="s">
        <v>160</v>
      </c>
      <c r="E1229" s="213" t="s">
        <v>31</v>
      </c>
      <c r="F1229" s="214" t="s">
        <v>163</v>
      </c>
      <c r="G1229" s="212"/>
      <c r="H1229" s="215">
        <v>2.8</v>
      </c>
      <c r="I1229" s="216"/>
      <c r="J1229" s="212"/>
      <c r="K1229" s="212"/>
      <c r="L1229" s="217"/>
      <c r="M1229" s="218"/>
      <c r="N1229" s="219"/>
      <c r="O1229" s="219"/>
      <c r="P1229" s="219"/>
      <c r="Q1229" s="219"/>
      <c r="R1229" s="219"/>
      <c r="S1229" s="219"/>
      <c r="T1229" s="220"/>
      <c r="AT1229" s="221" t="s">
        <v>160</v>
      </c>
      <c r="AU1229" s="221" t="s">
        <v>87</v>
      </c>
      <c r="AV1229" s="15" t="s">
        <v>156</v>
      </c>
      <c r="AW1229" s="15" t="s">
        <v>38</v>
      </c>
      <c r="AX1229" s="15" t="s">
        <v>85</v>
      </c>
      <c r="AY1229" s="221" t="s">
        <v>149</v>
      </c>
    </row>
    <row r="1230" spans="1:65" s="2" customFormat="1" ht="14.45" customHeight="1">
      <c r="A1230" s="37"/>
      <c r="B1230" s="38"/>
      <c r="C1230" s="172" t="s">
        <v>1527</v>
      </c>
      <c r="D1230" s="172" t="s">
        <v>151</v>
      </c>
      <c r="E1230" s="173" t="s">
        <v>1528</v>
      </c>
      <c r="F1230" s="174" t="s">
        <v>1529</v>
      </c>
      <c r="G1230" s="175" t="s">
        <v>229</v>
      </c>
      <c r="H1230" s="176">
        <v>4.1</v>
      </c>
      <c r="I1230" s="177"/>
      <c r="J1230" s="178">
        <f>ROUND(I1230*H1230,2)</f>
        <v>0</v>
      </c>
      <c r="K1230" s="174" t="s">
        <v>155</v>
      </c>
      <c r="L1230" s="42"/>
      <c r="M1230" s="179" t="s">
        <v>31</v>
      </c>
      <c r="N1230" s="180" t="s">
        <v>48</v>
      </c>
      <c r="O1230" s="67"/>
      <c r="P1230" s="181">
        <f>O1230*H1230</f>
        <v>0</v>
      </c>
      <c r="Q1230" s="181">
        <v>0</v>
      </c>
      <c r="R1230" s="181">
        <f>Q1230*H1230</f>
        <v>0</v>
      </c>
      <c r="S1230" s="181">
        <v>0.008</v>
      </c>
      <c r="T1230" s="182">
        <f>S1230*H1230</f>
        <v>0.032799999999999996</v>
      </c>
      <c r="U1230" s="37"/>
      <c r="V1230" s="37"/>
      <c r="W1230" s="37"/>
      <c r="X1230" s="37"/>
      <c r="Y1230" s="37"/>
      <c r="Z1230" s="37"/>
      <c r="AA1230" s="37"/>
      <c r="AB1230" s="37"/>
      <c r="AC1230" s="37"/>
      <c r="AD1230" s="37"/>
      <c r="AE1230" s="37"/>
      <c r="AR1230" s="183" t="s">
        <v>245</v>
      </c>
      <c r="AT1230" s="183" t="s">
        <v>151</v>
      </c>
      <c r="AU1230" s="183" t="s">
        <v>87</v>
      </c>
      <c r="AY1230" s="19" t="s">
        <v>149</v>
      </c>
      <c r="BE1230" s="184">
        <f>IF(N1230="základní",J1230,0)</f>
        <v>0</v>
      </c>
      <c r="BF1230" s="184">
        <f>IF(N1230="snížená",J1230,0)</f>
        <v>0</v>
      </c>
      <c r="BG1230" s="184">
        <f>IF(N1230="zákl. přenesená",J1230,0)</f>
        <v>0</v>
      </c>
      <c r="BH1230" s="184">
        <f>IF(N1230="sníž. přenesená",J1230,0)</f>
        <v>0</v>
      </c>
      <c r="BI1230" s="184">
        <f>IF(N1230="nulová",J1230,0)</f>
        <v>0</v>
      </c>
      <c r="BJ1230" s="19" t="s">
        <v>85</v>
      </c>
      <c r="BK1230" s="184">
        <f>ROUND(I1230*H1230,2)</f>
        <v>0</v>
      </c>
      <c r="BL1230" s="19" t="s">
        <v>245</v>
      </c>
      <c r="BM1230" s="183" t="s">
        <v>1530</v>
      </c>
    </row>
    <row r="1231" spans="2:51" s="13" customFormat="1" ht="12">
      <c r="B1231" s="190"/>
      <c r="C1231" s="191"/>
      <c r="D1231" s="185" t="s">
        <v>160</v>
      </c>
      <c r="E1231" s="192" t="s">
        <v>31</v>
      </c>
      <c r="F1231" s="193" t="s">
        <v>161</v>
      </c>
      <c r="G1231" s="191"/>
      <c r="H1231" s="192" t="s">
        <v>31</v>
      </c>
      <c r="I1231" s="194"/>
      <c r="J1231" s="191"/>
      <c r="K1231" s="191"/>
      <c r="L1231" s="195"/>
      <c r="M1231" s="196"/>
      <c r="N1231" s="197"/>
      <c r="O1231" s="197"/>
      <c r="P1231" s="197"/>
      <c r="Q1231" s="197"/>
      <c r="R1231" s="197"/>
      <c r="S1231" s="197"/>
      <c r="T1231" s="198"/>
      <c r="AT1231" s="199" t="s">
        <v>160</v>
      </c>
      <c r="AU1231" s="199" t="s">
        <v>87</v>
      </c>
      <c r="AV1231" s="13" t="s">
        <v>85</v>
      </c>
      <c r="AW1231" s="13" t="s">
        <v>38</v>
      </c>
      <c r="AX1231" s="13" t="s">
        <v>77</v>
      </c>
      <c r="AY1231" s="199" t="s">
        <v>149</v>
      </c>
    </row>
    <row r="1232" spans="2:51" s="14" customFormat="1" ht="12">
      <c r="B1232" s="200"/>
      <c r="C1232" s="201"/>
      <c r="D1232" s="185" t="s">
        <v>160</v>
      </c>
      <c r="E1232" s="202" t="s">
        <v>31</v>
      </c>
      <c r="F1232" s="203" t="s">
        <v>658</v>
      </c>
      <c r="G1232" s="201"/>
      <c r="H1232" s="204">
        <v>2.8</v>
      </c>
      <c r="I1232" s="205"/>
      <c r="J1232" s="201"/>
      <c r="K1232" s="201"/>
      <c r="L1232" s="206"/>
      <c r="M1232" s="207"/>
      <c r="N1232" s="208"/>
      <c r="O1232" s="208"/>
      <c r="P1232" s="208"/>
      <c r="Q1232" s="208"/>
      <c r="R1232" s="208"/>
      <c r="S1232" s="208"/>
      <c r="T1232" s="209"/>
      <c r="AT1232" s="210" t="s">
        <v>160</v>
      </c>
      <c r="AU1232" s="210" t="s">
        <v>87</v>
      </c>
      <c r="AV1232" s="14" t="s">
        <v>87</v>
      </c>
      <c r="AW1232" s="14" t="s">
        <v>38</v>
      </c>
      <c r="AX1232" s="14" t="s">
        <v>77</v>
      </c>
      <c r="AY1232" s="210" t="s">
        <v>149</v>
      </c>
    </row>
    <row r="1233" spans="2:51" s="14" customFormat="1" ht="12">
      <c r="B1233" s="200"/>
      <c r="C1233" s="201"/>
      <c r="D1233" s="185" t="s">
        <v>160</v>
      </c>
      <c r="E1233" s="202" t="s">
        <v>31</v>
      </c>
      <c r="F1233" s="203" t="s">
        <v>659</v>
      </c>
      <c r="G1233" s="201"/>
      <c r="H1233" s="204">
        <v>1.3</v>
      </c>
      <c r="I1233" s="205"/>
      <c r="J1233" s="201"/>
      <c r="K1233" s="201"/>
      <c r="L1233" s="206"/>
      <c r="M1233" s="207"/>
      <c r="N1233" s="208"/>
      <c r="O1233" s="208"/>
      <c r="P1233" s="208"/>
      <c r="Q1233" s="208"/>
      <c r="R1233" s="208"/>
      <c r="S1233" s="208"/>
      <c r="T1233" s="209"/>
      <c r="AT1233" s="210" t="s">
        <v>160</v>
      </c>
      <c r="AU1233" s="210" t="s">
        <v>87</v>
      </c>
      <c r="AV1233" s="14" t="s">
        <v>87</v>
      </c>
      <c r="AW1233" s="14" t="s">
        <v>38</v>
      </c>
      <c r="AX1233" s="14" t="s">
        <v>77</v>
      </c>
      <c r="AY1233" s="210" t="s">
        <v>149</v>
      </c>
    </row>
    <row r="1234" spans="2:51" s="15" customFormat="1" ht="12">
      <c r="B1234" s="211"/>
      <c r="C1234" s="212"/>
      <c r="D1234" s="185" t="s">
        <v>160</v>
      </c>
      <c r="E1234" s="213" t="s">
        <v>31</v>
      </c>
      <c r="F1234" s="214" t="s">
        <v>163</v>
      </c>
      <c r="G1234" s="212"/>
      <c r="H1234" s="215">
        <v>4.1</v>
      </c>
      <c r="I1234" s="216"/>
      <c r="J1234" s="212"/>
      <c r="K1234" s="212"/>
      <c r="L1234" s="217"/>
      <c r="M1234" s="218"/>
      <c r="N1234" s="219"/>
      <c r="O1234" s="219"/>
      <c r="P1234" s="219"/>
      <c r="Q1234" s="219"/>
      <c r="R1234" s="219"/>
      <c r="S1234" s="219"/>
      <c r="T1234" s="220"/>
      <c r="AT1234" s="221" t="s">
        <v>160</v>
      </c>
      <c r="AU1234" s="221" t="s">
        <v>87</v>
      </c>
      <c r="AV1234" s="15" t="s">
        <v>156</v>
      </c>
      <c r="AW1234" s="15" t="s">
        <v>38</v>
      </c>
      <c r="AX1234" s="15" t="s">
        <v>85</v>
      </c>
      <c r="AY1234" s="221" t="s">
        <v>149</v>
      </c>
    </row>
    <row r="1235" spans="1:65" s="2" customFormat="1" ht="14.45" customHeight="1">
      <c r="A1235" s="37"/>
      <c r="B1235" s="38"/>
      <c r="C1235" s="172" t="s">
        <v>1531</v>
      </c>
      <c r="D1235" s="172" t="s">
        <v>151</v>
      </c>
      <c r="E1235" s="173" t="s">
        <v>1532</v>
      </c>
      <c r="F1235" s="174" t="s">
        <v>1533</v>
      </c>
      <c r="G1235" s="175" t="s">
        <v>235</v>
      </c>
      <c r="H1235" s="176">
        <v>3</v>
      </c>
      <c r="I1235" s="177"/>
      <c r="J1235" s="178">
        <f>ROUND(I1235*H1235,2)</f>
        <v>0</v>
      </c>
      <c r="K1235" s="174" t="s">
        <v>155</v>
      </c>
      <c r="L1235" s="42"/>
      <c r="M1235" s="179" t="s">
        <v>31</v>
      </c>
      <c r="N1235" s="180" t="s">
        <v>48</v>
      </c>
      <c r="O1235" s="67"/>
      <c r="P1235" s="181">
        <f>O1235*H1235</f>
        <v>0</v>
      </c>
      <c r="Q1235" s="181">
        <v>0</v>
      </c>
      <c r="R1235" s="181">
        <f>Q1235*H1235</f>
        <v>0</v>
      </c>
      <c r="S1235" s="181">
        <v>0.003</v>
      </c>
      <c r="T1235" s="182">
        <f>S1235*H1235</f>
        <v>0.009000000000000001</v>
      </c>
      <c r="U1235" s="37"/>
      <c r="V1235" s="37"/>
      <c r="W1235" s="37"/>
      <c r="X1235" s="37"/>
      <c r="Y1235" s="37"/>
      <c r="Z1235" s="37"/>
      <c r="AA1235" s="37"/>
      <c r="AB1235" s="37"/>
      <c r="AC1235" s="37"/>
      <c r="AD1235" s="37"/>
      <c r="AE1235" s="37"/>
      <c r="AR1235" s="183" t="s">
        <v>245</v>
      </c>
      <c r="AT1235" s="183" t="s">
        <v>151</v>
      </c>
      <c r="AU1235" s="183" t="s">
        <v>87</v>
      </c>
      <c r="AY1235" s="19" t="s">
        <v>149</v>
      </c>
      <c r="BE1235" s="184">
        <f>IF(N1235="základní",J1235,0)</f>
        <v>0</v>
      </c>
      <c r="BF1235" s="184">
        <f>IF(N1235="snížená",J1235,0)</f>
        <v>0</v>
      </c>
      <c r="BG1235" s="184">
        <f>IF(N1235="zákl. přenesená",J1235,0)</f>
        <v>0</v>
      </c>
      <c r="BH1235" s="184">
        <f>IF(N1235="sníž. přenesená",J1235,0)</f>
        <v>0</v>
      </c>
      <c r="BI1235" s="184">
        <f>IF(N1235="nulová",J1235,0)</f>
        <v>0</v>
      </c>
      <c r="BJ1235" s="19" t="s">
        <v>85</v>
      </c>
      <c r="BK1235" s="184">
        <f>ROUND(I1235*H1235,2)</f>
        <v>0</v>
      </c>
      <c r="BL1235" s="19" t="s">
        <v>245</v>
      </c>
      <c r="BM1235" s="183" t="s">
        <v>1534</v>
      </c>
    </row>
    <row r="1236" spans="2:51" s="13" customFormat="1" ht="12">
      <c r="B1236" s="190"/>
      <c r="C1236" s="191"/>
      <c r="D1236" s="185" t="s">
        <v>160</v>
      </c>
      <c r="E1236" s="192" t="s">
        <v>31</v>
      </c>
      <c r="F1236" s="193" t="s">
        <v>161</v>
      </c>
      <c r="G1236" s="191"/>
      <c r="H1236" s="192" t="s">
        <v>31</v>
      </c>
      <c r="I1236" s="194"/>
      <c r="J1236" s="191"/>
      <c r="K1236" s="191"/>
      <c r="L1236" s="195"/>
      <c r="M1236" s="196"/>
      <c r="N1236" s="197"/>
      <c r="O1236" s="197"/>
      <c r="P1236" s="197"/>
      <c r="Q1236" s="197"/>
      <c r="R1236" s="197"/>
      <c r="S1236" s="197"/>
      <c r="T1236" s="198"/>
      <c r="AT1236" s="199" t="s">
        <v>160</v>
      </c>
      <c r="AU1236" s="199" t="s">
        <v>87</v>
      </c>
      <c r="AV1236" s="13" t="s">
        <v>85</v>
      </c>
      <c r="AW1236" s="13" t="s">
        <v>38</v>
      </c>
      <c r="AX1236" s="13" t="s">
        <v>77</v>
      </c>
      <c r="AY1236" s="199" t="s">
        <v>149</v>
      </c>
    </row>
    <row r="1237" spans="2:51" s="14" customFormat="1" ht="12">
      <c r="B1237" s="200"/>
      <c r="C1237" s="201"/>
      <c r="D1237" s="185" t="s">
        <v>160</v>
      </c>
      <c r="E1237" s="202" t="s">
        <v>31</v>
      </c>
      <c r="F1237" s="203" t="s">
        <v>1535</v>
      </c>
      <c r="G1237" s="201"/>
      <c r="H1237" s="204">
        <v>1</v>
      </c>
      <c r="I1237" s="205"/>
      <c r="J1237" s="201"/>
      <c r="K1237" s="201"/>
      <c r="L1237" s="206"/>
      <c r="M1237" s="207"/>
      <c r="N1237" s="208"/>
      <c r="O1237" s="208"/>
      <c r="P1237" s="208"/>
      <c r="Q1237" s="208"/>
      <c r="R1237" s="208"/>
      <c r="S1237" s="208"/>
      <c r="T1237" s="209"/>
      <c r="AT1237" s="210" t="s">
        <v>160</v>
      </c>
      <c r="AU1237" s="210" t="s">
        <v>87</v>
      </c>
      <c r="AV1237" s="14" t="s">
        <v>87</v>
      </c>
      <c r="AW1237" s="14" t="s">
        <v>38</v>
      </c>
      <c r="AX1237" s="14" t="s">
        <v>77</v>
      </c>
      <c r="AY1237" s="210" t="s">
        <v>149</v>
      </c>
    </row>
    <row r="1238" spans="2:51" s="14" customFormat="1" ht="12">
      <c r="B1238" s="200"/>
      <c r="C1238" s="201"/>
      <c r="D1238" s="185" t="s">
        <v>160</v>
      </c>
      <c r="E1238" s="202" t="s">
        <v>31</v>
      </c>
      <c r="F1238" s="203" t="s">
        <v>1536</v>
      </c>
      <c r="G1238" s="201"/>
      <c r="H1238" s="204">
        <v>2</v>
      </c>
      <c r="I1238" s="205"/>
      <c r="J1238" s="201"/>
      <c r="K1238" s="201"/>
      <c r="L1238" s="206"/>
      <c r="M1238" s="207"/>
      <c r="N1238" s="208"/>
      <c r="O1238" s="208"/>
      <c r="P1238" s="208"/>
      <c r="Q1238" s="208"/>
      <c r="R1238" s="208"/>
      <c r="S1238" s="208"/>
      <c r="T1238" s="209"/>
      <c r="AT1238" s="210" t="s">
        <v>160</v>
      </c>
      <c r="AU1238" s="210" t="s">
        <v>87</v>
      </c>
      <c r="AV1238" s="14" t="s">
        <v>87</v>
      </c>
      <c r="AW1238" s="14" t="s">
        <v>38</v>
      </c>
      <c r="AX1238" s="14" t="s">
        <v>77</v>
      </c>
      <c r="AY1238" s="210" t="s">
        <v>149</v>
      </c>
    </row>
    <row r="1239" spans="2:51" s="15" customFormat="1" ht="12">
      <c r="B1239" s="211"/>
      <c r="C1239" s="212"/>
      <c r="D1239" s="185" t="s">
        <v>160</v>
      </c>
      <c r="E1239" s="213" t="s">
        <v>31</v>
      </c>
      <c r="F1239" s="214" t="s">
        <v>163</v>
      </c>
      <c r="G1239" s="212"/>
      <c r="H1239" s="215">
        <v>3</v>
      </c>
      <c r="I1239" s="216"/>
      <c r="J1239" s="212"/>
      <c r="K1239" s="212"/>
      <c r="L1239" s="217"/>
      <c r="M1239" s="218"/>
      <c r="N1239" s="219"/>
      <c r="O1239" s="219"/>
      <c r="P1239" s="219"/>
      <c r="Q1239" s="219"/>
      <c r="R1239" s="219"/>
      <c r="S1239" s="219"/>
      <c r="T1239" s="220"/>
      <c r="AT1239" s="221" t="s">
        <v>160</v>
      </c>
      <c r="AU1239" s="221" t="s">
        <v>87</v>
      </c>
      <c r="AV1239" s="15" t="s">
        <v>156</v>
      </c>
      <c r="AW1239" s="15" t="s">
        <v>38</v>
      </c>
      <c r="AX1239" s="15" t="s">
        <v>85</v>
      </c>
      <c r="AY1239" s="221" t="s">
        <v>149</v>
      </c>
    </row>
    <row r="1240" spans="1:65" s="2" customFormat="1" ht="14.45" customHeight="1">
      <c r="A1240" s="37"/>
      <c r="B1240" s="38"/>
      <c r="C1240" s="172" t="s">
        <v>1537</v>
      </c>
      <c r="D1240" s="172" t="s">
        <v>151</v>
      </c>
      <c r="E1240" s="173" t="s">
        <v>1538</v>
      </c>
      <c r="F1240" s="174" t="s">
        <v>1539</v>
      </c>
      <c r="G1240" s="175" t="s">
        <v>235</v>
      </c>
      <c r="H1240" s="176">
        <v>2</v>
      </c>
      <c r="I1240" s="177"/>
      <c r="J1240" s="178">
        <f>ROUND(I1240*H1240,2)</f>
        <v>0</v>
      </c>
      <c r="K1240" s="174" t="s">
        <v>155</v>
      </c>
      <c r="L1240" s="42"/>
      <c r="M1240" s="179" t="s">
        <v>31</v>
      </c>
      <c r="N1240" s="180" t="s">
        <v>48</v>
      </c>
      <c r="O1240" s="67"/>
      <c r="P1240" s="181">
        <f>O1240*H1240</f>
        <v>0</v>
      </c>
      <c r="Q1240" s="181">
        <v>0.00027</v>
      </c>
      <c r="R1240" s="181">
        <f>Q1240*H1240</f>
        <v>0.00054</v>
      </c>
      <c r="S1240" s="181">
        <v>0</v>
      </c>
      <c r="T1240" s="182">
        <f>S1240*H1240</f>
        <v>0</v>
      </c>
      <c r="U1240" s="37"/>
      <c r="V1240" s="37"/>
      <c r="W1240" s="37"/>
      <c r="X1240" s="37"/>
      <c r="Y1240" s="37"/>
      <c r="Z1240" s="37"/>
      <c r="AA1240" s="37"/>
      <c r="AB1240" s="37"/>
      <c r="AC1240" s="37"/>
      <c r="AD1240" s="37"/>
      <c r="AE1240" s="37"/>
      <c r="AR1240" s="183" t="s">
        <v>245</v>
      </c>
      <c r="AT1240" s="183" t="s">
        <v>151</v>
      </c>
      <c r="AU1240" s="183" t="s">
        <v>87</v>
      </c>
      <c r="AY1240" s="19" t="s">
        <v>149</v>
      </c>
      <c r="BE1240" s="184">
        <f>IF(N1240="základní",J1240,0)</f>
        <v>0</v>
      </c>
      <c r="BF1240" s="184">
        <f>IF(N1240="snížená",J1240,0)</f>
        <v>0</v>
      </c>
      <c r="BG1240" s="184">
        <f>IF(N1240="zákl. přenesená",J1240,0)</f>
        <v>0</v>
      </c>
      <c r="BH1240" s="184">
        <f>IF(N1240="sníž. přenesená",J1240,0)</f>
        <v>0</v>
      </c>
      <c r="BI1240" s="184">
        <f>IF(N1240="nulová",J1240,0)</f>
        <v>0</v>
      </c>
      <c r="BJ1240" s="19" t="s">
        <v>85</v>
      </c>
      <c r="BK1240" s="184">
        <f>ROUND(I1240*H1240,2)</f>
        <v>0</v>
      </c>
      <c r="BL1240" s="19" t="s">
        <v>245</v>
      </c>
      <c r="BM1240" s="183" t="s">
        <v>1540</v>
      </c>
    </row>
    <row r="1241" spans="1:47" s="2" customFormat="1" ht="78">
      <c r="A1241" s="37"/>
      <c r="B1241" s="38"/>
      <c r="C1241" s="39"/>
      <c r="D1241" s="185" t="s">
        <v>158</v>
      </c>
      <c r="E1241" s="39"/>
      <c r="F1241" s="186" t="s">
        <v>1541</v>
      </c>
      <c r="G1241" s="39"/>
      <c r="H1241" s="39"/>
      <c r="I1241" s="187"/>
      <c r="J1241" s="39"/>
      <c r="K1241" s="39"/>
      <c r="L1241" s="42"/>
      <c r="M1241" s="188"/>
      <c r="N1241" s="189"/>
      <c r="O1241" s="67"/>
      <c r="P1241" s="67"/>
      <c r="Q1241" s="67"/>
      <c r="R1241" s="67"/>
      <c r="S1241" s="67"/>
      <c r="T1241" s="68"/>
      <c r="U1241" s="37"/>
      <c r="V1241" s="37"/>
      <c r="W1241" s="37"/>
      <c r="X1241" s="37"/>
      <c r="Y1241" s="37"/>
      <c r="Z1241" s="37"/>
      <c r="AA1241" s="37"/>
      <c r="AB1241" s="37"/>
      <c r="AC1241" s="37"/>
      <c r="AD1241" s="37"/>
      <c r="AE1241" s="37"/>
      <c r="AT1241" s="19" t="s">
        <v>158</v>
      </c>
      <c r="AU1241" s="19" t="s">
        <v>87</v>
      </c>
    </row>
    <row r="1242" spans="2:51" s="13" customFormat="1" ht="12">
      <c r="B1242" s="190"/>
      <c r="C1242" s="191"/>
      <c r="D1242" s="185" t="s">
        <v>160</v>
      </c>
      <c r="E1242" s="192" t="s">
        <v>31</v>
      </c>
      <c r="F1242" s="193" t="s">
        <v>205</v>
      </c>
      <c r="G1242" s="191"/>
      <c r="H1242" s="192" t="s">
        <v>31</v>
      </c>
      <c r="I1242" s="194"/>
      <c r="J1242" s="191"/>
      <c r="K1242" s="191"/>
      <c r="L1242" s="195"/>
      <c r="M1242" s="196"/>
      <c r="N1242" s="197"/>
      <c r="O1242" s="197"/>
      <c r="P1242" s="197"/>
      <c r="Q1242" s="197"/>
      <c r="R1242" s="197"/>
      <c r="S1242" s="197"/>
      <c r="T1242" s="198"/>
      <c r="AT1242" s="199" t="s">
        <v>160</v>
      </c>
      <c r="AU1242" s="199" t="s">
        <v>87</v>
      </c>
      <c r="AV1242" s="13" t="s">
        <v>85</v>
      </c>
      <c r="AW1242" s="13" t="s">
        <v>38</v>
      </c>
      <c r="AX1242" s="13" t="s">
        <v>77</v>
      </c>
      <c r="AY1242" s="199" t="s">
        <v>149</v>
      </c>
    </row>
    <row r="1243" spans="2:51" s="14" customFormat="1" ht="12">
      <c r="B1243" s="200"/>
      <c r="C1243" s="201"/>
      <c r="D1243" s="185" t="s">
        <v>160</v>
      </c>
      <c r="E1243" s="202" t="s">
        <v>31</v>
      </c>
      <c r="F1243" s="203" t="s">
        <v>1542</v>
      </c>
      <c r="G1243" s="201"/>
      <c r="H1243" s="204">
        <v>1</v>
      </c>
      <c r="I1243" s="205"/>
      <c r="J1243" s="201"/>
      <c r="K1243" s="201"/>
      <c r="L1243" s="206"/>
      <c r="M1243" s="207"/>
      <c r="N1243" s="208"/>
      <c r="O1243" s="208"/>
      <c r="P1243" s="208"/>
      <c r="Q1243" s="208"/>
      <c r="R1243" s="208"/>
      <c r="S1243" s="208"/>
      <c r="T1243" s="209"/>
      <c r="AT1243" s="210" t="s">
        <v>160</v>
      </c>
      <c r="AU1243" s="210" t="s">
        <v>87</v>
      </c>
      <c r="AV1243" s="14" t="s">
        <v>87</v>
      </c>
      <c r="AW1243" s="14" t="s">
        <v>38</v>
      </c>
      <c r="AX1243" s="14" t="s">
        <v>77</v>
      </c>
      <c r="AY1243" s="210" t="s">
        <v>149</v>
      </c>
    </row>
    <row r="1244" spans="2:51" s="14" customFormat="1" ht="12">
      <c r="B1244" s="200"/>
      <c r="C1244" s="201"/>
      <c r="D1244" s="185" t="s">
        <v>160</v>
      </c>
      <c r="E1244" s="202" t="s">
        <v>31</v>
      </c>
      <c r="F1244" s="203" t="s">
        <v>1543</v>
      </c>
      <c r="G1244" s="201"/>
      <c r="H1244" s="204">
        <v>1</v>
      </c>
      <c r="I1244" s="205"/>
      <c r="J1244" s="201"/>
      <c r="K1244" s="201"/>
      <c r="L1244" s="206"/>
      <c r="M1244" s="207"/>
      <c r="N1244" s="208"/>
      <c r="O1244" s="208"/>
      <c r="P1244" s="208"/>
      <c r="Q1244" s="208"/>
      <c r="R1244" s="208"/>
      <c r="S1244" s="208"/>
      <c r="T1244" s="209"/>
      <c r="AT1244" s="210" t="s">
        <v>160</v>
      </c>
      <c r="AU1244" s="210" t="s">
        <v>87</v>
      </c>
      <c r="AV1244" s="14" t="s">
        <v>87</v>
      </c>
      <c r="AW1244" s="14" t="s">
        <v>38</v>
      </c>
      <c r="AX1244" s="14" t="s">
        <v>77</v>
      </c>
      <c r="AY1244" s="210" t="s">
        <v>149</v>
      </c>
    </row>
    <row r="1245" spans="2:51" s="15" customFormat="1" ht="12">
      <c r="B1245" s="211"/>
      <c r="C1245" s="212"/>
      <c r="D1245" s="185" t="s">
        <v>160</v>
      </c>
      <c r="E1245" s="213" t="s">
        <v>31</v>
      </c>
      <c r="F1245" s="214" t="s">
        <v>163</v>
      </c>
      <c r="G1245" s="212"/>
      <c r="H1245" s="215">
        <v>2</v>
      </c>
      <c r="I1245" s="216"/>
      <c r="J1245" s="212"/>
      <c r="K1245" s="212"/>
      <c r="L1245" s="217"/>
      <c r="M1245" s="218"/>
      <c r="N1245" s="219"/>
      <c r="O1245" s="219"/>
      <c r="P1245" s="219"/>
      <c r="Q1245" s="219"/>
      <c r="R1245" s="219"/>
      <c r="S1245" s="219"/>
      <c r="T1245" s="220"/>
      <c r="AT1245" s="221" t="s">
        <v>160</v>
      </c>
      <c r="AU1245" s="221" t="s">
        <v>87</v>
      </c>
      <c r="AV1245" s="15" t="s">
        <v>156</v>
      </c>
      <c r="AW1245" s="15" t="s">
        <v>38</v>
      </c>
      <c r="AX1245" s="15" t="s">
        <v>85</v>
      </c>
      <c r="AY1245" s="221" t="s">
        <v>149</v>
      </c>
    </row>
    <row r="1246" spans="1:65" s="2" customFormat="1" ht="14.45" customHeight="1">
      <c r="A1246" s="37"/>
      <c r="B1246" s="38"/>
      <c r="C1246" s="222" t="s">
        <v>1544</v>
      </c>
      <c r="D1246" s="222" t="s">
        <v>194</v>
      </c>
      <c r="E1246" s="223" t="s">
        <v>1545</v>
      </c>
      <c r="F1246" s="224" t="s">
        <v>1546</v>
      </c>
      <c r="G1246" s="225" t="s">
        <v>229</v>
      </c>
      <c r="H1246" s="226">
        <v>1.787</v>
      </c>
      <c r="I1246" s="227"/>
      <c r="J1246" s="228">
        <f>ROUND(I1246*H1246,2)</f>
        <v>0</v>
      </c>
      <c r="K1246" s="224" t="s">
        <v>155</v>
      </c>
      <c r="L1246" s="229"/>
      <c r="M1246" s="230" t="s">
        <v>31</v>
      </c>
      <c r="N1246" s="231" t="s">
        <v>48</v>
      </c>
      <c r="O1246" s="67"/>
      <c r="P1246" s="181">
        <f>O1246*H1246</f>
        <v>0</v>
      </c>
      <c r="Q1246" s="181">
        <v>0.04028</v>
      </c>
      <c r="R1246" s="181">
        <f>Q1246*H1246</f>
        <v>0.07198036000000001</v>
      </c>
      <c r="S1246" s="181">
        <v>0</v>
      </c>
      <c r="T1246" s="182">
        <f>S1246*H1246</f>
        <v>0</v>
      </c>
      <c r="U1246" s="37"/>
      <c r="V1246" s="37"/>
      <c r="W1246" s="37"/>
      <c r="X1246" s="37"/>
      <c r="Y1246" s="37"/>
      <c r="Z1246" s="37"/>
      <c r="AA1246" s="37"/>
      <c r="AB1246" s="37"/>
      <c r="AC1246" s="37"/>
      <c r="AD1246" s="37"/>
      <c r="AE1246" s="37"/>
      <c r="AR1246" s="183" t="s">
        <v>350</v>
      </c>
      <c r="AT1246" s="183" t="s">
        <v>194</v>
      </c>
      <c r="AU1246" s="183" t="s">
        <v>87</v>
      </c>
      <c r="AY1246" s="19" t="s">
        <v>149</v>
      </c>
      <c r="BE1246" s="184">
        <f>IF(N1246="základní",J1246,0)</f>
        <v>0</v>
      </c>
      <c r="BF1246" s="184">
        <f>IF(N1246="snížená",J1246,0)</f>
        <v>0</v>
      </c>
      <c r="BG1246" s="184">
        <f>IF(N1246="zákl. přenesená",J1246,0)</f>
        <v>0</v>
      </c>
      <c r="BH1246" s="184">
        <f>IF(N1246="sníž. přenesená",J1246,0)</f>
        <v>0</v>
      </c>
      <c r="BI1246" s="184">
        <f>IF(N1246="nulová",J1246,0)</f>
        <v>0</v>
      </c>
      <c r="BJ1246" s="19" t="s">
        <v>85</v>
      </c>
      <c r="BK1246" s="184">
        <f>ROUND(I1246*H1246,2)</f>
        <v>0</v>
      </c>
      <c r="BL1246" s="19" t="s">
        <v>245</v>
      </c>
      <c r="BM1246" s="183" t="s">
        <v>1547</v>
      </c>
    </row>
    <row r="1247" spans="2:51" s="13" customFormat="1" ht="12">
      <c r="B1247" s="190"/>
      <c r="C1247" s="191"/>
      <c r="D1247" s="185" t="s">
        <v>160</v>
      </c>
      <c r="E1247" s="192" t="s">
        <v>31</v>
      </c>
      <c r="F1247" s="193" t="s">
        <v>205</v>
      </c>
      <c r="G1247" s="191"/>
      <c r="H1247" s="192" t="s">
        <v>31</v>
      </c>
      <c r="I1247" s="194"/>
      <c r="J1247" s="191"/>
      <c r="K1247" s="191"/>
      <c r="L1247" s="195"/>
      <c r="M1247" s="196"/>
      <c r="N1247" s="197"/>
      <c r="O1247" s="197"/>
      <c r="P1247" s="197"/>
      <c r="Q1247" s="197"/>
      <c r="R1247" s="197"/>
      <c r="S1247" s="197"/>
      <c r="T1247" s="198"/>
      <c r="AT1247" s="199" t="s">
        <v>160</v>
      </c>
      <c r="AU1247" s="199" t="s">
        <v>87</v>
      </c>
      <c r="AV1247" s="13" t="s">
        <v>85</v>
      </c>
      <c r="AW1247" s="13" t="s">
        <v>38</v>
      </c>
      <c r="AX1247" s="13" t="s">
        <v>77</v>
      </c>
      <c r="AY1247" s="199" t="s">
        <v>149</v>
      </c>
    </row>
    <row r="1248" spans="2:51" s="14" customFormat="1" ht="12">
      <c r="B1248" s="200"/>
      <c r="C1248" s="201"/>
      <c r="D1248" s="185" t="s">
        <v>160</v>
      </c>
      <c r="E1248" s="202" t="s">
        <v>31</v>
      </c>
      <c r="F1248" s="203" t="s">
        <v>1548</v>
      </c>
      <c r="G1248" s="201"/>
      <c r="H1248" s="204">
        <v>1.235</v>
      </c>
      <c r="I1248" s="205"/>
      <c r="J1248" s="201"/>
      <c r="K1248" s="201"/>
      <c r="L1248" s="206"/>
      <c r="M1248" s="207"/>
      <c r="N1248" s="208"/>
      <c r="O1248" s="208"/>
      <c r="P1248" s="208"/>
      <c r="Q1248" s="208"/>
      <c r="R1248" s="208"/>
      <c r="S1248" s="208"/>
      <c r="T1248" s="209"/>
      <c r="AT1248" s="210" t="s">
        <v>160</v>
      </c>
      <c r="AU1248" s="210" t="s">
        <v>87</v>
      </c>
      <c r="AV1248" s="14" t="s">
        <v>87</v>
      </c>
      <c r="AW1248" s="14" t="s">
        <v>38</v>
      </c>
      <c r="AX1248" s="14" t="s">
        <v>77</v>
      </c>
      <c r="AY1248" s="210" t="s">
        <v>149</v>
      </c>
    </row>
    <row r="1249" spans="2:51" s="14" customFormat="1" ht="12">
      <c r="B1249" s="200"/>
      <c r="C1249" s="201"/>
      <c r="D1249" s="185" t="s">
        <v>160</v>
      </c>
      <c r="E1249" s="202" t="s">
        <v>31</v>
      </c>
      <c r="F1249" s="203" t="s">
        <v>1549</v>
      </c>
      <c r="G1249" s="201"/>
      <c r="H1249" s="204">
        <v>0.552</v>
      </c>
      <c r="I1249" s="205"/>
      <c r="J1249" s="201"/>
      <c r="K1249" s="201"/>
      <c r="L1249" s="206"/>
      <c r="M1249" s="207"/>
      <c r="N1249" s="208"/>
      <c r="O1249" s="208"/>
      <c r="P1249" s="208"/>
      <c r="Q1249" s="208"/>
      <c r="R1249" s="208"/>
      <c r="S1249" s="208"/>
      <c r="T1249" s="209"/>
      <c r="AT1249" s="210" t="s">
        <v>160</v>
      </c>
      <c r="AU1249" s="210" t="s">
        <v>87</v>
      </c>
      <c r="AV1249" s="14" t="s">
        <v>87</v>
      </c>
      <c r="AW1249" s="14" t="s">
        <v>38</v>
      </c>
      <c r="AX1249" s="14" t="s">
        <v>77</v>
      </c>
      <c r="AY1249" s="210" t="s">
        <v>149</v>
      </c>
    </row>
    <row r="1250" spans="2:51" s="15" customFormat="1" ht="12">
      <c r="B1250" s="211"/>
      <c r="C1250" s="212"/>
      <c r="D1250" s="185" t="s">
        <v>160</v>
      </c>
      <c r="E1250" s="213" t="s">
        <v>31</v>
      </c>
      <c r="F1250" s="214" t="s">
        <v>163</v>
      </c>
      <c r="G1250" s="212"/>
      <c r="H1250" s="215">
        <v>1.787</v>
      </c>
      <c r="I1250" s="216"/>
      <c r="J1250" s="212"/>
      <c r="K1250" s="212"/>
      <c r="L1250" s="217"/>
      <c r="M1250" s="218"/>
      <c r="N1250" s="219"/>
      <c r="O1250" s="219"/>
      <c r="P1250" s="219"/>
      <c r="Q1250" s="219"/>
      <c r="R1250" s="219"/>
      <c r="S1250" s="219"/>
      <c r="T1250" s="220"/>
      <c r="AT1250" s="221" t="s">
        <v>160</v>
      </c>
      <c r="AU1250" s="221" t="s">
        <v>87</v>
      </c>
      <c r="AV1250" s="15" t="s">
        <v>156</v>
      </c>
      <c r="AW1250" s="15" t="s">
        <v>38</v>
      </c>
      <c r="AX1250" s="15" t="s">
        <v>85</v>
      </c>
      <c r="AY1250" s="221" t="s">
        <v>149</v>
      </c>
    </row>
    <row r="1251" spans="1:65" s="2" customFormat="1" ht="24.2" customHeight="1">
      <c r="A1251" s="37"/>
      <c r="B1251" s="38"/>
      <c r="C1251" s="172" t="s">
        <v>1550</v>
      </c>
      <c r="D1251" s="172" t="s">
        <v>151</v>
      </c>
      <c r="E1251" s="173" t="s">
        <v>1551</v>
      </c>
      <c r="F1251" s="174" t="s">
        <v>1552</v>
      </c>
      <c r="G1251" s="175" t="s">
        <v>297</v>
      </c>
      <c r="H1251" s="176">
        <v>43.62</v>
      </c>
      <c r="I1251" s="177"/>
      <c r="J1251" s="178">
        <f>ROUND(I1251*H1251,2)</f>
        <v>0</v>
      </c>
      <c r="K1251" s="174" t="s">
        <v>155</v>
      </c>
      <c r="L1251" s="42"/>
      <c r="M1251" s="179" t="s">
        <v>31</v>
      </c>
      <c r="N1251" s="180" t="s">
        <v>48</v>
      </c>
      <c r="O1251" s="67"/>
      <c r="P1251" s="181">
        <f>O1251*H1251</f>
        <v>0</v>
      </c>
      <c r="Q1251" s="181">
        <v>0.00028</v>
      </c>
      <c r="R1251" s="181">
        <f>Q1251*H1251</f>
        <v>0.012213599999999998</v>
      </c>
      <c r="S1251" s="181">
        <v>0</v>
      </c>
      <c r="T1251" s="182">
        <f>S1251*H1251</f>
        <v>0</v>
      </c>
      <c r="U1251" s="37"/>
      <c r="V1251" s="37"/>
      <c r="W1251" s="37"/>
      <c r="X1251" s="37"/>
      <c r="Y1251" s="37"/>
      <c r="Z1251" s="37"/>
      <c r="AA1251" s="37"/>
      <c r="AB1251" s="37"/>
      <c r="AC1251" s="37"/>
      <c r="AD1251" s="37"/>
      <c r="AE1251" s="37"/>
      <c r="AR1251" s="183" t="s">
        <v>245</v>
      </c>
      <c r="AT1251" s="183" t="s">
        <v>151</v>
      </c>
      <c r="AU1251" s="183" t="s">
        <v>87</v>
      </c>
      <c r="AY1251" s="19" t="s">
        <v>149</v>
      </c>
      <c r="BE1251" s="184">
        <f>IF(N1251="základní",J1251,0)</f>
        <v>0</v>
      </c>
      <c r="BF1251" s="184">
        <f>IF(N1251="snížená",J1251,0)</f>
        <v>0</v>
      </c>
      <c r="BG1251" s="184">
        <f>IF(N1251="zákl. přenesená",J1251,0)</f>
        <v>0</v>
      </c>
      <c r="BH1251" s="184">
        <f>IF(N1251="sníž. přenesená",J1251,0)</f>
        <v>0</v>
      </c>
      <c r="BI1251" s="184">
        <f>IF(N1251="nulová",J1251,0)</f>
        <v>0</v>
      </c>
      <c r="BJ1251" s="19" t="s">
        <v>85</v>
      </c>
      <c r="BK1251" s="184">
        <f>ROUND(I1251*H1251,2)</f>
        <v>0</v>
      </c>
      <c r="BL1251" s="19" t="s">
        <v>245</v>
      </c>
      <c r="BM1251" s="183" t="s">
        <v>1553</v>
      </c>
    </row>
    <row r="1252" spans="1:47" s="2" customFormat="1" ht="78">
      <c r="A1252" s="37"/>
      <c r="B1252" s="38"/>
      <c r="C1252" s="39"/>
      <c r="D1252" s="185" t="s">
        <v>158</v>
      </c>
      <c r="E1252" s="39"/>
      <c r="F1252" s="186" t="s">
        <v>1541</v>
      </c>
      <c r="G1252" s="39"/>
      <c r="H1252" s="39"/>
      <c r="I1252" s="187"/>
      <c r="J1252" s="39"/>
      <c r="K1252" s="39"/>
      <c r="L1252" s="42"/>
      <c r="M1252" s="188"/>
      <c r="N1252" s="189"/>
      <c r="O1252" s="67"/>
      <c r="P1252" s="67"/>
      <c r="Q1252" s="67"/>
      <c r="R1252" s="67"/>
      <c r="S1252" s="67"/>
      <c r="T1252" s="68"/>
      <c r="U1252" s="37"/>
      <c r="V1252" s="37"/>
      <c r="W1252" s="37"/>
      <c r="X1252" s="37"/>
      <c r="Y1252" s="37"/>
      <c r="Z1252" s="37"/>
      <c r="AA1252" s="37"/>
      <c r="AB1252" s="37"/>
      <c r="AC1252" s="37"/>
      <c r="AD1252" s="37"/>
      <c r="AE1252" s="37"/>
      <c r="AT1252" s="19" t="s">
        <v>158</v>
      </c>
      <c r="AU1252" s="19" t="s">
        <v>87</v>
      </c>
    </row>
    <row r="1253" spans="2:51" s="13" customFormat="1" ht="12">
      <c r="B1253" s="190"/>
      <c r="C1253" s="191"/>
      <c r="D1253" s="185" t="s">
        <v>160</v>
      </c>
      <c r="E1253" s="192" t="s">
        <v>31</v>
      </c>
      <c r="F1253" s="193" t="s">
        <v>205</v>
      </c>
      <c r="G1253" s="191"/>
      <c r="H1253" s="192" t="s">
        <v>31</v>
      </c>
      <c r="I1253" s="194"/>
      <c r="J1253" s="191"/>
      <c r="K1253" s="191"/>
      <c r="L1253" s="195"/>
      <c r="M1253" s="196"/>
      <c r="N1253" s="197"/>
      <c r="O1253" s="197"/>
      <c r="P1253" s="197"/>
      <c r="Q1253" s="197"/>
      <c r="R1253" s="197"/>
      <c r="S1253" s="197"/>
      <c r="T1253" s="198"/>
      <c r="AT1253" s="199" t="s">
        <v>160</v>
      </c>
      <c r="AU1253" s="199" t="s">
        <v>87</v>
      </c>
      <c r="AV1253" s="13" t="s">
        <v>85</v>
      </c>
      <c r="AW1253" s="13" t="s">
        <v>38</v>
      </c>
      <c r="AX1253" s="13" t="s">
        <v>77</v>
      </c>
      <c r="AY1253" s="199" t="s">
        <v>149</v>
      </c>
    </row>
    <row r="1254" spans="2:51" s="14" customFormat="1" ht="12">
      <c r="B1254" s="200"/>
      <c r="C1254" s="201"/>
      <c r="D1254" s="185" t="s">
        <v>160</v>
      </c>
      <c r="E1254" s="202" t="s">
        <v>31</v>
      </c>
      <c r="F1254" s="203" t="s">
        <v>1554</v>
      </c>
      <c r="G1254" s="201"/>
      <c r="H1254" s="204">
        <v>4.5</v>
      </c>
      <c r="I1254" s="205"/>
      <c r="J1254" s="201"/>
      <c r="K1254" s="201"/>
      <c r="L1254" s="206"/>
      <c r="M1254" s="207"/>
      <c r="N1254" s="208"/>
      <c r="O1254" s="208"/>
      <c r="P1254" s="208"/>
      <c r="Q1254" s="208"/>
      <c r="R1254" s="208"/>
      <c r="S1254" s="208"/>
      <c r="T1254" s="209"/>
      <c r="AT1254" s="210" t="s">
        <v>160</v>
      </c>
      <c r="AU1254" s="210" t="s">
        <v>87</v>
      </c>
      <c r="AV1254" s="14" t="s">
        <v>87</v>
      </c>
      <c r="AW1254" s="14" t="s">
        <v>38</v>
      </c>
      <c r="AX1254" s="14" t="s">
        <v>77</v>
      </c>
      <c r="AY1254" s="210" t="s">
        <v>149</v>
      </c>
    </row>
    <row r="1255" spans="2:51" s="14" customFormat="1" ht="12">
      <c r="B1255" s="200"/>
      <c r="C1255" s="201"/>
      <c r="D1255" s="185" t="s">
        <v>160</v>
      </c>
      <c r="E1255" s="202" t="s">
        <v>31</v>
      </c>
      <c r="F1255" s="203" t="s">
        <v>1555</v>
      </c>
      <c r="G1255" s="201"/>
      <c r="H1255" s="204">
        <v>3.26</v>
      </c>
      <c r="I1255" s="205"/>
      <c r="J1255" s="201"/>
      <c r="K1255" s="201"/>
      <c r="L1255" s="206"/>
      <c r="M1255" s="207"/>
      <c r="N1255" s="208"/>
      <c r="O1255" s="208"/>
      <c r="P1255" s="208"/>
      <c r="Q1255" s="208"/>
      <c r="R1255" s="208"/>
      <c r="S1255" s="208"/>
      <c r="T1255" s="209"/>
      <c r="AT1255" s="210" t="s">
        <v>160</v>
      </c>
      <c r="AU1255" s="210" t="s">
        <v>87</v>
      </c>
      <c r="AV1255" s="14" t="s">
        <v>87</v>
      </c>
      <c r="AW1255" s="14" t="s">
        <v>38</v>
      </c>
      <c r="AX1255" s="14" t="s">
        <v>77</v>
      </c>
      <c r="AY1255" s="210" t="s">
        <v>149</v>
      </c>
    </row>
    <row r="1256" spans="2:51" s="16" customFormat="1" ht="12">
      <c r="B1256" s="232"/>
      <c r="C1256" s="233"/>
      <c r="D1256" s="185" t="s">
        <v>160</v>
      </c>
      <c r="E1256" s="234" t="s">
        <v>31</v>
      </c>
      <c r="F1256" s="235" t="s">
        <v>1556</v>
      </c>
      <c r="G1256" s="233"/>
      <c r="H1256" s="236">
        <v>7.76</v>
      </c>
      <c r="I1256" s="237"/>
      <c r="J1256" s="233"/>
      <c r="K1256" s="233"/>
      <c r="L1256" s="238"/>
      <c r="M1256" s="239"/>
      <c r="N1256" s="240"/>
      <c r="O1256" s="240"/>
      <c r="P1256" s="240"/>
      <c r="Q1256" s="240"/>
      <c r="R1256" s="240"/>
      <c r="S1256" s="240"/>
      <c r="T1256" s="241"/>
      <c r="AT1256" s="242" t="s">
        <v>160</v>
      </c>
      <c r="AU1256" s="242" t="s">
        <v>87</v>
      </c>
      <c r="AV1256" s="16" t="s">
        <v>167</v>
      </c>
      <c r="AW1256" s="16" t="s">
        <v>38</v>
      </c>
      <c r="AX1256" s="16" t="s">
        <v>77</v>
      </c>
      <c r="AY1256" s="242" t="s">
        <v>149</v>
      </c>
    </row>
    <row r="1257" spans="2:51" s="14" customFormat="1" ht="12">
      <c r="B1257" s="200"/>
      <c r="C1257" s="201"/>
      <c r="D1257" s="185" t="s">
        <v>160</v>
      </c>
      <c r="E1257" s="202" t="s">
        <v>31</v>
      </c>
      <c r="F1257" s="203" t="s">
        <v>1557</v>
      </c>
      <c r="G1257" s="201"/>
      <c r="H1257" s="204">
        <v>12.64</v>
      </c>
      <c r="I1257" s="205"/>
      <c r="J1257" s="201"/>
      <c r="K1257" s="201"/>
      <c r="L1257" s="206"/>
      <c r="M1257" s="207"/>
      <c r="N1257" s="208"/>
      <c r="O1257" s="208"/>
      <c r="P1257" s="208"/>
      <c r="Q1257" s="208"/>
      <c r="R1257" s="208"/>
      <c r="S1257" s="208"/>
      <c r="T1257" s="209"/>
      <c r="AT1257" s="210" t="s">
        <v>160</v>
      </c>
      <c r="AU1257" s="210" t="s">
        <v>87</v>
      </c>
      <c r="AV1257" s="14" t="s">
        <v>87</v>
      </c>
      <c r="AW1257" s="14" t="s">
        <v>38</v>
      </c>
      <c r="AX1257" s="14" t="s">
        <v>77</v>
      </c>
      <c r="AY1257" s="210" t="s">
        <v>149</v>
      </c>
    </row>
    <row r="1258" spans="2:51" s="14" customFormat="1" ht="12">
      <c r="B1258" s="200"/>
      <c r="C1258" s="201"/>
      <c r="D1258" s="185" t="s">
        <v>160</v>
      </c>
      <c r="E1258" s="202" t="s">
        <v>31</v>
      </c>
      <c r="F1258" s="203" t="s">
        <v>1558</v>
      </c>
      <c r="G1258" s="201"/>
      <c r="H1258" s="204">
        <v>10.58</v>
      </c>
      <c r="I1258" s="205"/>
      <c r="J1258" s="201"/>
      <c r="K1258" s="201"/>
      <c r="L1258" s="206"/>
      <c r="M1258" s="207"/>
      <c r="N1258" s="208"/>
      <c r="O1258" s="208"/>
      <c r="P1258" s="208"/>
      <c r="Q1258" s="208"/>
      <c r="R1258" s="208"/>
      <c r="S1258" s="208"/>
      <c r="T1258" s="209"/>
      <c r="AT1258" s="210" t="s">
        <v>160</v>
      </c>
      <c r="AU1258" s="210" t="s">
        <v>87</v>
      </c>
      <c r="AV1258" s="14" t="s">
        <v>87</v>
      </c>
      <c r="AW1258" s="14" t="s">
        <v>38</v>
      </c>
      <c r="AX1258" s="14" t="s">
        <v>77</v>
      </c>
      <c r="AY1258" s="210" t="s">
        <v>149</v>
      </c>
    </row>
    <row r="1259" spans="2:51" s="14" customFormat="1" ht="12">
      <c r="B1259" s="200"/>
      <c r="C1259" s="201"/>
      <c r="D1259" s="185" t="s">
        <v>160</v>
      </c>
      <c r="E1259" s="202" t="s">
        <v>31</v>
      </c>
      <c r="F1259" s="203" t="s">
        <v>1559</v>
      </c>
      <c r="G1259" s="201"/>
      <c r="H1259" s="204">
        <v>12.64</v>
      </c>
      <c r="I1259" s="205"/>
      <c r="J1259" s="201"/>
      <c r="K1259" s="201"/>
      <c r="L1259" s="206"/>
      <c r="M1259" s="207"/>
      <c r="N1259" s="208"/>
      <c r="O1259" s="208"/>
      <c r="P1259" s="208"/>
      <c r="Q1259" s="208"/>
      <c r="R1259" s="208"/>
      <c r="S1259" s="208"/>
      <c r="T1259" s="209"/>
      <c r="AT1259" s="210" t="s">
        <v>160</v>
      </c>
      <c r="AU1259" s="210" t="s">
        <v>87</v>
      </c>
      <c r="AV1259" s="14" t="s">
        <v>87</v>
      </c>
      <c r="AW1259" s="14" t="s">
        <v>38</v>
      </c>
      <c r="AX1259" s="14" t="s">
        <v>77</v>
      </c>
      <c r="AY1259" s="210" t="s">
        <v>149</v>
      </c>
    </row>
    <row r="1260" spans="2:51" s="16" customFormat="1" ht="12">
      <c r="B1260" s="232"/>
      <c r="C1260" s="233"/>
      <c r="D1260" s="185" t="s">
        <v>160</v>
      </c>
      <c r="E1260" s="234" t="s">
        <v>31</v>
      </c>
      <c r="F1260" s="235" t="s">
        <v>1556</v>
      </c>
      <c r="G1260" s="233"/>
      <c r="H1260" s="236">
        <v>35.86</v>
      </c>
      <c r="I1260" s="237"/>
      <c r="J1260" s="233"/>
      <c r="K1260" s="233"/>
      <c r="L1260" s="238"/>
      <c r="M1260" s="239"/>
      <c r="N1260" s="240"/>
      <c r="O1260" s="240"/>
      <c r="P1260" s="240"/>
      <c r="Q1260" s="240"/>
      <c r="R1260" s="240"/>
      <c r="S1260" s="240"/>
      <c r="T1260" s="241"/>
      <c r="AT1260" s="242" t="s">
        <v>160</v>
      </c>
      <c r="AU1260" s="242" t="s">
        <v>87</v>
      </c>
      <c r="AV1260" s="16" t="s">
        <v>167</v>
      </c>
      <c r="AW1260" s="16" t="s">
        <v>38</v>
      </c>
      <c r="AX1260" s="16" t="s">
        <v>77</v>
      </c>
      <c r="AY1260" s="242" t="s">
        <v>149</v>
      </c>
    </row>
    <row r="1261" spans="2:51" s="15" customFormat="1" ht="12">
      <c r="B1261" s="211"/>
      <c r="C1261" s="212"/>
      <c r="D1261" s="185" t="s">
        <v>160</v>
      </c>
      <c r="E1261" s="213" t="s">
        <v>31</v>
      </c>
      <c r="F1261" s="214" t="s">
        <v>163</v>
      </c>
      <c r="G1261" s="212"/>
      <c r="H1261" s="215">
        <v>43.62</v>
      </c>
      <c r="I1261" s="216"/>
      <c r="J1261" s="212"/>
      <c r="K1261" s="212"/>
      <c r="L1261" s="217"/>
      <c r="M1261" s="218"/>
      <c r="N1261" s="219"/>
      <c r="O1261" s="219"/>
      <c r="P1261" s="219"/>
      <c r="Q1261" s="219"/>
      <c r="R1261" s="219"/>
      <c r="S1261" s="219"/>
      <c r="T1261" s="220"/>
      <c r="AT1261" s="221" t="s">
        <v>160</v>
      </c>
      <c r="AU1261" s="221" t="s">
        <v>87</v>
      </c>
      <c r="AV1261" s="15" t="s">
        <v>156</v>
      </c>
      <c r="AW1261" s="15" t="s">
        <v>38</v>
      </c>
      <c r="AX1261" s="15" t="s">
        <v>85</v>
      </c>
      <c r="AY1261" s="221" t="s">
        <v>149</v>
      </c>
    </row>
    <row r="1262" spans="1:65" s="2" customFormat="1" ht="14.45" customHeight="1">
      <c r="A1262" s="37"/>
      <c r="B1262" s="38"/>
      <c r="C1262" s="172" t="s">
        <v>1560</v>
      </c>
      <c r="D1262" s="172" t="s">
        <v>151</v>
      </c>
      <c r="E1262" s="173" t="s">
        <v>1561</v>
      </c>
      <c r="F1262" s="174" t="s">
        <v>1562</v>
      </c>
      <c r="G1262" s="175" t="s">
        <v>235</v>
      </c>
      <c r="H1262" s="176">
        <v>1</v>
      </c>
      <c r="I1262" s="177"/>
      <c r="J1262" s="178">
        <f>ROUND(I1262*H1262,2)</f>
        <v>0</v>
      </c>
      <c r="K1262" s="174" t="s">
        <v>31</v>
      </c>
      <c r="L1262" s="42"/>
      <c r="M1262" s="179" t="s">
        <v>31</v>
      </c>
      <c r="N1262" s="180" t="s">
        <v>48</v>
      </c>
      <c r="O1262" s="67"/>
      <c r="P1262" s="181">
        <f>O1262*H1262</f>
        <v>0</v>
      </c>
      <c r="Q1262" s="181">
        <v>0.332</v>
      </c>
      <c r="R1262" s="181">
        <f>Q1262*H1262</f>
        <v>0.332</v>
      </c>
      <c r="S1262" s="181">
        <v>0</v>
      </c>
      <c r="T1262" s="182">
        <f>S1262*H1262</f>
        <v>0</v>
      </c>
      <c r="U1262" s="37"/>
      <c r="V1262" s="37"/>
      <c r="W1262" s="37"/>
      <c r="X1262" s="37"/>
      <c r="Y1262" s="37"/>
      <c r="Z1262" s="37"/>
      <c r="AA1262" s="37"/>
      <c r="AB1262" s="37"/>
      <c r="AC1262" s="37"/>
      <c r="AD1262" s="37"/>
      <c r="AE1262" s="37"/>
      <c r="AR1262" s="183" t="s">
        <v>245</v>
      </c>
      <c r="AT1262" s="183" t="s">
        <v>151</v>
      </c>
      <c r="AU1262" s="183" t="s">
        <v>87</v>
      </c>
      <c r="AY1262" s="19" t="s">
        <v>149</v>
      </c>
      <c r="BE1262" s="184">
        <f>IF(N1262="základní",J1262,0)</f>
        <v>0</v>
      </c>
      <c r="BF1262" s="184">
        <f>IF(N1262="snížená",J1262,0)</f>
        <v>0</v>
      </c>
      <c r="BG1262" s="184">
        <f>IF(N1262="zákl. přenesená",J1262,0)</f>
        <v>0</v>
      </c>
      <c r="BH1262" s="184">
        <f>IF(N1262="sníž. přenesená",J1262,0)</f>
        <v>0</v>
      </c>
      <c r="BI1262" s="184">
        <f>IF(N1262="nulová",J1262,0)</f>
        <v>0</v>
      </c>
      <c r="BJ1262" s="19" t="s">
        <v>85</v>
      </c>
      <c r="BK1262" s="184">
        <f>ROUND(I1262*H1262,2)</f>
        <v>0</v>
      </c>
      <c r="BL1262" s="19" t="s">
        <v>245</v>
      </c>
      <c r="BM1262" s="183" t="s">
        <v>1563</v>
      </c>
    </row>
    <row r="1263" spans="1:47" s="2" customFormat="1" ht="107.25">
      <c r="A1263" s="37"/>
      <c r="B1263" s="38"/>
      <c r="C1263" s="39"/>
      <c r="D1263" s="185" t="s">
        <v>1564</v>
      </c>
      <c r="E1263" s="39"/>
      <c r="F1263" s="186" t="s">
        <v>1565</v>
      </c>
      <c r="G1263" s="39"/>
      <c r="H1263" s="39"/>
      <c r="I1263" s="187"/>
      <c r="J1263" s="39"/>
      <c r="K1263" s="39"/>
      <c r="L1263" s="42"/>
      <c r="M1263" s="188"/>
      <c r="N1263" s="189"/>
      <c r="O1263" s="67"/>
      <c r="P1263" s="67"/>
      <c r="Q1263" s="67"/>
      <c r="R1263" s="67"/>
      <c r="S1263" s="67"/>
      <c r="T1263" s="68"/>
      <c r="U1263" s="37"/>
      <c r="V1263" s="37"/>
      <c r="W1263" s="37"/>
      <c r="X1263" s="37"/>
      <c r="Y1263" s="37"/>
      <c r="Z1263" s="37"/>
      <c r="AA1263" s="37"/>
      <c r="AB1263" s="37"/>
      <c r="AC1263" s="37"/>
      <c r="AD1263" s="37"/>
      <c r="AE1263" s="37"/>
      <c r="AT1263" s="19" t="s">
        <v>1564</v>
      </c>
      <c r="AU1263" s="19" t="s">
        <v>87</v>
      </c>
    </row>
    <row r="1264" spans="2:51" s="13" customFormat="1" ht="12">
      <c r="B1264" s="190"/>
      <c r="C1264" s="191"/>
      <c r="D1264" s="185" t="s">
        <v>160</v>
      </c>
      <c r="E1264" s="192" t="s">
        <v>31</v>
      </c>
      <c r="F1264" s="193" t="s">
        <v>424</v>
      </c>
      <c r="G1264" s="191"/>
      <c r="H1264" s="192" t="s">
        <v>31</v>
      </c>
      <c r="I1264" s="194"/>
      <c r="J1264" s="191"/>
      <c r="K1264" s="191"/>
      <c r="L1264" s="195"/>
      <c r="M1264" s="196"/>
      <c r="N1264" s="197"/>
      <c r="O1264" s="197"/>
      <c r="P1264" s="197"/>
      <c r="Q1264" s="197"/>
      <c r="R1264" s="197"/>
      <c r="S1264" s="197"/>
      <c r="T1264" s="198"/>
      <c r="AT1264" s="199" t="s">
        <v>160</v>
      </c>
      <c r="AU1264" s="199" t="s">
        <v>87</v>
      </c>
      <c r="AV1264" s="13" t="s">
        <v>85</v>
      </c>
      <c r="AW1264" s="13" t="s">
        <v>38</v>
      </c>
      <c r="AX1264" s="13" t="s">
        <v>77</v>
      </c>
      <c r="AY1264" s="199" t="s">
        <v>149</v>
      </c>
    </row>
    <row r="1265" spans="2:51" s="14" customFormat="1" ht="12">
      <c r="B1265" s="200"/>
      <c r="C1265" s="201"/>
      <c r="D1265" s="185" t="s">
        <v>160</v>
      </c>
      <c r="E1265" s="202" t="s">
        <v>31</v>
      </c>
      <c r="F1265" s="203" t="s">
        <v>1566</v>
      </c>
      <c r="G1265" s="201"/>
      <c r="H1265" s="204">
        <v>1</v>
      </c>
      <c r="I1265" s="205"/>
      <c r="J1265" s="201"/>
      <c r="K1265" s="201"/>
      <c r="L1265" s="206"/>
      <c r="M1265" s="207"/>
      <c r="N1265" s="208"/>
      <c r="O1265" s="208"/>
      <c r="P1265" s="208"/>
      <c r="Q1265" s="208"/>
      <c r="R1265" s="208"/>
      <c r="S1265" s="208"/>
      <c r="T1265" s="209"/>
      <c r="AT1265" s="210" t="s">
        <v>160</v>
      </c>
      <c r="AU1265" s="210" t="s">
        <v>87</v>
      </c>
      <c r="AV1265" s="14" t="s">
        <v>87</v>
      </c>
      <c r="AW1265" s="14" t="s">
        <v>38</v>
      </c>
      <c r="AX1265" s="14" t="s">
        <v>77</v>
      </c>
      <c r="AY1265" s="210" t="s">
        <v>149</v>
      </c>
    </row>
    <row r="1266" spans="2:51" s="15" customFormat="1" ht="12">
      <c r="B1266" s="211"/>
      <c r="C1266" s="212"/>
      <c r="D1266" s="185" t="s">
        <v>160</v>
      </c>
      <c r="E1266" s="213" t="s">
        <v>31</v>
      </c>
      <c r="F1266" s="214" t="s">
        <v>163</v>
      </c>
      <c r="G1266" s="212"/>
      <c r="H1266" s="215">
        <v>1</v>
      </c>
      <c r="I1266" s="216"/>
      <c r="J1266" s="212"/>
      <c r="K1266" s="212"/>
      <c r="L1266" s="217"/>
      <c r="M1266" s="218"/>
      <c r="N1266" s="219"/>
      <c r="O1266" s="219"/>
      <c r="P1266" s="219"/>
      <c r="Q1266" s="219"/>
      <c r="R1266" s="219"/>
      <c r="S1266" s="219"/>
      <c r="T1266" s="220"/>
      <c r="AT1266" s="221" t="s">
        <v>160</v>
      </c>
      <c r="AU1266" s="221" t="s">
        <v>87</v>
      </c>
      <c r="AV1266" s="15" t="s">
        <v>156</v>
      </c>
      <c r="AW1266" s="15" t="s">
        <v>38</v>
      </c>
      <c r="AX1266" s="15" t="s">
        <v>85</v>
      </c>
      <c r="AY1266" s="221" t="s">
        <v>149</v>
      </c>
    </row>
    <row r="1267" spans="1:65" s="2" customFormat="1" ht="24.2" customHeight="1">
      <c r="A1267" s="37"/>
      <c r="B1267" s="38"/>
      <c r="C1267" s="172" t="s">
        <v>1567</v>
      </c>
      <c r="D1267" s="172" t="s">
        <v>151</v>
      </c>
      <c r="E1267" s="173" t="s">
        <v>1568</v>
      </c>
      <c r="F1267" s="174" t="s">
        <v>1569</v>
      </c>
      <c r="G1267" s="175" t="s">
        <v>235</v>
      </c>
      <c r="H1267" s="176">
        <v>5</v>
      </c>
      <c r="I1267" s="177"/>
      <c r="J1267" s="178">
        <f>ROUND(I1267*H1267,2)</f>
        <v>0</v>
      </c>
      <c r="K1267" s="174" t="s">
        <v>155</v>
      </c>
      <c r="L1267" s="42"/>
      <c r="M1267" s="179" t="s">
        <v>31</v>
      </c>
      <c r="N1267" s="180" t="s">
        <v>48</v>
      </c>
      <c r="O1267" s="67"/>
      <c r="P1267" s="181">
        <f>O1267*H1267</f>
        <v>0</v>
      </c>
      <c r="Q1267" s="181">
        <v>0</v>
      </c>
      <c r="R1267" s="181">
        <f>Q1267*H1267</f>
        <v>0</v>
      </c>
      <c r="S1267" s="181">
        <v>0</v>
      </c>
      <c r="T1267" s="182">
        <f>S1267*H1267</f>
        <v>0</v>
      </c>
      <c r="U1267" s="37"/>
      <c r="V1267" s="37"/>
      <c r="W1267" s="37"/>
      <c r="X1267" s="37"/>
      <c r="Y1267" s="37"/>
      <c r="Z1267" s="37"/>
      <c r="AA1267" s="37"/>
      <c r="AB1267" s="37"/>
      <c r="AC1267" s="37"/>
      <c r="AD1267" s="37"/>
      <c r="AE1267" s="37"/>
      <c r="AR1267" s="183" t="s">
        <v>245</v>
      </c>
      <c r="AT1267" s="183" t="s">
        <v>151</v>
      </c>
      <c r="AU1267" s="183" t="s">
        <v>87</v>
      </c>
      <c r="AY1267" s="19" t="s">
        <v>149</v>
      </c>
      <c r="BE1267" s="184">
        <f>IF(N1267="základní",J1267,0)</f>
        <v>0</v>
      </c>
      <c r="BF1267" s="184">
        <f>IF(N1267="snížená",J1267,0)</f>
        <v>0</v>
      </c>
      <c r="BG1267" s="184">
        <f>IF(N1267="zákl. přenesená",J1267,0)</f>
        <v>0</v>
      </c>
      <c r="BH1267" s="184">
        <f>IF(N1267="sníž. přenesená",J1267,0)</f>
        <v>0</v>
      </c>
      <c r="BI1267" s="184">
        <f>IF(N1267="nulová",J1267,0)</f>
        <v>0</v>
      </c>
      <c r="BJ1267" s="19" t="s">
        <v>85</v>
      </c>
      <c r="BK1267" s="184">
        <f>ROUND(I1267*H1267,2)</f>
        <v>0</v>
      </c>
      <c r="BL1267" s="19" t="s">
        <v>245</v>
      </c>
      <c r="BM1267" s="183" t="s">
        <v>1570</v>
      </c>
    </row>
    <row r="1268" spans="1:47" s="2" customFormat="1" ht="87.75">
      <c r="A1268" s="37"/>
      <c r="B1268" s="38"/>
      <c r="C1268" s="39"/>
      <c r="D1268" s="185" t="s">
        <v>158</v>
      </c>
      <c r="E1268" s="39"/>
      <c r="F1268" s="186" t="s">
        <v>1571</v>
      </c>
      <c r="G1268" s="39"/>
      <c r="H1268" s="39"/>
      <c r="I1268" s="187"/>
      <c r="J1268" s="39"/>
      <c r="K1268" s="39"/>
      <c r="L1268" s="42"/>
      <c r="M1268" s="188"/>
      <c r="N1268" s="189"/>
      <c r="O1268" s="67"/>
      <c r="P1268" s="67"/>
      <c r="Q1268" s="67"/>
      <c r="R1268" s="67"/>
      <c r="S1268" s="67"/>
      <c r="T1268" s="68"/>
      <c r="U1268" s="37"/>
      <c r="V1268" s="37"/>
      <c r="W1268" s="37"/>
      <c r="X1268" s="37"/>
      <c r="Y1268" s="37"/>
      <c r="Z1268" s="37"/>
      <c r="AA1268" s="37"/>
      <c r="AB1268" s="37"/>
      <c r="AC1268" s="37"/>
      <c r="AD1268" s="37"/>
      <c r="AE1268" s="37"/>
      <c r="AT1268" s="19" t="s">
        <v>158</v>
      </c>
      <c r="AU1268" s="19" t="s">
        <v>87</v>
      </c>
    </row>
    <row r="1269" spans="2:51" s="13" customFormat="1" ht="12">
      <c r="B1269" s="190"/>
      <c r="C1269" s="191"/>
      <c r="D1269" s="185" t="s">
        <v>160</v>
      </c>
      <c r="E1269" s="192" t="s">
        <v>31</v>
      </c>
      <c r="F1269" s="193" t="s">
        <v>205</v>
      </c>
      <c r="G1269" s="191"/>
      <c r="H1269" s="192" t="s">
        <v>31</v>
      </c>
      <c r="I1269" s="194"/>
      <c r="J1269" s="191"/>
      <c r="K1269" s="191"/>
      <c r="L1269" s="195"/>
      <c r="M1269" s="196"/>
      <c r="N1269" s="197"/>
      <c r="O1269" s="197"/>
      <c r="P1269" s="197"/>
      <c r="Q1269" s="197"/>
      <c r="R1269" s="197"/>
      <c r="S1269" s="197"/>
      <c r="T1269" s="198"/>
      <c r="AT1269" s="199" t="s">
        <v>160</v>
      </c>
      <c r="AU1269" s="199" t="s">
        <v>87</v>
      </c>
      <c r="AV1269" s="13" t="s">
        <v>85</v>
      </c>
      <c r="AW1269" s="13" t="s">
        <v>38</v>
      </c>
      <c r="AX1269" s="13" t="s">
        <v>77</v>
      </c>
      <c r="AY1269" s="199" t="s">
        <v>149</v>
      </c>
    </row>
    <row r="1270" spans="2:51" s="13" customFormat="1" ht="12">
      <c r="B1270" s="190"/>
      <c r="C1270" s="191"/>
      <c r="D1270" s="185" t="s">
        <v>160</v>
      </c>
      <c r="E1270" s="192" t="s">
        <v>31</v>
      </c>
      <c r="F1270" s="193" t="s">
        <v>1572</v>
      </c>
      <c r="G1270" s="191"/>
      <c r="H1270" s="192" t="s">
        <v>31</v>
      </c>
      <c r="I1270" s="194"/>
      <c r="J1270" s="191"/>
      <c r="K1270" s="191"/>
      <c r="L1270" s="195"/>
      <c r="M1270" s="196"/>
      <c r="N1270" s="197"/>
      <c r="O1270" s="197"/>
      <c r="P1270" s="197"/>
      <c r="Q1270" s="197"/>
      <c r="R1270" s="197"/>
      <c r="S1270" s="197"/>
      <c r="T1270" s="198"/>
      <c r="AT1270" s="199" t="s">
        <v>160</v>
      </c>
      <c r="AU1270" s="199" t="s">
        <v>87</v>
      </c>
      <c r="AV1270" s="13" t="s">
        <v>85</v>
      </c>
      <c r="AW1270" s="13" t="s">
        <v>38</v>
      </c>
      <c r="AX1270" s="13" t="s">
        <v>77</v>
      </c>
      <c r="AY1270" s="199" t="s">
        <v>149</v>
      </c>
    </row>
    <row r="1271" spans="2:51" s="14" customFormat="1" ht="12">
      <c r="B1271" s="200"/>
      <c r="C1271" s="201"/>
      <c r="D1271" s="185" t="s">
        <v>160</v>
      </c>
      <c r="E1271" s="202" t="s">
        <v>31</v>
      </c>
      <c r="F1271" s="203" t="s">
        <v>1573</v>
      </c>
      <c r="G1271" s="201"/>
      <c r="H1271" s="204">
        <v>3</v>
      </c>
      <c r="I1271" s="205"/>
      <c r="J1271" s="201"/>
      <c r="K1271" s="201"/>
      <c r="L1271" s="206"/>
      <c r="M1271" s="207"/>
      <c r="N1271" s="208"/>
      <c r="O1271" s="208"/>
      <c r="P1271" s="208"/>
      <c r="Q1271" s="208"/>
      <c r="R1271" s="208"/>
      <c r="S1271" s="208"/>
      <c r="T1271" s="209"/>
      <c r="AT1271" s="210" t="s">
        <v>160</v>
      </c>
      <c r="AU1271" s="210" t="s">
        <v>87</v>
      </c>
      <c r="AV1271" s="14" t="s">
        <v>87</v>
      </c>
      <c r="AW1271" s="14" t="s">
        <v>38</v>
      </c>
      <c r="AX1271" s="14" t="s">
        <v>77</v>
      </c>
      <c r="AY1271" s="210" t="s">
        <v>149</v>
      </c>
    </row>
    <row r="1272" spans="2:51" s="14" customFormat="1" ht="12">
      <c r="B1272" s="200"/>
      <c r="C1272" s="201"/>
      <c r="D1272" s="185" t="s">
        <v>160</v>
      </c>
      <c r="E1272" s="202" t="s">
        <v>31</v>
      </c>
      <c r="F1272" s="203" t="s">
        <v>1574</v>
      </c>
      <c r="G1272" s="201"/>
      <c r="H1272" s="204">
        <v>1</v>
      </c>
      <c r="I1272" s="205"/>
      <c r="J1272" s="201"/>
      <c r="K1272" s="201"/>
      <c r="L1272" s="206"/>
      <c r="M1272" s="207"/>
      <c r="N1272" s="208"/>
      <c r="O1272" s="208"/>
      <c r="P1272" s="208"/>
      <c r="Q1272" s="208"/>
      <c r="R1272" s="208"/>
      <c r="S1272" s="208"/>
      <c r="T1272" s="209"/>
      <c r="AT1272" s="210" t="s">
        <v>160</v>
      </c>
      <c r="AU1272" s="210" t="s">
        <v>87</v>
      </c>
      <c r="AV1272" s="14" t="s">
        <v>87</v>
      </c>
      <c r="AW1272" s="14" t="s">
        <v>38</v>
      </c>
      <c r="AX1272" s="14" t="s">
        <v>77</v>
      </c>
      <c r="AY1272" s="210" t="s">
        <v>149</v>
      </c>
    </row>
    <row r="1273" spans="2:51" s="14" customFormat="1" ht="12">
      <c r="B1273" s="200"/>
      <c r="C1273" s="201"/>
      <c r="D1273" s="185" t="s">
        <v>160</v>
      </c>
      <c r="E1273" s="202" t="s">
        <v>31</v>
      </c>
      <c r="F1273" s="203" t="s">
        <v>1575</v>
      </c>
      <c r="G1273" s="201"/>
      <c r="H1273" s="204">
        <v>1</v>
      </c>
      <c r="I1273" s="205"/>
      <c r="J1273" s="201"/>
      <c r="K1273" s="201"/>
      <c r="L1273" s="206"/>
      <c r="M1273" s="207"/>
      <c r="N1273" s="208"/>
      <c r="O1273" s="208"/>
      <c r="P1273" s="208"/>
      <c r="Q1273" s="208"/>
      <c r="R1273" s="208"/>
      <c r="S1273" s="208"/>
      <c r="T1273" s="209"/>
      <c r="AT1273" s="210" t="s">
        <v>160</v>
      </c>
      <c r="AU1273" s="210" t="s">
        <v>87</v>
      </c>
      <c r="AV1273" s="14" t="s">
        <v>87</v>
      </c>
      <c r="AW1273" s="14" t="s">
        <v>38</v>
      </c>
      <c r="AX1273" s="14" t="s">
        <v>77</v>
      </c>
      <c r="AY1273" s="210" t="s">
        <v>149</v>
      </c>
    </row>
    <row r="1274" spans="2:51" s="15" customFormat="1" ht="12">
      <c r="B1274" s="211"/>
      <c r="C1274" s="212"/>
      <c r="D1274" s="185" t="s">
        <v>160</v>
      </c>
      <c r="E1274" s="213" t="s">
        <v>31</v>
      </c>
      <c r="F1274" s="214" t="s">
        <v>163</v>
      </c>
      <c r="G1274" s="212"/>
      <c r="H1274" s="215">
        <v>5</v>
      </c>
      <c r="I1274" s="216"/>
      <c r="J1274" s="212"/>
      <c r="K1274" s="212"/>
      <c r="L1274" s="217"/>
      <c r="M1274" s="218"/>
      <c r="N1274" s="219"/>
      <c r="O1274" s="219"/>
      <c r="P1274" s="219"/>
      <c r="Q1274" s="219"/>
      <c r="R1274" s="219"/>
      <c r="S1274" s="219"/>
      <c r="T1274" s="220"/>
      <c r="AT1274" s="221" t="s">
        <v>160</v>
      </c>
      <c r="AU1274" s="221" t="s">
        <v>87</v>
      </c>
      <c r="AV1274" s="15" t="s">
        <v>156</v>
      </c>
      <c r="AW1274" s="15" t="s">
        <v>38</v>
      </c>
      <c r="AX1274" s="15" t="s">
        <v>85</v>
      </c>
      <c r="AY1274" s="221" t="s">
        <v>149</v>
      </c>
    </row>
    <row r="1275" spans="1:65" s="2" customFormat="1" ht="14.45" customHeight="1">
      <c r="A1275" s="37"/>
      <c r="B1275" s="38"/>
      <c r="C1275" s="222" t="s">
        <v>1576</v>
      </c>
      <c r="D1275" s="222" t="s">
        <v>194</v>
      </c>
      <c r="E1275" s="223" t="s">
        <v>1577</v>
      </c>
      <c r="F1275" s="224" t="s">
        <v>1578</v>
      </c>
      <c r="G1275" s="225" t="s">
        <v>235</v>
      </c>
      <c r="H1275" s="226">
        <v>1</v>
      </c>
      <c r="I1275" s="227"/>
      <c r="J1275" s="228">
        <f>ROUND(I1275*H1275,2)</f>
        <v>0</v>
      </c>
      <c r="K1275" s="224" t="s">
        <v>155</v>
      </c>
      <c r="L1275" s="229"/>
      <c r="M1275" s="230" t="s">
        <v>31</v>
      </c>
      <c r="N1275" s="231" t="s">
        <v>48</v>
      </c>
      <c r="O1275" s="67"/>
      <c r="P1275" s="181">
        <f>O1275*H1275</f>
        <v>0</v>
      </c>
      <c r="Q1275" s="181">
        <v>0.016</v>
      </c>
      <c r="R1275" s="181">
        <f>Q1275*H1275</f>
        <v>0.016</v>
      </c>
      <c r="S1275" s="181">
        <v>0</v>
      </c>
      <c r="T1275" s="182">
        <f>S1275*H1275</f>
        <v>0</v>
      </c>
      <c r="U1275" s="37"/>
      <c r="V1275" s="37"/>
      <c r="W1275" s="37"/>
      <c r="X1275" s="37"/>
      <c r="Y1275" s="37"/>
      <c r="Z1275" s="37"/>
      <c r="AA1275" s="37"/>
      <c r="AB1275" s="37"/>
      <c r="AC1275" s="37"/>
      <c r="AD1275" s="37"/>
      <c r="AE1275" s="37"/>
      <c r="AR1275" s="183" t="s">
        <v>350</v>
      </c>
      <c r="AT1275" s="183" t="s">
        <v>194</v>
      </c>
      <c r="AU1275" s="183" t="s">
        <v>87</v>
      </c>
      <c r="AY1275" s="19" t="s">
        <v>149</v>
      </c>
      <c r="BE1275" s="184">
        <f>IF(N1275="základní",J1275,0)</f>
        <v>0</v>
      </c>
      <c r="BF1275" s="184">
        <f>IF(N1275="snížená",J1275,0)</f>
        <v>0</v>
      </c>
      <c r="BG1275" s="184">
        <f>IF(N1275="zákl. přenesená",J1275,0)</f>
        <v>0</v>
      </c>
      <c r="BH1275" s="184">
        <f>IF(N1275="sníž. přenesená",J1275,0)</f>
        <v>0</v>
      </c>
      <c r="BI1275" s="184">
        <f>IF(N1275="nulová",J1275,0)</f>
        <v>0</v>
      </c>
      <c r="BJ1275" s="19" t="s">
        <v>85</v>
      </c>
      <c r="BK1275" s="184">
        <f>ROUND(I1275*H1275,2)</f>
        <v>0</v>
      </c>
      <c r="BL1275" s="19" t="s">
        <v>245</v>
      </c>
      <c r="BM1275" s="183" t="s">
        <v>1579</v>
      </c>
    </row>
    <row r="1276" spans="1:47" s="2" customFormat="1" ht="29.25">
      <c r="A1276" s="37"/>
      <c r="B1276" s="38"/>
      <c r="C1276" s="39"/>
      <c r="D1276" s="185" t="s">
        <v>1564</v>
      </c>
      <c r="E1276" s="39"/>
      <c r="F1276" s="186" t="s">
        <v>1580</v>
      </c>
      <c r="G1276" s="39"/>
      <c r="H1276" s="39"/>
      <c r="I1276" s="187"/>
      <c r="J1276" s="39"/>
      <c r="K1276" s="39"/>
      <c r="L1276" s="42"/>
      <c r="M1276" s="188"/>
      <c r="N1276" s="189"/>
      <c r="O1276" s="67"/>
      <c r="P1276" s="67"/>
      <c r="Q1276" s="67"/>
      <c r="R1276" s="67"/>
      <c r="S1276" s="67"/>
      <c r="T1276" s="68"/>
      <c r="U1276" s="37"/>
      <c r="V1276" s="37"/>
      <c r="W1276" s="37"/>
      <c r="X1276" s="37"/>
      <c r="Y1276" s="37"/>
      <c r="Z1276" s="37"/>
      <c r="AA1276" s="37"/>
      <c r="AB1276" s="37"/>
      <c r="AC1276" s="37"/>
      <c r="AD1276" s="37"/>
      <c r="AE1276" s="37"/>
      <c r="AT1276" s="19" t="s">
        <v>1564</v>
      </c>
      <c r="AU1276" s="19" t="s">
        <v>87</v>
      </c>
    </row>
    <row r="1277" spans="1:65" s="2" customFormat="1" ht="14.45" customHeight="1">
      <c r="A1277" s="37"/>
      <c r="B1277" s="38"/>
      <c r="C1277" s="222" t="s">
        <v>1581</v>
      </c>
      <c r="D1277" s="222" t="s">
        <v>194</v>
      </c>
      <c r="E1277" s="223" t="s">
        <v>1582</v>
      </c>
      <c r="F1277" s="224" t="s">
        <v>1583</v>
      </c>
      <c r="G1277" s="225" t="s">
        <v>235</v>
      </c>
      <c r="H1277" s="226">
        <v>3</v>
      </c>
      <c r="I1277" s="227"/>
      <c r="J1277" s="228">
        <f>ROUND(I1277*H1277,2)</f>
        <v>0</v>
      </c>
      <c r="K1277" s="224" t="s">
        <v>155</v>
      </c>
      <c r="L1277" s="229"/>
      <c r="M1277" s="230" t="s">
        <v>31</v>
      </c>
      <c r="N1277" s="231" t="s">
        <v>48</v>
      </c>
      <c r="O1277" s="67"/>
      <c r="P1277" s="181">
        <f>O1277*H1277</f>
        <v>0</v>
      </c>
      <c r="Q1277" s="181">
        <v>0.0175</v>
      </c>
      <c r="R1277" s="181">
        <f>Q1277*H1277</f>
        <v>0.052500000000000005</v>
      </c>
      <c r="S1277" s="181">
        <v>0</v>
      </c>
      <c r="T1277" s="182">
        <f>S1277*H1277</f>
        <v>0</v>
      </c>
      <c r="U1277" s="37"/>
      <c r="V1277" s="37"/>
      <c r="W1277" s="37"/>
      <c r="X1277" s="37"/>
      <c r="Y1277" s="37"/>
      <c r="Z1277" s="37"/>
      <c r="AA1277" s="37"/>
      <c r="AB1277" s="37"/>
      <c r="AC1277" s="37"/>
      <c r="AD1277" s="37"/>
      <c r="AE1277" s="37"/>
      <c r="AR1277" s="183" t="s">
        <v>350</v>
      </c>
      <c r="AT1277" s="183" t="s">
        <v>194</v>
      </c>
      <c r="AU1277" s="183" t="s">
        <v>87</v>
      </c>
      <c r="AY1277" s="19" t="s">
        <v>149</v>
      </c>
      <c r="BE1277" s="184">
        <f>IF(N1277="základní",J1277,0)</f>
        <v>0</v>
      </c>
      <c r="BF1277" s="184">
        <f>IF(N1277="snížená",J1277,0)</f>
        <v>0</v>
      </c>
      <c r="BG1277" s="184">
        <f>IF(N1277="zákl. přenesená",J1277,0)</f>
        <v>0</v>
      </c>
      <c r="BH1277" s="184">
        <f>IF(N1277="sníž. přenesená",J1277,0)</f>
        <v>0</v>
      </c>
      <c r="BI1277" s="184">
        <f>IF(N1277="nulová",J1277,0)</f>
        <v>0</v>
      </c>
      <c r="BJ1277" s="19" t="s">
        <v>85</v>
      </c>
      <c r="BK1277" s="184">
        <f>ROUND(I1277*H1277,2)</f>
        <v>0</v>
      </c>
      <c r="BL1277" s="19" t="s">
        <v>245</v>
      </c>
      <c r="BM1277" s="183" t="s">
        <v>1584</v>
      </c>
    </row>
    <row r="1278" spans="1:47" s="2" customFormat="1" ht="29.25">
      <c r="A1278" s="37"/>
      <c r="B1278" s="38"/>
      <c r="C1278" s="39"/>
      <c r="D1278" s="185" t="s">
        <v>1564</v>
      </c>
      <c r="E1278" s="39"/>
      <c r="F1278" s="186" t="s">
        <v>1580</v>
      </c>
      <c r="G1278" s="39"/>
      <c r="H1278" s="39"/>
      <c r="I1278" s="187"/>
      <c r="J1278" s="39"/>
      <c r="K1278" s="39"/>
      <c r="L1278" s="42"/>
      <c r="M1278" s="188"/>
      <c r="N1278" s="189"/>
      <c r="O1278" s="67"/>
      <c r="P1278" s="67"/>
      <c r="Q1278" s="67"/>
      <c r="R1278" s="67"/>
      <c r="S1278" s="67"/>
      <c r="T1278" s="68"/>
      <c r="U1278" s="37"/>
      <c r="V1278" s="37"/>
      <c r="W1278" s="37"/>
      <c r="X1278" s="37"/>
      <c r="Y1278" s="37"/>
      <c r="Z1278" s="37"/>
      <c r="AA1278" s="37"/>
      <c r="AB1278" s="37"/>
      <c r="AC1278" s="37"/>
      <c r="AD1278" s="37"/>
      <c r="AE1278" s="37"/>
      <c r="AT1278" s="19" t="s">
        <v>1564</v>
      </c>
      <c r="AU1278" s="19" t="s">
        <v>87</v>
      </c>
    </row>
    <row r="1279" spans="1:65" s="2" customFormat="1" ht="14.45" customHeight="1">
      <c r="A1279" s="37"/>
      <c r="B1279" s="38"/>
      <c r="C1279" s="222" t="s">
        <v>1585</v>
      </c>
      <c r="D1279" s="222" t="s">
        <v>194</v>
      </c>
      <c r="E1279" s="223" t="s">
        <v>1586</v>
      </c>
      <c r="F1279" s="224" t="s">
        <v>1587</v>
      </c>
      <c r="G1279" s="225" t="s">
        <v>235</v>
      </c>
      <c r="H1279" s="226">
        <v>1</v>
      </c>
      <c r="I1279" s="227"/>
      <c r="J1279" s="228">
        <f>ROUND(I1279*H1279,2)</f>
        <v>0</v>
      </c>
      <c r="K1279" s="224" t="s">
        <v>155</v>
      </c>
      <c r="L1279" s="229"/>
      <c r="M1279" s="230" t="s">
        <v>31</v>
      </c>
      <c r="N1279" s="231" t="s">
        <v>48</v>
      </c>
      <c r="O1279" s="67"/>
      <c r="P1279" s="181">
        <f>O1279*H1279</f>
        <v>0</v>
      </c>
      <c r="Q1279" s="181">
        <v>0.0195</v>
      </c>
      <c r="R1279" s="181">
        <f>Q1279*H1279</f>
        <v>0.0195</v>
      </c>
      <c r="S1279" s="181">
        <v>0</v>
      </c>
      <c r="T1279" s="182">
        <f>S1279*H1279</f>
        <v>0</v>
      </c>
      <c r="U1279" s="37"/>
      <c r="V1279" s="37"/>
      <c r="W1279" s="37"/>
      <c r="X1279" s="37"/>
      <c r="Y1279" s="37"/>
      <c r="Z1279" s="37"/>
      <c r="AA1279" s="37"/>
      <c r="AB1279" s="37"/>
      <c r="AC1279" s="37"/>
      <c r="AD1279" s="37"/>
      <c r="AE1279" s="37"/>
      <c r="AR1279" s="183" t="s">
        <v>350</v>
      </c>
      <c r="AT1279" s="183" t="s">
        <v>194</v>
      </c>
      <c r="AU1279" s="183" t="s">
        <v>87</v>
      </c>
      <c r="AY1279" s="19" t="s">
        <v>149</v>
      </c>
      <c r="BE1279" s="184">
        <f>IF(N1279="základní",J1279,0)</f>
        <v>0</v>
      </c>
      <c r="BF1279" s="184">
        <f>IF(N1279="snížená",J1279,0)</f>
        <v>0</v>
      </c>
      <c r="BG1279" s="184">
        <f>IF(N1279="zákl. přenesená",J1279,0)</f>
        <v>0</v>
      </c>
      <c r="BH1279" s="184">
        <f>IF(N1279="sníž. přenesená",J1279,0)</f>
        <v>0</v>
      </c>
      <c r="BI1279" s="184">
        <f>IF(N1279="nulová",J1279,0)</f>
        <v>0</v>
      </c>
      <c r="BJ1279" s="19" t="s">
        <v>85</v>
      </c>
      <c r="BK1279" s="184">
        <f>ROUND(I1279*H1279,2)</f>
        <v>0</v>
      </c>
      <c r="BL1279" s="19" t="s">
        <v>245</v>
      </c>
      <c r="BM1279" s="183" t="s">
        <v>1588</v>
      </c>
    </row>
    <row r="1280" spans="1:47" s="2" customFormat="1" ht="29.25">
      <c r="A1280" s="37"/>
      <c r="B1280" s="38"/>
      <c r="C1280" s="39"/>
      <c r="D1280" s="185" t="s">
        <v>1564</v>
      </c>
      <c r="E1280" s="39"/>
      <c r="F1280" s="186" t="s">
        <v>1580</v>
      </c>
      <c r="G1280" s="39"/>
      <c r="H1280" s="39"/>
      <c r="I1280" s="187"/>
      <c r="J1280" s="39"/>
      <c r="K1280" s="39"/>
      <c r="L1280" s="42"/>
      <c r="M1280" s="188"/>
      <c r="N1280" s="189"/>
      <c r="O1280" s="67"/>
      <c r="P1280" s="67"/>
      <c r="Q1280" s="67"/>
      <c r="R1280" s="67"/>
      <c r="S1280" s="67"/>
      <c r="T1280" s="68"/>
      <c r="U1280" s="37"/>
      <c r="V1280" s="37"/>
      <c r="W1280" s="37"/>
      <c r="X1280" s="37"/>
      <c r="Y1280" s="37"/>
      <c r="Z1280" s="37"/>
      <c r="AA1280" s="37"/>
      <c r="AB1280" s="37"/>
      <c r="AC1280" s="37"/>
      <c r="AD1280" s="37"/>
      <c r="AE1280" s="37"/>
      <c r="AT1280" s="19" t="s">
        <v>1564</v>
      </c>
      <c r="AU1280" s="19" t="s">
        <v>87</v>
      </c>
    </row>
    <row r="1281" spans="1:65" s="2" customFormat="1" ht="24.2" customHeight="1">
      <c r="A1281" s="37"/>
      <c r="B1281" s="38"/>
      <c r="C1281" s="172" t="s">
        <v>1589</v>
      </c>
      <c r="D1281" s="172" t="s">
        <v>151</v>
      </c>
      <c r="E1281" s="173" t="s">
        <v>1590</v>
      </c>
      <c r="F1281" s="174" t="s">
        <v>1591</v>
      </c>
      <c r="G1281" s="175" t="s">
        <v>235</v>
      </c>
      <c r="H1281" s="176">
        <v>2</v>
      </c>
      <c r="I1281" s="177"/>
      <c r="J1281" s="178">
        <f>ROUND(I1281*H1281,2)</f>
        <v>0</v>
      </c>
      <c r="K1281" s="174" t="s">
        <v>155</v>
      </c>
      <c r="L1281" s="42"/>
      <c r="M1281" s="179" t="s">
        <v>31</v>
      </c>
      <c r="N1281" s="180" t="s">
        <v>48</v>
      </c>
      <c r="O1281" s="67"/>
      <c r="P1281" s="181">
        <f>O1281*H1281</f>
        <v>0</v>
      </c>
      <c r="Q1281" s="181">
        <v>0.00093</v>
      </c>
      <c r="R1281" s="181">
        <f>Q1281*H1281</f>
        <v>0.00186</v>
      </c>
      <c r="S1281" s="181">
        <v>0</v>
      </c>
      <c r="T1281" s="182">
        <f>S1281*H1281</f>
        <v>0</v>
      </c>
      <c r="U1281" s="37"/>
      <c r="V1281" s="37"/>
      <c r="W1281" s="37"/>
      <c r="X1281" s="37"/>
      <c r="Y1281" s="37"/>
      <c r="Z1281" s="37"/>
      <c r="AA1281" s="37"/>
      <c r="AB1281" s="37"/>
      <c r="AC1281" s="37"/>
      <c r="AD1281" s="37"/>
      <c r="AE1281" s="37"/>
      <c r="AR1281" s="183" t="s">
        <v>245</v>
      </c>
      <c r="AT1281" s="183" t="s">
        <v>151</v>
      </c>
      <c r="AU1281" s="183" t="s">
        <v>87</v>
      </c>
      <c r="AY1281" s="19" t="s">
        <v>149</v>
      </c>
      <c r="BE1281" s="184">
        <f>IF(N1281="základní",J1281,0)</f>
        <v>0</v>
      </c>
      <c r="BF1281" s="184">
        <f>IF(N1281="snížená",J1281,0)</f>
        <v>0</v>
      </c>
      <c r="BG1281" s="184">
        <f>IF(N1281="zákl. přenesená",J1281,0)</f>
        <v>0</v>
      </c>
      <c r="BH1281" s="184">
        <f>IF(N1281="sníž. přenesená",J1281,0)</f>
        <v>0</v>
      </c>
      <c r="BI1281" s="184">
        <f>IF(N1281="nulová",J1281,0)</f>
        <v>0</v>
      </c>
      <c r="BJ1281" s="19" t="s">
        <v>85</v>
      </c>
      <c r="BK1281" s="184">
        <f>ROUND(I1281*H1281,2)</f>
        <v>0</v>
      </c>
      <c r="BL1281" s="19" t="s">
        <v>245</v>
      </c>
      <c r="BM1281" s="183" t="s">
        <v>1592</v>
      </c>
    </row>
    <row r="1282" spans="1:47" s="2" customFormat="1" ht="87.75">
      <c r="A1282" s="37"/>
      <c r="B1282" s="38"/>
      <c r="C1282" s="39"/>
      <c r="D1282" s="185" t="s">
        <v>158</v>
      </c>
      <c r="E1282" s="39"/>
      <c r="F1282" s="186" t="s">
        <v>1571</v>
      </c>
      <c r="G1282" s="39"/>
      <c r="H1282" s="39"/>
      <c r="I1282" s="187"/>
      <c r="J1282" s="39"/>
      <c r="K1282" s="39"/>
      <c r="L1282" s="42"/>
      <c r="M1282" s="188"/>
      <c r="N1282" s="189"/>
      <c r="O1282" s="67"/>
      <c r="P1282" s="67"/>
      <c r="Q1282" s="67"/>
      <c r="R1282" s="67"/>
      <c r="S1282" s="67"/>
      <c r="T1282" s="68"/>
      <c r="U1282" s="37"/>
      <c r="V1282" s="37"/>
      <c r="W1282" s="37"/>
      <c r="X1282" s="37"/>
      <c r="Y1282" s="37"/>
      <c r="Z1282" s="37"/>
      <c r="AA1282" s="37"/>
      <c r="AB1282" s="37"/>
      <c r="AC1282" s="37"/>
      <c r="AD1282" s="37"/>
      <c r="AE1282" s="37"/>
      <c r="AT1282" s="19" t="s">
        <v>158</v>
      </c>
      <c r="AU1282" s="19" t="s">
        <v>87</v>
      </c>
    </row>
    <row r="1283" spans="2:51" s="13" customFormat="1" ht="12">
      <c r="B1283" s="190"/>
      <c r="C1283" s="191"/>
      <c r="D1283" s="185" t="s">
        <v>160</v>
      </c>
      <c r="E1283" s="192" t="s">
        <v>31</v>
      </c>
      <c r="F1283" s="193" t="s">
        <v>205</v>
      </c>
      <c r="G1283" s="191"/>
      <c r="H1283" s="192" t="s">
        <v>31</v>
      </c>
      <c r="I1283" s="194"/>
      <c r="J1283" s="191"/>
      <c r="K1283" s="191"/>
      <c r="L1283" s="195"/>
      <c r="M1283" s="196"/>
      <c r="N1283" s="197"/>
      <c r="O1283" s="197"/>
      <c r="P1283" s="197"/>
      <c r="Q1283" s="197"/>
      <c r="R1283" s="197"/>
      <c r="S1283" s="197"/>
      <c r="T1283" s="198"/>
      <c r="AT1283" s="199" t="s">
        <v>160</v>
      </c>
      <c r="AU1283" s="199" t="s">
        <v>87</v>
      </c>
      <c r="AV1283" s="13" t="s">
        <v>85</v>
      </c>
      <c r="AW1283" s="13" t="s">
        <v>38</v>
      </c>
      <c r="AX1283" s="13" t="s">
        <v>77</v>
      </c>
      <c r="AY1283" s="199" t="s">
        <v>149</v>
      </c>
    </row>
    <row r="1284" spans="2:51" s="13" customFormat="1" ht="12">
      <c r="B1284" s="190"/>
      <c r="C1284" s="191"/>
      <c r="D1284" s="185" t="s">
        <v>160</v>
      </c>
      <c r="E1284" s="192" t="s">
        <v>31</v>
      </c>
      <c r="F1284" s="193" t="s">
        <v>1593</v>
      </c>
      <c r="G1284" s="191"/>
      <c r="H1284" s="192" t="s">
        <v>31</v>
      </c>
      <c r="I1284" s="194"/>
      <c r="J1284" s="191"/>
      <c r="K1284" s="191"/>
      <c r="L1284" s="195"/>
      <c r="M1284" s="196"/>
      <c r="N1284" s="197"/>
      <c r="O1284" s="197"/>
      <c r="P1284" s="197"/>
      <c r="Q1284" s="197"/>
      <c r="R1284" s="197"/>
      <c r="S1284" s="197"/>
      <c r="T1284" s="198"/>
      <c r="AT1284" s="199" t="s">
        <v>160</v>
      </c>
      <c r="AU1284" s="199" t="s">
        <v>87</v>
      </c>
      <c r="AV1284" s="13" t="s">
        <v>85</v>
      </c>
      <c r="AW1284" s="13" t="s">
        <v>38</v>
      </c>
      <c r="AX1284" s="13" t="s">
        <v>77</v>
      </c>
      <c r="AY1284" s="199" t="s">
        <v>149</v>
      </c>
    </row>
    <row r="1285" spans="2:51" s="14" customFormat="1" ht="12">
      <c r="B1285" s="200"/>
      <c r="C1285" s="201"/>
      <c r="D1285" s="185" t="s">
        <v>160</v>
      </c>
      <c r="E1285" s="202" t="s">
        <v>31</v>
      </c>
      <c r="F1285" s="203" t="s">
        <v>1594</v>
      </c>
      <c r="G1285" s="201"/>
      <c r="H1285" s="204">
        <v>2</v>
      </c>
      <c r="I1285" s="205"/>
      <c r="J1285" s="201"/>
      <c r="K1285" s="201"/>
      <c r="L1285" s="206"/>
      <c r="M1285" s="207"/>
      <c r="N1285" s="208"/>
      <c r="O1285" s="208"/>
      <c r="P1285" s="208"/>
      <c r="Q1285" s="208"/>
      <c r="R1285" s="208"/>
      <c r="S1285" s="208"/>
      <c r="T1285" s="209"/>
      <c r="AT1285" s="210" t="s">
        <v>160</v>
      </c>
      <c r="AU1285" s="210" t="s">
        <v>87</v>
      </c>
      <c r="AV1285" s="14" t="s">
        <v>87</v>
      </c>
      <c r="AW1285" s="14" t="s">
        <v>38</v>
      </c>
      <c r="AX1285" s="14" t="s">
        <v>77</v>
      </c>
      <c r="AY1285" s="210" t="s">
        <v>149</v>
      </c>
    </row>
    <row r="1286" spans="2:51" s="15" customFormat="1" ht="12">
      <c r="B1286" s="211"/>
      <c r="C1286" s="212"/>
      <c r="D1286" s="185" t="s">
        <v>160</v>
      </c>
      <c r="E1286" s="213" t="s">
        <v>31</v>
      </c>
      <c r="F1286" s="214" t="s">
        <v>163</v>
      </c>
      <c r="G1286" s="212"/>
      <c r="H1286" s="215">
        <v>2</v>
      </c>
      <c r="I1286" s="216"/>
      <c r="J1286" s="212"/>
      <c r="K1286" s="212"/>
      <c r="L1286" s="217"/>
      <c r="M1286" s="218"/>
      <c r="N1286" s="219"/>
      <c r="O1286" s="219"/>
      <c r="P1286" s="219"/>
      <c r="Q1286" s="219"/>
      <c r="R1286" s="219"/>
      <c r="S1286" s="219"/>
      <c r="T1286" s="220"/>
      <c r="AT1286" s="221" t="s">
        <v>160</v>
      </c>
      <c r="AU1286" s="221" t="s">
        <v>87</v>
      </c>
      <c r="AV1286" s="15" t="s">
        <v>156</v>
      </c>
      <c r="AW1286" s="15" t="s">
        <v>38</v>
      </c>
      <c r="AX1286" s="15" t="s">
        <v>85</v>
      </c>
      <c r="AY1286" s="221" t="s">
        <v>149</v>
      </c>
    </row>
    <row r="1287" spans="1:65" s="2" customFormat="1" ht="37.9" customHeight="1">
      <c r="A1287" s="37"/>
      <c r="B1287" s="38"/>
      <c r="C1287" s="222" t="s">
        <v>1595</v>
      </c>
      <c r="D1287" s="222" t="s">
        <v>194</v>
      </c>
      <c r="E1287" s="223" t="s">
        <v>1596</v>
      </c>
      <c r="F1287" s="224" t="s">
        <v>1597</v>
      </c>
      <c r="G1287" s="225" t="s">
        <v>235</v>
      </c>
      <c r="H1287" s="226">
        <v>2</v>
      </c>
      <c r="I1287" s="227"/>
      <c r="J1287" s="228">
        <f>ROUND(I1287*H1287,2)</f>
        <v>0</v>
      </c>
      <c r="K1287" s="224" t="s">
        <v>31</v>
      </c>
      <c r="L1287" s="229"/>
      <c r="M1287" s="230" t="s">
        <v>31</v>
      </c>
      <c r="N1287" s="231" t="s">
        <v>48</v>
      </c>
      <c r="O1287" s="67"/>
      <c r="P1287" s="181">
        <f>O1287*H1287</f>
        <v>0</v>
      </c>
      <c r="Q1287" s="181">
        <v>0.7132</v>
      </c>
      <c r="R1287" s="181">
        <f>Q1287*H1287</f>
        <v>1.4264</v>
      </c>
      <c r="S1287" s="181">
        <v>0</v>
      </c>
      <c r="T1287" s="182">
        <f>S1287*H1287</f>
        <v>0</v>
      </c>
      <c r="U1287" s="37"/>
      <c r="V1287" s="37"/>
      <c r="W1287" s="37"/>
      <c r="X1287" s="37"/>
      <c r="Y1287" s="37"/>
      <c r="Z1287" s="37"/>
      <c r="AA1287" s="37"/>
      <c r="AB1287" s="37"/>
      <c r="AC1287" s="37"/>
      <c r="AD1287" s="37"/>
      <c r="AE1287" s="37"/>
      <c r="AR1287" s="183" t="s">
        <v>350</v>
      </c>
      <c r="AT1287" s="183" t="s">
        <v>194</v>
      </c>
      <c r="AU1287" s="183" t="s">
        <v>87</v>
      </c>
      <c r="AY1287" s="19" t="s">
        <v>149</v>
      </c>
      <c r="BE1287" s="184">
        <f>IF(N1287="základní",J1287,0)</f>
        <v>0</v>
      </c>
      <c r="BF1287" s="184">
        <f>IF(N1287="snížená",J1287,0)</f>
        <v>0</v>
      </c>
      <c r="BG1287" s="184">
        <f>IF(N1287="zákl. přenesená",J1287,0)</f>
        <v>0</v>
      </c>
      <c r="BH1287" s="184">
        <f>IF(N1287="sníž. přenesená",J1287,0)</f>
        <v>0</v>
      </c>
      <c r="BI1287" s="184">
        <f>IF(N1287="nulová",J1287,0)</f>
        <v>0</v>
      </c>
      <c r="BJ1287" s="19" t="s">
        <v>85</v>
      </c>
      <c r="BK1287" s="184">
        <f>ROUND(I1287*H1287,2)</f>
        <v>0</v>
      </c>
      <c r="BL1287" s="19" t="s">
        <v>245</v>
      </c>
      <c r="BM1287" s="183" t="s">
        <v>1598</v>
      </c>
    </row>
    <row r="1288" spans="1:65" s="2" customFormat="1" ht="24.2" customHeight="1">
      <c r="A1288" s="37"/>
      <c r="B1288" s="38"/>
      <c r="C1288" s="172" t="s">
        <v>1599</v>
      </c>
      <c r="D1288" s="172" t="s">
        <v>151</v>
      </c>
      <c r="E1288" s="173" t="s">
        <v>1600</v>
      </c>
      <c r="F1288" s="174" t="s">
        <v>1601</v>
      </c>
      <c r="G1288" s="175" t="s">
        <v>235</v>
      </c>
      <c r="H1288" s="176">
        <v>1</v>
      </c>
      <c r="I1288" s="177"/>
      <c r="J1288" s="178">
        <f>ROUND(I1288*H1288,2)</f>
        <v>0</v>
      </c>
      <c r="K1288" s="174" t="s">
        <v>155</v>
      </c>
      <c r="L1288" s="42"/>
      <c r="M1288" s="179" t="s">
        <v>31</v>
      </c>
      <c r="N1288" s="180" t="s">
        <v>48</v>
      </c>
      <c r="O1288" s="67"/>
      <c r="P1288" s="181">
        <f>O1288*H1288</f>
        <v>0</v>
      </c>
      <c r="Q1288" s="181">
        <v>0.00086</v>
      </c>
      <c r="R1288" s="181">
        <f>Q1288*H1288</f>
        <v>0.00086</v>
      </c>
      <c r="S1288" s="181">
        <v>0</v>
      </c>
      <c r="T1288" s="182">
        <f>S1288*H1288</f>
        <v>0</v>
      </c>
      <c r="U1288" s="37"/>
      <c r="V1288" s="37"/>
      <c r="W1288" s="37"/>
      <c r="X1288" s="37"/>
      <c r="Y1288" s="37"/>
      <c r="Z1288" s="37"/>
      <c r="AA1288" s="37"/>
      <c r="AB1288" s="37"/>
      <c r="AC1288" s="37"/>
      <c r="AD1288" s="37"/>
      <c r="AE1288" s="37"/>
      <c r="AR1288" s="183" t="s">
        <v>245</v>
      </c>
      <c r="AT1288" s="183" t="s">
        <v>151</v>
      </c>
      <c r="AU1288" s="183" t="s">
        <v>87</v>
      </c>
      <c r="AY1288" s="19" t="s">
        <v>149</v>
      </c>
      <c r="BE1288" s="184">
        <f>IF(N1288="základní",J1288,0)</f>
        <v>0</v>
      </c>
      <c r="BF1288" s="184">
        <f>IF(N1288="snížená",J1288,0)</f>
        <v>0</v>
      </c>
      <c r="BG1288" s="184">
        <f>IF(N1288="zákl. přenesená",J1288,0)</f>
        <v>0</v>
      </c>
      <c r="BH1288" s="184">
        <f>IF(N1288="sníž. přenesená",J1288,0)</f>
        <v>0</v>
      </c>
      <c r="BI1288" s="184">
        <f>IF(N1288="nulová",J1288,0)</f>
        <v>0</v>
      </c>
      <c r="BJ1288" s="19" t="s">
        <v>85</v>
      </c>
      <c r="BK1288" s="184">
        <f>ROUND(I1288*H1288,2)</f>
        <v>0</v>
      </c>
      <c r="BL1288" s="19" t="s">
        <v>245</v>
      </c>
      <c r="BM1288" s="183" t="s">
        <v>1602</v>
      </c>
    </row>
    <row r="1289" spans="1:47" s="2" customFormat="1" ht="87.75">
      <c r="A1289" s="37"/>
      <c r="B1289" s="38"/>
      <c r="C1289" s="39"/>
      <c r="D1289" s="185" t="s">
        <v>158</v>
      </c>
      <c r="E1289" s="39"/>
      <c r="F1289" s="186" t="s">
        <v>1571</v>
      </c>
      <c r="G1289" s="39"/>
      <c r="H1289" s="39"/>
      <c r="I1289" s="187"/>
      <c r="J1289" s="39"/>
      <c r="K1289" s="39"/>
      <c r="L1289" s="42"/>
      <c r="M1289" s="188"/>
      <c r="N1289" s="189"/>
      <c r="O1289" s="67"/>
      <c r="P1289" s="67"/>
      <c r="Q1289" s="67"/>
      <c r="R1289" s="67"/>
      <c r="S1289" s="67"/>
      <c r="T1289" s="68"/>
      <c r="U1289" s="37"/>
      <c r="V1289" s="37"/>
      <c r="W1289" s="37"/>
      <c r="X1289" s="37"/>
      <c r="Y1289" s="37"/>
      <c r="Z1289" s="37"/>
      <c r="AA1289" s="37"/>
      <c r="AB1289" s="37"/>
      <c r="AC1289" s="37"/>
      <c r="AD1289" s="37"/>
      <c r="AE1289" s="37"/>
      <c r="AT1289" s="19" t="s">
        <v>158</v>
      </c>
      <c r="AU1289" s="19" t="s">
        <v>87</v>
      </c>
    </row>
    <row r="1290" spans="2:51" s="13" customFormat="1" ht="12">
      <c r="B1290" s="190"/>
      <c r="C1290" s="191"/>
      <c r="D1290" s="185" t="s">
        <v>160</v>
      </c>
      <c r="E1290" s="192" t="s">
        <v>31</v>
      </c>
      <c r="F1290" s="193" t="s">
        <v>205</v>
      </c>
      <c r="G1290" s="191"/>
      <c r="H1290" s="192" t="s">
        <v>31</v>
      </c>
      <c r="I1290" s="194"/>
      <c r="J1290" s="191"/>
      <c r="K1290" s="191"/>
      <c r="L1290" s="195"/>
      <c r="M1290" s="196"/>
      <c r="N1290" s="197"/>
      <c r="O1290" s="197"/>
      <c r="P1290" s="197"/>
      <c r="Q1290" s="197"/>
      <c r="R1290" s="197"/>
      <c r="S1290" s="197"/>
      <c r="T1290" s="198"/>
      <c r="AT1290" s="199" t="s">
        <v>160</v>
      </c>
      <c r="AU1290" s="199" t="s">
        <v>87</v>
      </c>
      <c r="AV1290" s="13" t="s">
        <v>85</v>
      </c>
      <c r="AW1290" s="13" t="s">
        <v>38</v>
      </c>
      <c r="AX1290" s="13" t="s">
        <v>77</v>
      </c>
      <c r="AY1290" s="199" t="s">
        <v>149</v>
      </c>
    </row>
    <row r="1291" spans="2:51" s="13" customFormat="1" ht="12">
      <c r="B1291" s="190"/>
      <c r="C1291" s="191"/>
      <c r="D1291" s="185" t="s">
        <v>160</v>
      </c>
      <c r="E1291" s="192" t="s">
        <v>31</v>
      </c>
      <c r="F1291" s="193" t="s">
        <v>1593</v>
      </c>
      <c r="G1291" s="191"/>
      <c r="H1291" s="192" t="s">
        <v>31</v>
      </c>
      <c r="I1291" s="194"/>
      <c r="J1291" s="191"/>
      <c r="K1291" s="191"/>
      <c r="L1291" s="195"/>
      <c r="M1291" s="196"/>
      <c r="N1291" s="197"/>
      <c r="O1291" s="197"/>
      <c r="P1291" s="197"/>
      <c r="Q1291" s="197"/>
      <c r="R1291" s="197"/>
      <c r="S1291" s="197"/>
      <c r="T1291" s="198"/>
      <c r="AT1291" s="199" t="s">
        <v>160</v>
      </c>
      <c r="AU1291" s="199" t="s">
        <v>87</v>
      </c>
      <c r="AV1291" s="13" t="s">
        <v>85</v>
      </c>
      <c r="AW1291" s="13" t="s">
        <v>38</v>
      </c>
      <c r="AX1291" s="13" t="s">
        <v>77</v>
      </c>
      <c r="AY1291" s="199" t="s">
        <v>149</v>
      </c>
    </row>
    <row r="1292" spans="2:51" s="14" customFormat="1" ht="12">
      <c r="B1292" s="200"/>
      <c r="C1292" s="201"/>
      <c r="D1292" s="185" t="s">
        <v>160</v>
      </c>
      <c r="E1292" s="202" t="s">
        <v>31</v>
      </c>
      <c r="F1292" s="203" t="s">
        <v>1603</v>
      </c>
      <c r="G1292" s="201"/>
      <c r="H1292" s="204">
        <v>1</v>
      </c>
      <c r="I1292" s="205"/>
      <c r="J1292" s="201"/>
      <c r="K1292" s="201"/>
      <c r="L1292" s="206"/>
      <c r="M1292" s="207"/>
      <c r="N1292" s="208"/>
      <c r="O1292" s="208"/>
      <c r="P1292" s="208"/>
      <c r="Q1292" s="208"/>
      <c r="R1292" s="208"/>
      <c r="S1292" s="208"/>
      <c r="T1292" s="209"/>
      <c r="AT1292" s="210" t="s">
        <v>160</v>
      </c>
      <c r="AU1292" s="210" t="s">
        <v>87</v>
      </c>
      <c r="AV1292" s="14" t="s">
        <v>87</v>
      </c>
      <c r="AW1292" s="14" t="s">
        <v>38</v>
      </c>
      <c r="AX1292" s="14" t="s">
        <v>77</v>
      </c>
      <c r="AY1292" s="210" t="s">
        <v>149</v>
      </c>
    </row>
    <row r="1293" spans="2:51" s="15" customFormat="1" ht="12">
      <c r="B1293" s="211"/>
      <c r="C1293" s="212"/>
      <c r="D1293" s="185" t="s">
        <v>160</v>
      </c>
      <c r="E1293" s="213" t="s">
        <v>31</v>
      </c>
      <c r="F1293" s="214" t="s">
        <v>163</v>
      </c>
      <c r="G1293" s="212"/>
      <c r="H1293" s="215">
        <v>1</v>
      </c>
      <c r="I1293" s="216"/>
      <c r="J1293" s="212"/>
      <c r="K1293" s="212"/>
      <c r="L1293" s="217"/>
      <c r="M1293" s="218"/>
      <c r="N1293" s="219"/>
      <c r="O1293" s="219"/>
      <c r="P1293" s="219"/>
      <c r="Q1293" s="219"/>
      <c r="R1293" s="219"/>
      <c r="S1293" s="219"/>
      <c r="T1293" s="220"/>
      <c r="AT1293" s="221" t="s">
        <v>160</v>
      </c>
      <c r="AU1293" s="221" t="s">
        <v>87</v>
      </c>
      <c r="AV1293" s="15" t="s">
        <v>156</v>
      </c>
      <c r="AW1293" s="15" t="s">
        <v>38</v>
      </c>
      <c r="AX1293" s="15" t="s">
        <v>85</v>
      </c>
      <c r="AY1293" s="221" t="s">
        <v>149</v>
      </c>
    </row>
    <row r="1294" spans="1:65" s="2" customFormat="1" ht="37.9" customHeight="1">
      <c r="A1294" s="37"/>
      <c r="B1294" s="38"/>
      <c r="C1294" s="222" t="s">
        <v>1604</v>
      </c>
      <c r="D1294" s="222" t="s">
        <v>194</v>
      </c>
      <c r="E1294" s="223" t="s">
        <v>1605</v>
      </c>
      <c r="F1294" s="224" t="s">
        <v>1606</v>
      </c>
      <c r="G1294" s="225" t="s">
        <v>235</v>
      </c>
      <c r="H1294" s="226">
        <v>1</v>
      </c>
      <c r="I1294" s="227"/>
      <c r="J1294" s="228">
        <f>ROUND(I1294*H1294,2)</f>
        <v>0</v>
      </c>
      <c r="K1294" s="224" t="s">
        <v>31</v>
      </c>
      <c r="L1294" s="229"/>
      <c r="M1294" s="230" t="s">
        <v>31</v>
      </c>
      <c r="N1294" s="231" t="s">
        <v>48</v>
      </c>
      <c r="O1294" s="67"/>
      <c r="P1294" s="181">
        <f>O1294*H1294</f>
        <v>0</v>
      </c>
      <c r="Q1294" s="181">
        <v>0.4158</v>
      </c>
      <c r="R1294" s="181">
        <f>Q1294*H1294</f>
        <v>0.4158</v>
      </c>
      <c r="S1294" s="181">
        <v>0</v>
      </c>
      <c r="T1294" s="182">
        <f>S1294*H1294</f>
        <v>0</v>
      </c>
      <c r="U1294" s="37"/>
      <c r="V1294" s="37"/>
      <c r="W1294" s="37"/>
      <c r="X1294" s="37"/>
      <c r="Y1294" s="37"/>
      <c r="Z1294" s="37"/>
      <c r="AA1294" s="37"/>
      <c r="AB1294" s="37"/>
      <c r="AC1294" s="37"/>
      <c r="AD1294" s="37"/>
      <c r="AE1294" s="37"/>
      <c r="AR1294" s="183" t="s">
        <v>350</v>
      </c>
      <c r="AT1294" s="183" t="s">
        <v>194</v>
      </c>
      <c r="AU1294" s="183" t="s">
        <v>87</v>
      </c>
      <c r="AY1294" s="19" t="s">
        <v>149</v>
      </c>
      <c r="BE1294" s="184">
        <f>IF(N1294="základní",J1294,0)</f>
        <v>0</v>
      </c>
      <c r="BF1294" s="184">
        <f>IF(N1294="snížená",J1294,0)</f>
        <v>0</v>
      </c>
      <c r="BG1294" s="184">
        <f>IF(N1294="zákl. přenesená",J1294,0)</f>
        <v>0</v>
      </c>
      <c r="BH1294" s="184">
        <f>IF(N1294="sníž. přenesená",J1294,0)</f>
        <v>0</v>
      </c>
      <c r="BI1294" s="184">
        <f>IF(N1294="nulová",J1294,0)</f>
        <v>0</v>
      </c>
      <c r="BJ1294" s="19" t="s">
        <v>85</v>
      </c>
      <c r="BK1294" s="184">
        <f>ROUND(I1294*H1294,2)</f>
        <v>0</v>
      </c>
      <c r="BL1294" s="19" t="s">
        <v>245</v>
      </c>
      <c r="BM1294" s="183" t="s">
        <v>1607</v>
      </c>
    </row>
    <row r="1295" spans="1:65" s="2" customFormat="1" ht="14.45" customHeight="1">
      <c r="A1295" s="37"/>
      <c r="B1295" s="38"/>
      <c r="C1295" s="172" t="s">
        <v>1608</v>
      </c>
      <c r="D1295" s="172" t="s">
        <v>151</v>
      </c>
      <c r="E1295" s="173" t="s">
        <v>1609</v>
      </c>
      <c r="F1295" s="174" t="s">
        <v>1610</v>
      </c>
      <c r="G1295" s="175" t="s">
        <v>235</v>
      </c>
      <c r="H1295" s="176">
        <v>5</v>
      </c>
      <c r="I1295" s="177"/>
      <c r="J1295" s="178">
        <f>ROUND(I1295*H1295,2)</f>
        <v>0</v>
      </c>
      <c r="K1295" s="174" t="s">
        <v>155</v>
      </c>
      <c r="L1295" s="42"/>
      <c r="M1295" s="179" t="s">
        <v>31</v>
      </c>
      <c r="N1295" s="180" t="s">
        <v>48</v>
      </c>
      <c r="O1295" s="67"/>
      <c r="P1295" s="181">
        <f>O1295*H1295</f>
        <v>0</v>
      </c>
      <c r="Q1295" s="181">
        <v>0</v>
      </c>
      <c r="R1295" s="181">
        <f>Q1295*H1295</f>
        <v>0</v>
      </c>
      <c r="S1295" s="181">
        <v>0</v>
      </c>
      <c r="T1295" s="182">
        <f>S1295*H1295</f>
        <v>0</v>
      </c>
      <c r="U1295" s="37"/>
      <c r="V1295" s="37"/>
      <c r="W1295" s="37"/>
      <c r="X1295" s="37"/>
      <c r="Y1295" s="37"/>
      <c r="Z1295" s="37"/>
      <c r="AA1295" s="37"/>
      <c r="AB1295" s="37"/>
      <c r="AC1295" s="37"/>
      <c r="AD1295" s="37"/>
      <c r="AE1295" s="37"/>
      <c r="AR1295" s="183" t="s">
        <v>245</v>
      </c>
      <c r="AT1295" s="183" t="s">
        <v>151</v>
      </c>
      <c r="AU1295" s="183" t="s">
        <v>87</v>
      </c>
      <c r="AY1295" s="19" t="s">
        <v>149</v>
      </c>
      <c r="BE1295" s="184">
        <f>IF(N1295="základní",J1295,0)</f>
        <v>0</v>
      </c>
      <c r="BF1295" s="184">
        <f>IF(N1295="snížená",J1295,0)</f>
        <v>0</v>
      </c>
      <c r="BG1295" s="184">
        <f>IF(N1295="zákl. přenesená",J1295,0)</f>
        <v>0</v>
      </c>
      <c r="BH1295" s="184">
        <f>IF(N1295="sníž. přenesená",J1295,0)</f>
        <v>0</v>
      </c>
      <c r="BI1295" s="184">
        <f>IF(N1295="nulová",J1295,0)</f>
        <v>0</v>
      </c>
      <c r="BJ1295" s="19" t="s">
        <v>85</v>
      </c>
      <c r="BK1295" s="184">
        <f>ROUND(I1295*H1295,2)</f>
        <v>0</v>
      </c>
      <c r="BL1295" s="19" t="s">
        <v>245</v>
      </c>
      <c r="BM1295" s="183" t="s">
        <v>1611</v>
      </c>
    </row>
    <row r="1296" spans="2:51" s="13" customFormat="1" ht="12">
      <c r="B1296" s="190"/>
      <c r="C1296" s="191"/>
      <c r="D1296" s="185" t="s">
        <v>160</v>
      </c>
      <c r="E1296" s="192" t="s">
        <v>31</v>
      </c>
      <c r="F1296" s="193" t="s">
        <v>205</v>
      </c>
      <c r="G1296" s="191"/>
      <c r="H1296" s="192" t="s">
        <v>31</v>
      </c>
      <c r="I1296" s="194"/>
      <c r="J1296" s="191"/>
      <c r="K1296" s="191"/>
      <c r="L1296" s="195"/>
      <c r="M1296" s="196"/>
      <c r="N1296" s="197"/>
      <c r="O1296" s="197"/>
      <c r="P1296" s="197"/>
      <c r="Q1296" s="197"/>
      <c r="R1296" s="197"/>
      <c r="S1296" s="197"/>
      <c r="T1296" s="198"/>
      <c r="AT1296" s="199" t="s">
        <v>160</v>
      </c>
      <c r="AU1296" s="199" t="s">
        <v>87</v>
      </c>
      <c r="AV1296" s="13" t="s">
        <v>85</v>
      </c>
      <c r="AW1296" s="13" t="s">
        <v>38</v>
      </c>
      <c r="AX1296" s="13" t="s">
        <v>77</v>
      </c>
      <c r="AY1296" s="199" t="s">
        <v>149</v>
      </c>
    </row>
    <row r="1297" spans="2:51" s="13" customFormat="1" ht="12">
      <c r="B1297" s="190"/>
      <c r="C1297" s="191"/>
      <c r="D1297" s="185" t="s">
        <v>160</v>
      </c>
      <c r="E1297" s="192" t="s">
        <v>31</v>
      </c>
      <c r="F1297" s="193" t="s">
        <v>1572</v>
      </c>
      <c r="G1297" s="191"/>
      <c r="H1297" s="192" t="s">
        <v>31</v>
      </c>
      <c r="I1297" s="194"/>
      <c r="J1297" s="191"/>
      <c r="K1297" s="191"/>
      <c r="L1297" s="195"/>
      <c r="M1297" s="196"/>
      <c r="N1297" s="197"/>
      <c r="O1297" s="197"/>
      <c r="P1297" s="197"/>
      <c r="Q1297" s="197"/>
      <c r="R1297" s="197"/>
      <c r="S1297" s="197"/>
      <c r="T1297" s="198"/>
      <c r="AT1297" s="199" t="s">
        <v>160</v>
      </c>
      <c r="AU1297" s="199" t="s">
        <v>87</v>
      </c>
      <c r="AV1297" s="13" t="s">
        <v>85</v>
      </c>
      <c r="AW1297" s="13" t="s">
        <v>38</v>
      </c>
      <c r="AX1297" s="13" t="s">
        <v>77</v>
      </c>
      <c r="AY1297" s="199" t="s">
        <v>149</v>
      </c>
    </row>
    <row r="1298" spans="2:51" s="14" customFormat="1" ht="12">
      <c r="B1298" s="200"/>
      <c r="C1298" s="201"/>
      <c r="D1298" s="185" t="s">
        <v>160</v>
      </c>
      <c r="E1298" s="202" t="s">
        <v>31</v>
      </c>
      <c r="F1298" s="203" t="s">
        <v>1573</v>
      </c>
      <c r="G1298" s="201"/>
      <c r="H1298" s="204">
        <v>3</v>
      </c>
      <c r="I1298" s="205"/>
      <c r="J1298" s="201"/>
      <c r="K1298" s="201"/>
      <c r="L1298" s="206"/>
      <c r="M1298" s="207"/>
      <c r="N1298" s="208"/>
      <c r="O1298" s="208"/>
      <c r="P1298" s="208"/>
      <c r="Q1298" s="208"/>
      <c r="R1298" s="208"/>
      <c r="S1298" s="208"/>
      <c r="T1298" s="209"/>
      <c r="AT1298" s="210" t="s">
        <v>160</v>
      </c>
      <c r="AU1298" s="210" t="s">
        <v>87</v>
      </c>
      <c r="AV1298" s="14" t="s">
        <v>87</v>
      </c>
      <c r="AW1298" s="14" t="s">
        <v>38</v>
      </c>
      <c r="AX1298" s="14" t="s">
        <v>77</v>
      </c>
      <c r="AY1298" s="210" t="s">
        <v>149</v>
      </c>
    </row>
    <row r="1299" spans="2:51" s="14" customFormat="1" ht="12">
      <c r="B1299" s="200"/>
      <c r="C1299" s="201"/>
      <c r="D1299" s="185" t="s">
        <v>160</v>
      </c>
      <c r="E1299" s="202" t="s">
        <v>31</v>
      </c>
      <c r="F1299" s="203" t="s">
        <v>1574</v>
      </c>
      <c r="G1299" s="201"/>
      <c r="H1299" s="204">
        <v>1</v>
      </c>
      <c r="I1299" s="205"/>
      <c r="J1299" s="201"/>
      <c r="K1299" s="201"/>
      <c r="L1299" s="206"/>
      <c r="M1299" s="207"/>
      <c r="N1299" s="208"/>
      <c r="O1299" s="208"/>
      <c r="P1299" s="208"/>
      <c r="Q1299" s="208"/>
      <c r="R1299" s="208"/>
      <c r="S1299" s="208"/>
      <c r="T1299" s="209"/>
      <c r="AT1299" s="210" t="s">
        <v>160</v>
      </c>
      <c r="AU1299" s="210" t="s">
        <v>87</v>
      </c>
      <c r="AV1299" s="14" t="s">
        <v>87</v>
      </c>
      <c r="AW1299" s="14" t="s">
        <v>38</v>
      </c>
      <c r="AX1299" s="14" t="s">
        <v>77</v>
      </c>
      <c r="AY1299" s="210" t="s">
        <v>149</v>
      </c>
    </row>
    <row r="1300" spans="2:51" s="14" customFormat="1" ht="12">
      <c r="B1300" s="200"/>
      <c r="C1300" s="201"/>
      <c r="D1300" s="185" t="s">
        <v>160</v>
      </c>
      <c r="E1300" s="202" t="s">
        <v>31</v>
      </c>
      <c r="F1300" s="203" t="s">
        <v>1612</v>
      </c>
      <c r="G1300" s="201"/>
      <c r="H1300" s="204">
        <v>1</v>
      </c>
      <c r="I1300" s="205"/>
      <c r="J1300" s="201"/>
      <c r="K1300" s="201"/>
      <c r="L1300" s="206"/>
      <c r="M1300" s="207"/>
      <c r="N1300" s="208"/>
      <c r="O1300" s="208"/>
      <c r="P1300" s="208"/>
      <c r="Q1300" s="208"/>
      <c r="R1300" s="208"/>
      <c r="S1300" s="208"/>
      <c r="T1300" s="209"/>
      <c r="AT1300" s="210" t="s">
        <v>160</v>
      </c>
      <c r="AU1300" s="210" t="s">
        <v>87</v>
      </c>
      <c r="AV1300" s="14" t="s">
        <v>87</v>
      </c>
      <c r="AW1300" s="14" t="s">
        <v>38</v>
      </c>
      <c r="AX1300" s="14" t="s">
        <v>77</v>
      </c>
      <c r="AY1300" s="210" t="s">
        <v>149</v>
      </c>
    </row>
    <row r="1301" spans="2:51" s="15" customFormat="1" ht="12">
      <c r="B1301" s="211"/>
      <c r="C1301" s="212"/>
      <c r="D1301" s="185" t="s">
        <v>160</v>
      </c>
      <c r="E1301" s="213" t="s">
        <v>31</v>
      </c>
      <c r="F1301" s="214" t="s">
        <v>163</v>
      </c>
      <c r="G1301" s="212"/>
      <c r="H1301" s="215">
        <v>5</v>
      </c>
      <c r="I1301" s="216"/>
      <c r="J1301" s="212"/>
      <c r="K1301" s="212"/>
      <c r="L1301" s="217"/>
      <c r="M1301" s="218"/>
      <c r="N1301" s="219"/>
      <c r="O1301" s="219"/>
      <c r="P1301" s="219"/>
      <c r="Q1301" s="219"/>
      <c r="R1301" s="219"/>
      <c r="S1301" s="219"/>
      <c r="T1301" s="220"/>
      <c r="AT1301" s="221" t="s">
        <v>160</v>
      </c>
      <c r="AU1301" s="221" t="s">
        <v>87</v>
      </c>
      <c r="AV1301" s="15" t="s">
        <v>156</v>
      </c>
      <c r="AW1301" s="15" t="s">
        <v>38</v>
      </c>
      <c r="AX1301" s="15" t="s">
        <v>85</v>
      </c>
      <c r="AY1301" s="221" t="s">
        <v>149</v>
      </c>
    </row>
    <row r="1302" spans="1:65" s="2" customFormat="1" ht="14.45" customHeight="1">
      <c r="A1302" s="37"/>
      <c r="B1302" s="38"/>
      <c r="C1302" s="222" t="s">
        <v>1613</v>
      </c>
      <c r="D1302" s="222" t="s">
        <v>194</v>
      </c>
      <c r="E1302" s="223" t="s">
        <v>1614</v>
      </c>
      <c r="F1302" s="224" t="s">
        <v>1615</v>
      </c>
      <c r="G1302" s="225" t="s">
        <v>1616</v>
      </c>
      <c r="H1302" s="226">
        <v>5</v>
      </c>
      <c r="I1302" s="227"/>
      <c r="J1302" s="228">
        <f>ROUND(I1302*H1302,2)</f>
        <v>0</v>
      </c>
      <c r="K1302" s="224" t="s">
        <v>31</v>
      </c>
      <c r="L1302" s="229"/>
      <c r="M1302" s="230" t="s">
        <v>31</v>
      </c>
      <c r="N1302" s="231" t="s">
        <v>48</v>
      </c>
      <c r="O1302" s="67"/>
      <c r="P1302" s="181">
        <f>O1302*H1302</f>
        <v>0</v>
      </c>
      <c r="Q1302" s="181">
        <v>0</v>
      </c>
      <c r="R1302" s="181">
        <f>Q1302*H1302</f>
        <v>0</v>
      </c>
      <c r="S1302" s="181">
        <v>0</v>
      </c>
      <c r="T1302" s="182">
        <f>S1302*H1302</f>
        <v>0</v>
      </c>
      <c r="U1302" s="37"/>
      <c r="V1302" s="37"/>
      <c r="W1302" s="37"/>
      <c r="X1302" s="37"/>
      <c r="Y1302" s="37"/>
      <c r="Z1302" s="37"/>
      <c r="AA1302" s="37"/>
      <c r="AB1302" s="37"/>
      <c r="AC1302" s="37"/>
      <c r="AD1302" s="37"/>
      <c r="AE1302" s="37"/>
      <c r="AR1302" s="183" t="s">
        <v>350</v>
      </c>
      <c r="AT1302" s="183" t="s">
        <v>194</v>
      </c>
      <c r="AU1302" s="183" t="s">
        <v>87</v>
      </c>
      <c r="AY1302" s="19" t="s">
        <v>149</v>
      </c>
      <c r="BE1302" s="184">
        <f>IF(N1302="základní",J1302,0)</f>
        <v>0</v>
      </c>
      <c r="BF1302" s="184">
        <f>IF(N1302="snížená",J1302,0)</f>
        <v>0</v>
      </c>
      <c r="BG1302" s="184">
        <f>IF(N1302="zákl. přenesená",J1302,0)</f>
        <v>0</v>
      </c>
      <c r="BH1302" s="184">
        <f>IF(N1302="sníž. přenesená",J1302,0)</f>
        <v>0</v>
      </c>
      <c r="BI1302" s="184">
        <f>IF(N1302="nulová",J1302,0)</f>
        <v>0</v>
      </c>
      <c r="BJ1302" s="19" t="s">
        <v>85</v>
      </c>
      <c r="BK1302" s="184">
        <f>ROUND(I1302*H1302,2)</f>
        <v>0</v>
      </c>
      <c r="BL1302" s="19" t="s">
        <v>245</v>
      </c>
      <c r="BM1302" s="183" t="s">
        <v>1617</v>
      </c>
    </row>
    <row r="1303" spans="1:65" s="2" customFormat="1" ht="14.45" customHeight="1">
      <c r="A1303" s="37"/>
      <c r="B1303" s="38"/>
      <c r="C1303" s="172" t="s">
        <v>1618</v>
      </c>
      <c r="D1303" s="172" t="s">
        <v>151</v>
      </c>
      <c r="E1303" s="173" t="s">
        <v>1619</v>
      </c>
      <c r="F1303" s="174" t="s">
        <v>1620</v>
      </c>
      <c r="G1303" s="175" t="s">
        <v>235</v>
      </c>
      <c r="H1303" s="176">
        <v>5</v>
      </c>
      <c r="I1303" s="177"/>
      <c r="J1303" s="178">
        <f>ROUND(I1303*H1303,2)</f>
        <v>0</v>
      </c>
      <c r="K1303" s="174" t="s">
        <v>155</v>
      </c>
      <c r="L1303" s="42"/>
      <c r="M1303" s="179" t="s">
        <v>31</v>
      </c>
      <c r="N1303" s="180" t="s">
        <v>48</v>
      </c>
      <c r="O1303" s="67"/>
      <c r="P1303" s="181">
        <f>O1303*H1303</f>
        <v>0</v>
      </c>
      <c r="Q1303" s="181">
        <v>0</v>
      </c>
      <c r="R1303" s="181">
        <f>Q1303*H1303</f>
        <v>0</v>
      </c>
      <c r="S1303" s="181">
        <v>0</v>
      </c>
      <c r="T1303" s="182">
        <f>S1303*H1303</f>
        <v>0</v>
      </c>
      <c r="U1303" s="37"/>
      <c r="V1303" s="37"/>
      <c r="W1303" s="37"/>
      <c r="X1303" s="37"/>
      <c r="Y1303" s="37"/>
      <c r="Z1303" s="37"/>
      <c r="AA1303" s="37"/>
      <c r="AB1303" s="37"/>
      <c r="AC1303" s="37"/>
      <c r="AD1303" s="37"/>
      <c r="AE1303" s="37"/>
      <c r="AR1303" s="183" t="s">
        <v>245</v>
      </c>
      <c r="AT1303" s="183" t="s">
        <v>151</v>
      </c>
      <c r="AU1303" s="183" t="s">
        <v>87</v>
      </c>
      <c r="AY1303" s="19" t="s">
        <v>149</v>
      </c>
      <c r="BE1303" s="184">
        <f>IF(N1303="základní",J1303,0)</f>
        <v>0</v>
      </c>
      <c r="BF1303" s="184">
        <f>IF(N1303="snížená",J1303,0)</f>
        <v>0</v>
      </c>
      <c r="BG1303" s="184">
        <f>IF(N1303="zákl. přenesená",J1303,0)</f>
        <v>0</v>
      </c>
      <c r="BH1303" s="184">
        <f>IF(N1303="sníž. přenesená",J1303,0)</f>
        <v>0</v>
      </c>
      <c r="BI1303" s="184">
        <f>IF(N1303="nulová",J1303,0)</f>
        <v>0</v>
      </c>
      <c r="BJ1303" s="19" t="s">
        <v>85</v>
      </c>
      <c r="BK1303" s="184">
        <f>ROUND(I1303*H1303,2)</f>
        <v>0</v>
      </c>
      <c r="BL1303" s="19" t="s">
        <v>245</v>
      </c>
      <c r="BM1303" s="183" t="s">
        <v>1621</v>
      </c>
    </row>
    <row r="1304" spans="2:51" s="13" customFormat="1" ht="12">
      <c r="B1304" s="190"/>
      <c r="C1304" s="191"/>
      <c r="D1304" s="185" t="s">
        <v>160</v>
      </c>
      <c r="E1304" s="192" t="s">
        <v>31</v>
      </c>
      <c r="F1304" s="193" t="s">
        <v>205</v>
      </c>
      <c r="G1304" s="191"/>
      <c r="H1304" s="192" t="s">
        <v>31</v>
      </c>
      <c r="I1304" s="194"/>
      <c r="J1304" s="191"/>
      <c r="K1304" s="191"/>
      <c r="L1304" s="195"/>
      <c r="M1304" s="196"/>
      <c r="N1304" s="197"/>
      <c r="O1304" s="197"/>
      <c r="P1304" s="197"/>
      <c r="Q1304" s="197"/>
      <c r="R1304" s="197"/>
      <c r="S1304" s="197"/>
      <c r="T1304" s="198"/>
      <c r="AT1304" s="199" t="s">
        <v>160</v>
      </c>
      <c r="AU1304" s="199" t="s">
        <v>87</v>
      </c>
      <c r="AV1304" s="13" t="s">
        <v>85</v>
      </c>
      <c r="AW1304" s="13" t="s">
        <v>38</v>
      </c>
      <c r="AX1304" s="13" t="s">
        <v>77</v>
      </c>
      <c r="AY1304" s="199" t="s">
        <v>149</v>
      </c>
    </row>
    <row r="1305" spans="2:51" s="13" customFormat="1" ht="12">
      <c r="B1305" s="190"/>
      <c r="C1305" s="191"/>
      <c r="D1305" s="185" t="s">
        <v>160</v>
      </c>
      <c r="E1305" s="192" t="s">
        <v>31</v>
      </c>
      <c r="F1305" s="193" t="s">
        <v>1572</v>
      </c>
      <c r="G1305" s="191"/>
      <c r="H1305" s="192" t="s">
        <v>31</v>
      </c>
      <c r="I1305" s="194"/>
      <c r="J1305" s="191"/>
      <c r="K1305" s="191"/>
      <c r="L1305" s="195"/>
      <c r="M1305" s="196"/>
      <c r="N1305" s="197"/>
      <c r="O1305" s="197"/>
      <c r="P1305" s="197"/>
      <c r="Q1305" s="197"/>
      <c r="R1305" s="197"/>
      <c r="S1305" s="197"/>
      <c r="T1305" s="198"/>
      <c r="AT1305" s="199" t="s">
        <v>160</v>
      </c>
      <c r="AU1305" s="199" t="s">
        <v>87</v>
      </c>
      <c r="AV1305" s="13" t="s">
        <v>85</v>
      </c>
      <c r="AW1305" s="13" t="s">
        <v>38</v>
      </c>
      <c r="AX1305" s="13" t="s">
        <v>77</v>
      </c>
      <c r="AY1305" s="199" t="s">
        <v>149</v>
      </c>
    </row>
    <row r="1306" spans="2:51" s="14" customFormat="1" ht="12">
      <c r="B1306" s="200"/>
      <c r="C1306" s="201"/>
      <c r="D1306" s="185" t="s">
        <v>160</v>
      </c>
      <c r="E1306" s="202" t="s">
        <v>31</v>
      </c>
      <c r="F1306" s="203" t="s">
        <v>1573</v>
      </c>
      <c r="G1306" s="201"/>
      <c r="H1306" s="204">
        <v>3</v>
      </c>
      <c r="I1306" s="205"/>
      <c r="J1306" s="201"/>
      <c r="K1306" s="201"/>
      <c r="L1306" s="206"/>
      <c r="M1306" s="207"/>
      <c r="N1306" s="208"/>
      <c r="O1306" s="208"/>
      <c r="P1306" s="208"/>
      <c r="Q1306" s="208"/>
      <c r="R1306" s="208"/>
      <c r="S1306" s="208"/>
      <c r="T1306" s="209"/>
      <c r="AT1306" s="210" t="s">
        <v>160</v>
      </c>
      <c r="AU1306" s="210" t="s">
        <v>87</v>
      </c>
      <c r="AV1306" s="14" t="s">
        <v>87</v>
      </c>
      <c r="AW1306" s="14" t="s">
        <v>38</v>
      </c>
      <c r="AX1306" s="14" t="s">
        <v>77</v>
      </c>
      <c r="AY1306" s="210" t="s">
        <v>149</v>
      </c>
    </row>
    <row r="1307" spans="2:51" s="14" customFormat="1" ht="12">
      <c r="B1307" s="200"/>
      <c r="C1307" s="201"/>
      <c r="D1307" s="185" t="s">
        <v>160</v>
      </c>
      <c r="E1307" s="202" t="s">
        <v>31</v>
      </c>
      <c r="F1307" s="203" t="s">
        <v>1574</v>
      </c>
      <c r="G1307" s="201"/>
      <c r="H1307" s="204">
        <v>1</v>
      </c>
      <c r="I1307" s="205"/>
      <c r="J1307" s="201"/>
      <c r="K1307" s="201"/>
      <c r="L1307" s="206"/>
      <c r="M1307" s="207"/>
      <c r="N1307" s="208"/>
      <c r="O1307" s="208"/>
      <c r="P1307" s="208"/>
      <c r="Q1307" s="208"/>
      <c r="R1307" s="208"/>
      <c r="S1307" s="208"/>
      <c r="T1307" s="209"/>
      <c r="AT1307" s="210" t="s">
        <v>160</v>
      </c>
      <c r="AU1307" s="210" t="s">
        <v>87</v>
      </c>
      <c r="AV1307" s="14" t="s">
        <v>87</v>
      </c>
      <c r="AW1307" s="14" t="s">
        <v>38</v>
      </c>
      <c r="AX1307" s="14" t="s">
        <v>77</v>
      </c>
      <c r="AY1307" s="210" t="s">
        <v>149</v>
      </c>
    </row>
    <row r="1308" spans="2:51" s="14" customFormat="1" ht="12">
      <c r="B1308" s="200"/>
      <c r="C1308" s="201"/>
      <c r="D1308" s="185" t="s">
        <v>160</v>
      </c>
      <c r="E1308" s="202" t="s">
        <v>31</v>
      </c>
      <c r="F1308" s="203" t="s">
        <v>1612</v>
      </c>
      <c r="G1308" s="201"/>
      <c r="H1308" s="204">
        <v>1</v>
      </c>
      <c r="I1308" s="205"/>
      <c r="J1308" s="201"/>
      <c r="K1308" s="201"/>
      <c r="L1308" s="206"/>
      <c r="M1308" s="207"/>
      <c r="N1308" s="208"/>
      <c r="O1308" s="208"/>
      <c r="P1308" s="208"/>
      <c r="Q1308" s="208"/>
      <c r="R1308" s="208"/>
      <c r="S1308" s="208"/>
      <c r="T1308" s="209"/>
      <c r="AT1308" s="210" t="s">
        <v>160</v>
      </c>
      <c r="AU1308" s="210" t="s">
        <v>87</v>
      </c>
      <c r="AV1308" s="14" t="s">
        <v>87</v>
      </c>
      <c r="AW1308" s="14" t="s">
        <v>38</v>
      </c>
      <c r="AX1308" s="14" t="s">
        <v>77</v>
      </c>
      <c r="AY1308" s="210" t="s">
        <v>149</v>
      </c>
    </row>
    <row r="1309" spans="2:51" s="15" customFormat="1" ht="12">
      <c r="B1309" s="211"/>
      <c r="C1309" s="212"/>
      <c r="D1309" s="185" t="s">
        <v>160</v>
      </c>
      <c r="E1309" s="213" t="s">
        <v>31</v>
      </c>
      <c r="F1309" s="214" t="s">
        <v>163</v>
      </c>
      <c r="G1309" s="212"/>
      <c r="H1309" s="215">
        <v>5</v>
      </c>
      <c r="I1309" s="216"/>
      <c r="J1309" s="212"/>
      <c r="K1309" s="212"/>
      <c r="L1309" s="217"/>
      <c r="M1309" s="218"/>
      <c r="N1309" s="219"/>
      <c r="O1309" s="219"/>
      <c r="P1309" s="219"/>
      <c r="Q1309" s="219"/>
      <c r="R1309" s="219"/>
      <c r="S1309" s="219"/>
      <c r="T1309" s="220"/>
      <c r="AT1309" s="221" t="s">
        <v>160</v>
      </c>
      <c r="AU1309" s="221" t="s">
        <v>87</v>
      </c>
      <c r="AV1309" s="15" t="s">
        <v>156</v>
      </c>
      <c r="AW1309" s="15" t="s">
        <v>38</v>
      </c>
      <c r="AX1309" s="15" t="s">
        <v>85</v>
      </c>
      <c r="AY1309" s="221" t="s">
        <v>149</v>
      </c>
    </row>
    <row r="1310" spans="1:65" s="2" customFormat="1" ht="14.45" customHeight="1">
      <c r="A1310" s="37"/>
      <c r="B1310" s="38"/>
      <c r="C1310" s="222" t="s">
        <v>1622</v>
      </c>
      <c r="D1310" s="222" t="s">
        <v>194</v>
      </c>
      <c r="E1310" s="223" t="s">
        <v>1623</v>
      </c>
      <c r="F1310" s="224" t="s">
        <v>1624</v>
      </c>
      <c r="G1310" s="225" t="s">
        <v>235</v>
      </c>
      <c r="H1310" s="226">
        <v>5</v>
      </c>
      <c r="I1310" s="227"/>
      <c r="J1310" s="228">
        <f>ROUND(I1310*H1310,2)</f>
        <v>0</v>
      </c>
      <c r="K1310" s="224" t="s">
        <v>155</v>
      </c>
      <c r="L1310" s="229"/>
      <c r="M1310" s="230" t="s">
        <v>31</v>
      </c>
      <c r="N1310" s="231" t="s">
        <v>48</v>
      </c>
      <c r="O1310" s="67"/>
      <c r="P1310" s="181">
        <f>O1310*H1310</f>
        <v>0</v>
      </c>
      <c r="Q1310" s="181">
        <v>0.00015</v>
      </c>
      <c r="R1310" s="181">
        <f>Q1310*H1310</f>
        <v>0.0007499999999999999</v>
      </c>
      <c r="S1310" s="181">
        <v>0</v>
      </c>
      <c r="T1310" s="182">
        <f>S1310*H1310</f>
        <v>0</v>
      </c>
      <c r="U1310" s="37"/>
      <c r="V1310" s="37"/>
      <c r="W1310" s="37"/>
      <c r="X1310" s="37"/>
      <c r="Y1310" s="37"/>
      <c r="Z1310" s="37"/>
      <c r="AA1310" s="37"/>
      <c r="AB1310" s="37"/>
      <c r="AC1310" s="37"/>
      <c r="AD1310" s="37"/>
      <c r="AE1310" s="37"/>
      <c r="AR1310" s="183" t="s">
        <v>350</v>
      </c>
      <c r="AT1310" s="183" t="s">
        <v>194</v>
      </c>
      <c r="AU1310" s="183" t="s">
        <v>87</v>
      </c>
      <c r="AY1310" s="19" t="s">
        <v>149</v>
      </c>
      <c r="BE1310" s="184">
        <f>IF(N1310="základní",J1310,0)</f>
        <v>0</v>
      </c>
      <c r="BF1310" s="184">
        <f>IF(N1310="snížená",J1310,0)</f>
        <v>0</v>
      </c>
      <c r="BG1310" s="184">
        <f>IF(N1310="zákl. přenesená",J1310,0)</f>
        <v>0</v>
      </c>
      <c r="BH1310" s="184">
        <f>IF(N1310="sníž. přenesená",J1310,0)</f>
        <v>0</v>
      </c>
      <c r="BI1310" s="184">
        <f>IF(N1310="nulová",J1310,0)</f>
        <v>0</v>
      </c>
      <c r="BJ1310" s="19" t="s">
        <v>85</v>
      </c>
      <c r="BK1310" s="184">
        <f>ROUND(I1310*H1310,2)</f>
        <v>0</v>
      </c>
      <c r="BL1310" s="19" t="s">
        <v>245</v>
      </c>
      <c r="BM1310" s="183" t="s">
        <v>1625</v>
      </c>
    </row>
    <row r="1311" spans="1:65" s="2" customFormat="1" ht="14.45" customHeight="1">
      <c r="A1311" s="37"/>
      <c r="B1311" s="38"/>
      <c r="C1311" s="222" t="s">
        <v>1626</v>
      </c>
      <c r="D1311" s="222" t="s">
        <v>194</v>
      </c>
      <c r="E1311" s="223" t="s">
        <v>1627</v>
      </c>
      <c r="F1311" s="224" t="s">
        <v>1628</v>
      </c>
      <c r="G1311" s="225" t="s">
        <v>235</v>
      </c>
      <c r="H1311" s="226">
        <v>5</v>
      </c>
      <c r="I1311" s="227"/>
      <c r="J1311" s="228">
        <f>ROUND(I1311*H1311,2)</f>
        <v>0</v>
      </c>
      <c r="K1311" s="224" t="s">
        <v>155</v>
      </c>
      <c r="L1311" s="229"/>
      <c r="M1311" s="230" t="s">
        <v>31</v>
      </c>
      <c r="N1311" s="231" t="s">
        <v>48</v>
      </c>
      <c r="O1311" s="67"/>
      <c r="P1311" s="181">
        <f>O1311*H1311</f>
        <v>0</v>
      </c>
      <c r="Q1311" s="181">
        <v>0.00015</v>
      </c>
      <c r="R1311" s="181">
        <f>Q1311*H1311</f>
        <v>0.0007499999999999999</v>
      </c>
      <c r="S1311" s="181">
        <v>0</v>
      </c>
      <c r="T1311" s="182">
        <f>S1311*H1311</f>
        <v>0</v>
      </c>
      <c r="U1311" s="37"/>
      <c r="V1311" s="37"/>
      <c r="W1311" s="37"/>
      <c r="X1311" s="37"/>
      <c r="Y1311" s="37"/>
      <c r="Z1311" s="37"/>
      <c r="AA1311" s="37"/>
      <c r="AB1311" s="37"/>
      <c r="AC1311" s="37"/>
      <c r="AD1311" s="37"/>
      <c r="AE1311" s="37"/>
      <c r="AR1311" s="183" t="s">
        <v>350</v>
      </c>
      <c r="AT1311" s="183" t="s">
        <v>194</v>
      </c>
      <c r="AU1311" s="183" t="s">
        <v>87</v>
      </c>
      <c r="AY1311" s="19" t="s">
        <v>149</v>
      </c>
      <c r="BE1311" s="184">
        <f>IF(N1311="základní",J1311,0)</f>
        <v>0</v>
      </c>
      <c r="BF1311" s="184">
        <f>IF(N1311="snížená",J1311,0)</f>
        <v>0</v>
      </c>
      <c r="BG1311" s="184">
        <f>IF(N1311="zákl. přenesená",J1311,0)</f>
        <v>0</v>
      </c>
      <c r="BH1311" s="184">
        <f>IF(N1311="sníž. přenesená",J1311,0)</f>
        <v>0</v>
      </c>
      <c r="BI1311" s="184">
        <f>IF(N1311="nulová",J1311,0)</f>
        <v>0</v>
      </c>
      <c r="BJ1311" s="19" t="s">
        <v>85</v>
      </c>
      <c r="BK1311" s="184">
        <f>ROUND(I1311*H1311,2)</f>
        <v>0</v>
      </c>
      <c r="BL1311" s="19" t="s">
        <v>245</v>
      </c>
      <c r="BM1311" s="183" t="s">
        <v>1629</v>
      </c>
    </row>
    <row r="1312" spans="1:65" s="2" customFormat="1" ht="14.45" customHeight="1">
      <c r="A1312" s="37"/>
      <c r="B1312" s="38"/>
      <c r="C1312" s="172" t="s">
        <v>1630</v>
      </c>
      <c r="D1312" s="172" t="s">
        <v>151</v>
      </c>
      <c r="E1312" s="173" t="s">
        <v>1631</v>
      </c>
      <c r="F1312" s="174" t="s">
        <v>1632</v>
      </c>
      <c r="G1312" s="175" t="s">
        <v>235</v>
      </c>
      <c r="H1312" s="176">
        <v>5</v>
      </c>
      <c r="I1312" s="177"/>
      <c r="J1312" s="178">
        <f>ROUND(I1312*H1312,2)</f>
        <v>0</v>
      </c>
      <c r="K1312" s="174" t="s">
        <v>155</v>
      </c>
      <c r="L1312" s="42"/>
      <c r="M1312" s="179" t="s">
        <v>31</v>
      </c>
      <c r="N1312" s="180" t="s">
        <v>48</v>
      </c>
      <c r="O1312" s="67"/>
      <c r="P1312" s="181">
        <f>O1312*H1312</f>
        <v>0</v>
      </c>
      <c r="Q1312" s="181">
        <v>0</v>
      </c>
      <c r="R1312" s="181">
        <f>Q1312*H1312</f>
        <v>0</v>
      </c>
      <c r="S1312" s="181">
        <v>0</v>
      </c>
      <c r="T1312" s="182">
        <f>S1312*H1312</f>
        <v>0</v>
      </c>
      <c r="U1312" s="37"/>
      <c r="V1312" s="37"/>
      <c r="W1312" s="37"/>
      <c r="X1312" s="37"/>
      <c r="Y1312" s="37"/>
      <c r="Z1312" s="37"/>
      <c r="AA1312" s="37"/>
      <c r="AB1312" s="37"/>
      <c r="AC1312" s="37"/>
      <c r="AD1312" s="37"/>
      <c r="AE1312" s="37"/>
      <c r="AR1312" s="183" t="s">
        <v>245</v>
      </c>
      <c r="AT1312" s="183" t="s">
        <v>151</v>
      </c>
      <c r="AU1312" s="183" t="s">
        <v>87</v>
      </c>
      <c r="AY1312" s="19" t="s">
        <v>149</v>
      </c>
      <c r="BE1312" s="184">
        <f>IF(N1312="základní",J1312,0)</f>
        <v>0</v>
      </c>
      <c r="BF1312" s="184">
        <f>IF(N1312="snížená",J1312,0)</f>
        <v>0</v>
      </c>
      <c r="BG1312" s="184">
        <f>IF(N1312="zákl. přenesená",J1312,0)</f>
        <v>0</v>
      </c>
      <c r="BH1312" s="184">
        <f>IF(N1312="sníž. přenesená",J1312,0)</f>
        <v>0</v>
      </c>
      <c r="BI1312" s="184">
        <f>IF(N1312="nulová",J1312,0)</f>
        <v>0</v>
      </c>
      <c r="BJ1312" s="19" t="s">
        <v>85</v>
      </c>
      <c r="BK1312" s="184">
        <f>ROUND(I1312*H1312,2)</f>
        <v>0</v>
      </c>
      <c r="BL1312" s="19" t="s">
        <v>245</v>
      </c>
      <c r="BM1312" s="183" t="s">
        <v>1633</v>
      </c>
    </row>
    <row r="1313" spans="2:51" s="13" customFormat="1" ht="12">
      <c r="B1313" s="190"/>
      <c r="C1313" s="191"/>
      <c r="D1313" s="185" t="s">
        <v>160</v>
      </c>
      <c r="E1313" s="192" t="s">
        <v>31</v>
      </c>
      <c r="F1313" s="193" t="s">
        <v>205</v>
      </c>
      <c r="G1313" s="191"/>
      <c r="H1313" s="192" t="s">
        <v>31</v>
      </c>
      <c r="I1313" s="194"/>
      <c r="J1313" s="191"/>
      <c r="K1313" s="191"/>
      <c r="L1313" s="195"/>
      <c r="M1313" s="196"/>
      <c r="N1313" s="197"/>
      <c r="O1313" s="197"/>
      <c r="P1313" s="197"/>
      <c r="Q1313" s="197"/>
      <c r="R1313" s="197"/>
      <c r="S1313" s="197"/>
      <c r="T1313" s="198"/>
      <c r="AT1313" s="199" t="s">
        <v>160</v>
      </c>
      <c r="AU1313" s="199" t="s">
        <v>87</v>
      </c>
      <c r="AV1313" s="13" t="s">
        <v>85</v>
      </c>
      <c r="AW1313" s="13" t="s">
        <v>38</v>
      </c>
      <c r="AX1313" s="13" t="s">
        <v>77</v>
      </c>
      <c r="AY1313" s="199" t="s">
        <v>149</v>
      </c>
    </row>
    <row r="1314" spans="2:51" s="13" customFormat="1" ht="12">
      <c r="B1314" s="190"/>
      <c r="C1314" s="191"/>
      <c r="D1314" s="185" t="s">
        <v>160</v>
      </c>
      <c r="E1314" s="192" t="s">
        <v>31</v>
      </c>
      <c r="F1314" s="193" t="s">
        <v>1572</v>
      </c>
      <c r="G1314" s="191"/>
      <c r="H1314" s="192" t="s">
        <v>31</v>
      </c>
      <c r="I1314" s="194"/>
      <c r="J1314" s="191"/>
      <c r="K1314" s="191"/>
      <c r="L1314" s="195"/>
      <c r="M1314" s="196"/>
      <c r="N1314" s="197"/>
      <c r="O1314" s="197"/>
      <c r="P1314" s="197"/>
      <c r="Q1314" s="197"/>
      <c r="R1314" s="197"/>
      <c r="S1314" s="197"/>
      <c r="T1314" s="198"/>
      <c r="AT1314" s="199" t="s">
        <v>160</v>
      </c>
      <c r="AU1314" s="199" t="s">
        <v>87</v>
      </c>
      <c r="AV1314" s="13" t="s">
        <v>85</v>
      </c>
      <c r="AW1314" s="13" t="s">
        <v>38</v>
      </c>
      <c r="AX1314" s="13" t="s">
        <v>77</v>
      </c>
      <c r="AY1314" s="199" t="s">
        <v>149</v>
      </c>
    </row>
    <row r="1315" spans="2:51" s="14" customFormat="1" ht="12">
      <c r="B1315" s="200"/>
      <c r="C1315" s="201"/>
      <c r="D1315" s="185" t="s">
        <v>160</v>
      </c>
      <c r="E1315" s="202" t="s">
        <v>31</v>
      </c>
      <c r="F1315" s="203" t="s">
        <v>1573</v>
      </c>
      <c r="G1315" s="201"/>
      <c r="H1315" s="204">
        <v>3</v>
      </c>
      <c r="I1315" s="205"/>
      <c r="J1315" s="201"/>
      <c r="K1315" s="201"/>
      <c r="L1315" s="206"/>
      <c r="M1315" s="207"/>
      <c r="N1315" s="208"/>
      <c r="O1315" s="208"/>
      <c r="P1315" s="208"/>
      <c r="Q1315" s="208"/>
      <c r="R1315" s="208"/>
      <c r="S1315" s="208"/>
      <c r="T1315" s="209"/>
      <c r="AT1315" s="210" t="s">
        <v>160</v>
      </c>
      <c r="AU1315" s="210" t="s">
        <v>87</v>
      </c>
      <c r="AV1315" s="14" t="s">
        <v>87</v>
      </c>
      <c r="AW1315" s="14" t="s">
        <v>38</v>
      </c>
      <c r="AX1315" s="14" t="s">
        <v>77</v>
      </c>
      <c r="AY1315" s="210" t="s">
        <v>149</v>
      </c>
    </row>
    <row r="1316" spans="2:51" s="14" customFormat="1" ht="12">
      <c r="B1316" s="200"/>
      <c r="C1316" s="201"/>
      <c r="D1316" s="185" t="s">
        <v>160</v>
      </c>
      <c r="E1316" s="202" t="s">
        <v>31</v>
      </c>
      <c r="F1316" s="203" t="s">
        <v>1574</v>
      </c>
      <c r="G1316" s="201"/>
      <c r="H1316" s="204">
        <v>1</v>
      </c>
      <c r="I1316" s="205"/>
      <c r="J1316" s="201"/>
      <c r="K1316" s="201"/>
      <c r="L1316" s="206"/>
      <c r="M1316" s="207"/>
      <c r="N1316" s="208"/>
      <c r="O1316" s="208"/>
      <c r="P1316" s="208"/>
      <c r="Q1316" s="208"/>
      <c r="R1316" s="208"/>
      <c r="S1316" s="208"/>
      <c r="T1316" s="209"/>
      <c r="AT1316" s="210" t="s">
        <v>160</v>
      </c>
      <c r="AU1316" s="210" t="s">
        <v>87</v>
      </c>
      <c r="AV1316" s="14" t="s">
        <v>87</v>
      </c>
      <c r="AW1316" s="14" t="s">
        <v>38</v>
      </c>
      <c r="AX1316" s="14" t="s">
        <v>77</v>
      </c>
      <c r="AY1316" s="210" t="s">
        <v>149</v>
      </c>
    </row>
    <row r="1317" spans="2:51" s="14" customFormat="1" ht="12">
      <c r="B1317" s="200"/>
      <c r="C1317" s="201"/>
      <c r="D1317" s="185" t="s">
        <v>160</v>
      </c>
      <c r="E1317" s="202" t="s">
        <v>31</v>
      </c>
      <c r="F1317" s="203" t="s">
        <v>1612</v>
      </c>
      <c r="G1317" s="201"/>
      <c r="H1317" s="204">
        <v>1</v>
      </c>
      <c r="I1317" s="205"/>
      <c r="J1317" s="201"/>
      <c r="K1317" s="201"/>
      <c r="L1317" s="206"/>
      <c r="M1317" s="207"/>
      <c r="N1317" s="208"/>
      <c r="O1317" s="208"/>
      <c r="P1317" s="208"/>
      <c r="Q1317" s="208"/>
      <c r="R1317" s="208"/>
      <c r="S1317" s="208"/>
      <c r="T1317" s="209"/>
      <c r="AT1317" s="210" t="s">
        <v>160</v>
      </c>
      <c r="AU1317" s="210" t="s">
        <v>87</v>
      </c>
      <c r="AV1317" s="14" t="s">
        <v>87</v>
      </c>
      <c r="AW1317" s="14" t="s">
        <v>38</v>
      </c>
      <c r="AX1317" s="14" t="s">
        <v>77</v>
      </c>
      <c r="AY1317" s="210" t="s">
        <v>149</v>
      </c>
    </row>
    <row r="1318" spans="2:51" s="15" customFormat="1" ht="12">
      <c r="B1318" s="211"/>
      <c r="C1318" s="212"/>
      <c r="D1318" s="185" t="s">
        <v>160</v>
      </c>
      <c r="E1318" s="213" t="s">
        <v>31</v>
      </c>
      <c r="F1318" s="214" t="s">
        <v>163</v>
      </c>
      <c r="G1318" s="212"/>
      <c r="H1318" s="215">
        <v>5</v>
      </c>
      <c r="I1318" s="216"/>
      <c r="J1318" s="212"/>
      <c r="K1318" s="212"/>
      <c r="L1318" s="217"/>
      <c r="M1318" s="218"/>
      <c r="N1318" s="219"/>
      <c r="O1318" s="219"/>
      <c r="P1318" s="219"/>
      <c r="Q1318" s="219"/>
      <c r="R1318" s="219"/>
      <c r="S1318" s="219"/>
      <c r="T1318" s="220"/>
      <c r="AT1318" s="221" t="s">
        <v>160</v>
      </c>
      <c r="AU1318" s="221" t="s">
        <v>87</v>
      </c>
      <c r="AV1318" s="15" t="s">
        <v>156</v>
      </c>
      <c r="AW1318" s="15" t="s">
        <v>38</v>
      </c>
      <c r="AX1318" s="15" t="s">
        <v>85</v>
      </c>
      <c r="AY1318" s="221" t="s">
        <v>149</v>
      </c>
    </row>
    <row r="1319" spans="1:65" s="2" customFormat="1" ht="14.45" customHeight="1">
      <c r="A1319" s="37"/>
      <c r="B1319" s="38"/>
      <c r="C1319" s="222" t="s">
        <v>1634</v>
      </c>
      <c r="D1319" s="222" t="s">
        <v>194</v>
      </c>
      <c r="E1319" s="223" t="s">
        <v>1635</v>
      </c>
      <c r="F1319" s="224" t="s">
        <v>1636</v>
      </c>
      <c r="G1319" s="225" t="s">
        <v>235</v>
      </c>
      <c r="H1319" s="226">
        <v>5</v>
      </c>
      <c r="I1319" s="227"/>
      <c r="J1319" s="228">
        <f>ROUND(I1319*H1319,2)</f>
        <v>0</v>
      </c>
      <c r="K1319" s="224" t="s">
        <v>155</v>
      </c>
      <c r="L1319" s="229"/>
      <c r="M1319" s="230" t="s">
        <v>31</v>
      </c>
      <c r="N1319" s="231" t="s">
        <v>48</v>
      </c>
      <c r="O1319" s="67"/>
      <c r="P1319" s="181">
        <f>O1319*H1319</f>
        <v>0</v>
      </c>
      <c r="Q1319" s="181">
        <v>0.0012</v>
      </c>
      <c r="R1319" s="181">
        <f>Q1319*H1319</f>
        <v>0.005999999999999999</v>
      </c>
      <c r="S1319" s="181">
        <v>0</v>
      </c>
      <c r="T1319" s="182">
        <f>S1319*H1319</f>
        <v>0</v>
      </c>
      <c r="U1319" s="37"/>
      <c r="V1319" s="37"/>
      <c r="W1319" s="37"/>
      <c r="X1319" s="37"/>
      <c r="Y1319" s="37"/>
      <c r="Z1319" s="37"/>
      <c r="AA1319" s="37"/>
      <c r="AB1319" s="37"/>
      <c r="AC1319" s="37"/>
      <c r="AD1319" s="37"/>
      <c r="AE1319" s="37"/>
      <c r="AR1319" s="183" t="s">
        <v>350</v>
      </c>
      <c r="AT1319" s="183" t="s">
        <v>194</v>
      </c>
      <c r="AU1319" s="183" t="s">
        <v>87</v>
      </c>
      <c r="AY1319" s="19" t="s">
        <v>149</v>
      </c>
      <c r="BE1319" s="184">
        <f>IF(N1319="základní",J1319,0)</f>
        <v>0</v>
      </c>
      <c r="BF1319" s="184">
        <f>IF(N1319="snížená",J1319,0)</f>
        <v>0</v>
      </c>
      <c r="BG1319" s="184">
        <f>IF(N1319="zákl. přenesená",J1319,0)</f>
        <v>0</v>
      </c>
      <c r="BH1319" s="184">
        <f>IF(N1319="sníž. přenesená",J1319,0)</f>
        <v>0</v>
      </c>
      <c r="BI1319" s="184">
        <f>IF(N1319="nulová",J1319,0)</f>
        <v>0</v>
      </c>
      <c r="BJ1319" s="19" t="s">
        <v>85</v>
      </c>
      <c r="BK1319" s="184">
        <f>ROUND(I1319*H1319,2)</f>
        <v>0</v>
      </c>
      <c r="BL1319" s="19" t="s">
        <v>245</v>
      </c>
      <c r="BM1319" s="183" t="s">
        <v>1637</v>
      </c>
    </row>
    <row r="1320" spans="1:65" s="2" customFormat="1" ht="24.2" customHeight="1">
      <c r="A1320" s="37"/>
      <c r="B1320" s="38"/>
      <c r="C1320" s="172" t="s">
        <v>1638</v>
      </c>
      <c r="D1320" s="172" t="s">
        <v>151</v>
      </c>
      <c r="E1320" s="173" t="s">
        <v>1639</v>
      </c>
      <c r="F1320" s="174" t="s">
        <v>1640</v>
      </c>
      <c r="G1320" s="175" t="s">
        <v>235</v>
      </c>
      <c r="H1320" s="176">
        <v>2</v>
      </c>
      <c r="I1320" s="177"/>
      <c r="J1320" s="178">
        <f>ROUND(I1320*H1320,2)</f>
        <v>0</v>
      </c>
      <c r="K1320" s="174" t="s">
        <v>155</v>
      </c>
      <c r="L1320" s="42"/>
      <c r="M1320" s="179" t="s">
        <v>31</v>
      </c>
      <c r="N1320" s="180" t="s">
        <v>48</v>
      </c>
      <c r="O1320" s="67"/>
      <c r="P1320" s="181">
        <f>O1320*H1320</f>
        <v>0</v>
      </c>
      <c r="Q1320" s="181">
        <v>0</v>
      </c>
      <c r="R1320" s="181">
        <f>Q1320*H1320</f>
        <v>0</v>
      </c>
      <c r="S1320" s="181">
        <v>0</v>
      </c>
      <c r="T1320" s="182">
        <f>S1320*H1320</f>
        <v>0</v>
      </c>
      <c r="U1320" s="37"/>
      <c r="V1320" s="37"/>
      <c r="W1320" s="37"/>
      <c r="X1320" s="37"/>
      <c r="Y1320" s="37"/>
      <c r="Z1320" s="37"/>
      <c r="AA1320" s="37"/>
      <c r="AB1320" s="37"/>
      <c r="AC1320" s="37"/>
      <c r="AD1320" s="37"/>
      <c r="AE1320" s="37"/>
      <c r="AR1320" s="183" t="s">
        <v>245</v>
      </c>
      <c r="AT1320" s="183" t="s">
        <v>151</v>
      </c>
      <c r="AU1320" s="183" t="s">
        <v>87</v>
      </c>
      <c r="AY1320" s="19" t="s">
        <v>149</v>
      </c>
      <c r="BE1320" s="184">
        <f>IF(N1320="základní",J1320,0)</f>
        <v>0</v>
      </c>
      <c r="BF1320" s="184">
        <f>IF(N1320="snížená",J1320,0)</f>
        <v>0</v>
      </c>
      <c r="BG1320" s="184">
        <f>IF(N1320="zákl. přenesená",J1320,0)</f>
        <v>0</v>
      </c>
      <c r="BH1320" s="184">
        <f>IF(N1320="sníž. přenesená",J1320,0)</f>
        <v>0</v>
      </c>
      <c r="BI1320" s="184">
        <f>IF(N1320="nulová",J1320,0)</f>
        <v>0</v>
      </c>
      <c r="BJ1320" s="19" t="s">
        <v>85</v>
      </c>
      <c r="BK1320" s="184">
        <f>ROUND(I1320*H1320,2)</f>
        <v>0</v>
      </c>
      <c r="BL1320" s="19" t="s">
        <v>245</v>
      </c>
      <c r="BM1320" s="183" t="s">
        <v>1641</v>
      </c>
    </row>
    <row r="1321" spans="1:47" s="2" customFormat="1" ht="58.5">
      <c r="A1321" s="37"/>
      <c r="B1321" s="38"/>
      <c r="C1321" s="39"/>
      <c r="D1321" s="185" t="s">
        <v>158</v>
      </c>
      <c r="E1321" s="39"/>
      <c r="F1321" s="186" t="s">
        <v>1642</v>
      </c>
      <c r="G1321" s="39"/>
      <c r="H1321" s="39"/>
      <c r="I1321" s="187"/>
      <c r="J1321" s="39"/>
      <c r="K1321" s="39"/>
      <c r="L1321" s="42"/>
      <c r="M1321" s="188"/>
      <c r="N1321" s="189"/>
      <c r="O1321" s="67"/>
      <c r="P1321" s="67"/>
      <c r="Q1321" s="67"/>
      <c r="R1321" s="67"/>
      <c r="S1321" s="67"/>
      <c r="T1321" s="68"/>
      <c r="U1321" s="37"/>
      <c r="V1321" s="37"/>
      <c r="W1321" s="37"/>
      <c r="X1321" s="37"/>
      <c r="Y1321" s="37"/>
      <c r="Z1321" s="37"/>
      <c r="AA1321" s="37"/>
      <c r="AB1321" s="37"/>
      <c r="AC1321" s="37"/>
      <c r="AD1321" s="37"/>
      <c r="AE1321" s="37"/>
      <c r="AT1321" s="19" t="s">
        <v>158</v>
      </c>
      <c r="AU1321" s="19" t="s">
        <v>87</v>
      </c>
    </row>
    <row r="1322" spans="2:51" s="13" customFormat="1" ht="12">
      <c r="B1322" s="190"/>
      <c r="C1322" s="191"/>
      <c r="D1322" s="185" t="s">
        <v>160</v>
      </c>
      <c r="E1322" s="192" t="s">
        <v>31</v>
      </c>
      <c r="F1322" s="193" t="s">
        <v>205</v>
      </c>
      <c r="G1322" s="191"/>
      <c r="H1322" s="192" t="s">
        <v>31</v>
      </c>
      <c r="I1322" s="194"/>
      <c r="J1322" s="191"/>
      <c r="K1322" s="191"/>
      <c r="L1322" s="195"/>
      <c r="M1322" s="196"/>
      <c r="N1322" s="197"/>
      <c r="O1322" s="197"/>
      <c r="P1322" s="197"/>
      <c r="Q1322" s="197"/>
      <c r="R1322" s="197"/>
      <c r="S1322" s="197"/>
      <c r="T1322" s="198"/>
      <c r="AT1322" s="199" t="s">
        <v>160</v>
      </c>
      <c r="AU1322" s="199" t="s">
        <v>87</v>
      </c>
      <c r="AV1322" s="13" t="s">
        <v>85</v>
      </c>
      <c r="AW1322" s="13" t="s">
        <v>38</v>
      </c>
      <c r="AX1322" s="13" t="s">
        <v>77</v>
      </c>
      <c r="AY1322" s="199" t="s">
        <v>149</v>
      </c>
    </row>
    <row r="1323" spans="2:51" s="14" customFormat="1" ht="12">
      <c r="B1323" s="200"/>
      <c r="C1323" s="201"/>
      <c r="D1323" s="185" t="s">
        <v>160</v>
      </c>
      <c r="E1323" s="202" t="s">
        <v>31</v>
      </c>
      <c r="F1323" s="203" t="s">
        <v>1542</v>
      </c>
      <c r="G1323" s="201"/>
      <c r="H1323" s="204">
        <v>1</v>
      </c>
      <c r="I1323" s="205"/>
      <c r="J1323" s="201"/>
      <c r="K1323" s="201"/>
      <c r="L1323" s="206"/>
      <c r="M1323" s="207"/>
      <c r="N1323" s="208"/>
      <c r="O1323" s="208"/>
      <c r="P1323" s="208"/>
      <c r="Q1323" s="208"/>
      <c r="R1323" s="208"/>
      <c r="S1323" s="208"/>
      <c r="T1323" s="209"/>
      <c r="AT1323" s="210" t="s">
        <v>160</v>
      </c>
      <c r="AU1323" s="210" t="s">
        <v>87</v>
      </c>
      <c r="AV1323" s="14" t="s">
        <v>87</v>
      </c>
      <c r="AW1323" s="14" t="s">
        <v>38</v>
      </c>
      <c r="AX1323" s="14" t="s">
        <v>77</v>
      </c>
      <c r="AY1323" s="210" t="s">
        <v>149</v>
      </c>
    </row>
    <row r="1324" spans="2:51" s="14" customFormat="1" ht="12">
      <c r="B1324" s="200"/>
      <c r="C1324" s="201"/>
      <c r="D1324" s="185" t="s">
        <v>160</v>
      </c>
      <c r="E1324" s="202" t="s">
        <v>31</v>
      </c>
      <c r="F1324" s="203" t="s">
        <v>1543</v>
      </c>
      <c r="G1324" s="201"/>
      <c r="H1324" s="204">
        <v>1</v>
      </c>
      <c r="I1324" s="205"/>
      <c r="J1324" s="201"/>
      <c r="K1324" s="201"/>
      <c r="L1324" s="206"/>
      <c r="M1324" s="207"/>
      <c r="N1324" s="208"/>
      <c r="O1324" s="208"/>
      <c r="P1324" s="208"/>
      <c r="Q1324" s="208"/>
      <c r="R1324" s="208"/>
      <c r="S1324" s="208"/>
      <c r="T1324" s="209"/>
      <c r="AT1324" s="210" t="s">
        <v>160</v>
      </c>
      <c r="AU1324" s="210" t="s">
        <v>87</v>
      </c>
      <c r="AV1324" s="14" t="s">
        <v>87</v>
      </c>
      <c r="AW1324" s="14" t="s">
        <v>38</v>
      </c>
      <c r="AX1324" s="14" t="s">
        <v>77</v>
      </c>
      <c r="AY1324" s="210" t="s">
        <v>149</v>
      </c>
    </row>
    <row r="1325" spans="2:51" s="15" customFormat="1" ht="12">
      <c r="B1325" s="211"/>
      <c r="C1325" s="212"/>
      <c r="D1325" s="185" t="s">
        <v>160</v>
      </c>
      <c r="E1325" s="213" t="s">
        <v>31</v>
      </c>
      <c r="F1325" s="214" t="s">
        <v>163</v>
      </c>
      <c r="G1325" s="212"/>
      <c r="H1325" s="215">
        <v>2</v>
      </c>
      <c r="I1325" s="216"/>
      <c r="J1325" s="212"/>
      <c r="K1325" s="212"/>
      <c r="L1325" s="217"/>
      <c r="M1325" s="218"/>
      <c r="N1325" s="219"/>
      <c r="O1325" s="219"/>
      <c r="P1325" s="219"/>
      <c r="Q1325" s="219"/>
      <c r="R1325" s="219"/>
      <c r="S1325" s="219"/>
      <c r="T1325" s="220"/>
      <c r="AT1325" s="221" t="s">
        <v>160</v>
      </c>
      <c r="AU1325" s="221" t="s">
        <v>87</v>
      </c>
      <c r="AV1325" s="15" t="s">
        <v>156</v>
      </c>
      <c r="AW1325" s="15" t="s">
        <v>38</v>
      </c>
      <c r="AX1325" s="15" t="s">
        <v>85</v>
      </c>
      <c r="AY1325" s="221" t="s">
        <v>149</v>
      </c>
    </row>
    <row r="1326" spans="1:65" s="2" customFormat="1" ht="14.45" customHeight="1">
      <c r="A1326" s="37"/>
      <c r="B1326" s="38"/>
      <c r="C1326" s="222" t="s">
        <v>1643</v>
      </c>
      <c r="D1326" s="222" t="s">
        <v>194</v>
      </c>
      <c r="E1326" s="223" t="s">
        <v>1644</v>
      </c>
      <c r="F1326" s="224" t="s">
        <v>1645</v>
      </c>
      <c r="G1326" s="225" t="s">
        <v>297</v>
      </c>
      <c r="H1326" s="226">
        <v>2</v>
      </c>
      <c r="I1326" s="227"/>
      <c r="J1326" s="228">
        <f>ROUND(I1326*H1326,2)</f>
        <v>0</v>
      </c>
      <c r="K1326" s="224" t="s">
        <v>155</v>
      </c>
      <c r="L1326" s="229"/>
      <c r="M1326" s="230" t="s">
        <v>31</v>
      </c>
      <c r="N1326" s="231" t="s">
        <v>48</v>
      </c>
      <c r="O1326" s="67"/>
      <c r="P1326" s="181">
        <f>O1326*H1326</f>
        <v>0</v>
      </c>
      <c r="Q1326" s="181">
        <v>0.004</v>
      </c>
      <c r="R1326" s="181">
        <f>Q1326*H1326</f>
        <v>0.008</v>
      </c>
      <c r="S1326" s="181">
        <v>0</v>
      </c>
      <c r="T1326" s="182">
        <f>S1326*H1326</f>
        <v>0</v>
      </c>
      <c r="U1326" s="37"/>
      <c r="V1326" s="37"/>
      <c r="W1326" s="37"/>
      <c r="X1326" s="37"/>
      <c r="Y1326" s="37"/>
      <c r="Z1326" s="37"/>
      <c r="AA1326" s="37"/>
      <c r="AB1326" s="37"/>
      <c r="AC1326" s="37"/>
      <c r="AD1326" s="37"/>
      <c r="AE1326" s="37"/>
      <c r="AR1326" s="183" t="s">
        <v>350</v>
      </c>
      <c r="AT1326" s="183" t="s">
        <v>194</v>
      </c>
      <c r="AU1326" s="183" t="s">
        <v>87</v>
      </c>
      <c r="AY1326" s="19" t="s">
        <v>149</v>
      </c>
      <c r="BE1326" s="184">
        <f>IF(N1326="základní",J1326,0)</f>
        <v>0</v>
      </c>
      <c r="BF1326" s="184">
        <f>IF(N1326="snížená",J1326,0)</f>
        <v>0</v>
      </c>
      <c r="BG1326" s="184">
        <f>IF(N1326="zákl. přenesená",J1326,0)</f>
        <v>0</v>
      </c>
      <c r="BH1326" s="184">
        <f>IF(N1326="sníž. přenesená",J1326,0)</f>
        <v>0</v>
      </c>
      <c r="BI1326" s="184">
        <f>IF(N1326="nulová",J1326,0)</f>
        <v>0</v>
      </c>
      <c r="BJ1326" s="19" t="s">
        <v>85</v>
      </c>
      <c r="BK1326" s="184">
        <f>ROUND(I1326*H1326,2)</f>
        <v>0</v>
      </c>
      <c r="BL1326" s="19" t="s">
        <v>245</v>
      </c>
      <c r="BM1326" s="183" t="s">
        <v>1646</v>
      </c>
    </row>
    <row r="1327" spans="1:65" s="2" customFormat="1" ht="24.2" customHeight="1">
      <c r="A1327" s="37"/>
      <c r="B1327" s="38"/>
      <c r="C1327" s="172" t="s">
        <v>1647</v>
      </c>
      <c r="D1327" s="172" t="s">
        <v>151</v>
      </c>
      <c r="E1327" s="173" t="s">
        <v>1648</v>
      </c>
      <c r="F1327" s="174" t="s">
        <v>1649</v>
      </c>
      <c r="G1327" s="175" t="s">
        <v>235</v>
      </c>
      <c r="H1327" s="176">
        <v>2</v>
      </c>
      <c r="I1327" s="177"/>
      <c r="J1327" s="178">
        <f>ROUND(I1327*H1327,2)</f>
        <v>0</v>
      </c>
      <c r="K1327" s="174" t="s">
        <v>155</v>
      </c>
      <c r="L1327" s="42"/>
      <c r="M1327" s="179" t="s">
        <v>31</v>
      </c>
      <c r="N1327" s="180" t="s">
        <v>48</v>
      </c>
      <c r="O1327" s="67"/>
      <c r="P1327" s="181">
        <f>O1327*H1327</f>
        <v>0</v>
      </c>
      <c r="Q1327" s="181">
        <v>0</v>
      </c>
      <c r="R1327" s="181">
        <f>Q1327*H1327</f>
        <v>0</v>
      </c>
      <c r="S1327" s="181">
        <v>0</v>
      </c>
      <c r="T1327" s="182">
        <f>S1327*H1327</f>
        <v>0</v>
      </c>
      <c r="U1327" s="37"/>
      <c r="V1327" s="37"/>
      <c r="W1327" s="37"/>
      <c r="X1327" s="37"/>
      <c r="Y1327" s="37"/>
      <c r="Z1327" s="37"/>
      <c r="AA1327" s="37"/>
      <c r="AB1327" s="37"/>
      <c r="AC1327" s="37"/>
      <c r="AD1327" s="37"/>
      <c r="AE1327" s="37"/>
      <c r="AR1327" s="183" t="s">
        <v>245</v>
      </c>
      <c r="AT1327" s="183" t="s">
        <v>151</v>
      </c>
      <c r="AU1327" s="183" t="s">
        <v>87</v>
      </c>
      <c r="AY1327" s="19" t="s">
        <v>149</v>
      </c>
      <c r="BE1327" s="184">
        <f>IF(N1327="základní",J1327,0)</f>
        <v>0</v>
      </c>
      <c r="BF1327" s="184">
        <f>IF(N1327="snížená",J1327,0)</f>
        <v>0</v>
      </c>
      <c r="BG1327" s="184">
        <f>IF(N1327="zákl. přenesená",J1327,0)</f>
        <v>0</v>
      </c>
      <c r="BH1327" s="184">
        <f>IF(N1327="sníž. přenesená",J1327,0)</f>
        <v>0</v>
      </c>
      <c r="BI1327" s="184">
        <f>IF(N1327="nulová",J1327,0)</f>
        <v>0</v>
      </c>
      <c r="BJ1327" s="19" t="s">
        <v>85</v>
      </c>
      <c r="BK1327" s="184">
        <f>ROUND(I1327*H1327,2)</f>
        <v>0</v>
      </c>
      <c r="BL1327" s="19" t="s">
        <v>245</v>
      </c>
      <c r="BM1327" s="183" t="s">
        <v>1650</v>
      </c>
    </row>
    <row r="1328" spans="1:47" s="2" customFormat="1" ht="87.75">
      <c r="A1328" s="37"/>
      <c r="B1328" s="38"/>
      <c r="C1328" s="39"/>
      <c r="D1328" s="185" t="s">
        <v>158</v>
      </c>
      <c r="E1328" s="39"/>
      <c r="F1328" s="186" t="s">
        <v>1651</v>
      </c>
      <c r="G1328" s="39"/>
      <c r="H1328" s="39"/>
      <c r="I1328" s="187"/>
      <c r="J1328" s="39"/>
      <c r="K1328" s="39"/>
      <c r="L1328" s="42"/>
      <c r="M1328" s="188"/>
      <c r="N1328" s="189"/>
      <c r="O1328" s="67"/>
      <c r="P1328" s="67"/>
      <c r="Q1328" s="67"/>
      <c r="R1328" s="67"/>
      <c r="S1328" s="67"/>
      <c r="T1328" s="68"/>
      <c r="U1328" s="37"/>
      <c r="V1328" s="37"/>
      <c r="W1328" s="37"/>
      <c r="X1328" s="37"/>
      <c r="Y1328" s="37"/>
      <c r="Z1328" s="37"/>
      <c r="AA1328" s="37"/>
      <c r="AB1328" s="37"/>
      <c r="AC1328" s="37"/>
      <c r="AD1328" s="37"/>
      <c r="AE1328" s="37"/>
      <c r="AT1328" s="19" t="s">
        <v>158</v>
      </c>
      <c r="AU1328" s="19" t="s">
        <v>87</v>
      </c>
    </row>
    <row r="1329" spans="2:51" s="13" customFormat="1" ht="12">
      <c r="B1329" s="190"/>
      <c r="C1329" s="191"/>
      <c r="D1329" s="185" t="s">
        <v>160</v>
      </c>
      <c r="E1329" s="192" t="s">
        <v>31</v>
      </c>
      <c r="F1329" s="193" t="s">
        <v>205</v>
      </c>
      <c r="G1329" s="191"/>
      <c r="H1329" s="192" t="s">
        <v>31</v>
      </c>
      <c r="I1329" s="194"/>
      <c r="J1329" s="191"/>
      <c r="K1329" s="191"/>
      <c r="L1329" s="195"/>
      <c r="M1329" s="196"/>
      <c r="N1329" s="197"/>
      <c r="O1329" s="197"/>
      <c r="P1329" s="197"/>
      <c r="Q1329" s="197"/>
      <c r="R1329" s="197"/>
      <c r="S1329" s="197"/>
      <c r="T1329" s="198"/>
      <c r="AT1329" s="199" t="s">
        <v>160</v>
      </c>
      <c r="AU1329" s="199" t="s">
        <v>87</v>
      </c>
      <c r="AV1329" s="13" t="s">
        <v>85</v>
      </c>
      <c r="AW1329" s="13" t="s">
        <v>38</v>
      </c>
      <c r="AX1329" s="13" t="s">
        <v>77</v>
      </c>
      <c r="AY1329" s="199" t="s">
        <v>149</v>
      </c>
    </row>
    <row r="1330" spans="2:51" s="14" customFormat="1" ht="12">
      <c r="B1330" s="200"/>
      <c r="C1330" s="201"/>
      <c r="D1330" s="185" t="s">
        <v>160</v>
      </c>
      <c r="E1330" s="202" t="s">
        <v>31</v>
      </c>
      <c r="F1330" s="203" t="s">
        <v>1652</v>
      </c>
      <c r="G1330" s="201"/>
      <c r="H1330" s="204">
        <v>2</v>
      </c>
      <c r="I1330" s="205"/>
      <c r="J1330" s="201"/>
      <c r="K1330" s="201"/>
      <c r="L1330" s="206"/>
      <c r="M1330" s="207"/>
      <c r="N1330" s="208"/>
      <c r="O1330" s="208"/>
      <c r="P1330" s="208"/>
      <c r="Q1330" s="208"/>
      <c r="R1330" s="208"/>
      <c r="S1330" s="208"/>
      <c r="T1330" s="209"/>
      <c r="AT1330" s="210" t="s">
        <v>160</v>
      </c>
      <c r="AU1330" s="210" t="s">
        <v>87</v>
      </c>
      <c r="AV1330" s="14" t="s">
        <v>87</v>
      </c>
      <c r="AW1330" s="14" t="s">
        <v>38</v>
      </c>
      <c r="AX1330" s="14" t="s">
        <v>77</v>
      </c>
      <c r="AY1330" s="210" t="s">
        <v>149</v>
      </c>
    </row>
    <row r="1331" spans="2:51" s="15" customFormat="1" ht="12">
      <c r="B1331" s="211"/>
      <c r="C1331" s="212"/>
      <c r="D1331" s="185" t="s">
        <v>160</v>
      </c>
      <c r="E1331" s="213" t="s">
        <v>31</v>
      </c>
      <c r="F1331" s="214" t="s">
        <v>163</v>
      </c>
      <c r="G1331" s="212"/>
      <c r="H1331" s="215">
        <v>2</v>
      </c>
      <c r="I1331" s="216"/>
      <c r="J1331" s="212"/>
      <c r="K1331" s="212"/>
      <c r="L1331" s="217"/>
      <c r="M1331" s="218"/>
      <c r="N1331" s="219"/>
      <c r="O1331" s="219"/>
      <c r="P1331" s="219"/>
      <c r="Q1331" s="219"/>
      <c r="R1331" s="219"/>
      <c r="S1331" s="219"/>
      <c r="T1331" s="220"/>
      <c r="AT1331" s="221" t="s">
        <v>160</v>
      </c>
      <c r="AU1331" s="221" t="s">
        <v>87</v>
      </c>
      <c r="AV1331" s="15" t="s">
        <v>156</v>
      </c>
      <c r="AW1331" s="15" t="s">
        <v>38</v>
      </c>
      <c r="AX1331" s="15" t="s">
        <v>85</v>
      </c>
      <c r="AY1331" s="221" t="s">
        <v>149</v>
      </c>
    </row>
    <row r="1332" spans="1:65" s="2" customFormat="1" ht="14.45" customHeight="1">
      <c r="A1332" s="37"/>
      <c r="B1332" s="38"/>
      <c r="C1332" s="172" t="s">
        <v>1653</v>
      </c>
      <c r="D1332" s="172" t="s">
        <v>151</v>
      </c>
      <c r="E1332" s="173" t="s">
        <v>1654</v>
      </c>
      <c r="F1332" s="174" t="s">
        <v>1655</v>
      </c>
      <c r="G1332" s="175" t="s">
        <v>235</v>
      </c>
      <c r="H1332" s="176">
        <v>2</v>
      </c>
      <c r="I1332" s="177"/>
      <c r="J1332" s="178">
        <f>ROUND(I1332*H1332,2)</f>
        <v>0</v>
      </c>
      <c r="K1332" s="174" t="s">
        <v>155</v>
      </c>
      <c r="L1332" s="42"/>
      <c r="M1332" s="179" t="s">
        <v>31</v>
      </c>
      <c r="N1332" s="180" t="s">
        <v>48</v>
      </c>
      <c r="O1332" s="67"/>
      <c r="P1332" s="181">
        <f>O1332*H1332</f>
        <v>0</v>
      </c>
      <c r="Q1332" s="181">
        <v>0</v>
      </c>
      <c r="R1332" s="181">
        <f>Q1332*H1332</f>
        <v>0</v>
      </c>
      <c r="S1332" s="181">
        <v>0</v>
      </c>
      <c r="T1332" s="182">
        <f>S1332*H1332</f>
        <v>0</v>
      </c>
      <c r="U1332" s="37"/>
      <c r="V1332" s="37"/>
      <c r="W1332" s="37"/>
      <c r="X1332" s="37"/>
      <c r="Y1332" s="37"/>
      <c r="Z1332" s="37"/>
      <c r="AA1332" s="37"/>
      <c r="AB1332" s="37"/>
      <c r="AC1332" s="37"/>
      <c r="AD1332" s="37"/>
      <c r="AE1332" s="37"/>
      <c r="AR1332" s="183" t="s">
        <v>245</v>
      </c>
      <c r="AT1332" s="183" t="s">
        <v>151</v>
      </c>
      <c r="AU1332" s="183" t="s">
        <v>87</v>
      </c>
      <c r="AY1332" s="19" t="s">
        <v>149</v>
      </c>
      <c r="BE1332" s="184">
        <f>IF(N1332="základní",J1332,0)</f>
        <v>0</v>
      </c>
      <c r="BF1332" s="184">
        <f>IF(N1332="snížená",J1332,0)</f>
        <v>0</v>
      </c>
      <c r="BG1332" s="184">
        <f>IF(N1332="zákl. přenesená",J1332,0)</f>
        <v>0</v>
      </c>
      <c r="BH1332" s="184">
        <f>IF(N1332="sníž. přenesená",J1332,0)</f>
        <v>0</v>
      </c>
      <c r="BI1332" s="184">
        <f>IF(N1332="nulová",J1332,0)</f>
        <v>0</v>
      </c>
      <c r="BJ1332" s="19" t="s">
        <v>85</v>
      </c>
      <c r="BK1332" s="184">
        <f>ROUND(I1332*H1332,2)</f>
        <v>0</v>
      </c>
      <c r="BL1332" s="19" t="s">
        <v>245</v>
      </c>
      <c r="BM1332" s="183" t="s">
        <v>1656</v>
      </c>
    </row>
    <row r="1333" spans="1:47" s="2" customFormat="1" ht="87.75">
      <c r="A1333" s="37"/>
      <c r="B1333" s="38"/>
      <c r="C1333" s="39"/>
      <c r="D1333" s="185" t="s">
        <v>158</v>
      </c>
      <c r="E1333" s="39"/>
      <c r="F1333" s="186" t="s">
        <v>1651</v>
      </c>
      <c r="G1333" s="39"/>
      <c r="H1333" s="39"/>
      <c r="I1333" s="187"/>
      <c r="J1333" s="39"/>
      <c r="K1333" s="39"/>
      <c r="L1333" s="42"/>
      <c r="M1333" s="188"/>
      <c r="N1333" s="189"/>
      <c r="O1333" s="67"/>
      <c r="P1333" s="67"/>
      <c r="Q1333" s="67"/>
      <c r="R1333" s="67"/>
      <c r="S1333" s="67"/>
      <c r="T1333" s="68"/>
      <c r="U1333" s="37"/>
      <c r="V1333" s="37"/>
      <c r="W1333" s="37"/>
      <c r="X1333" s="37"/>
      <c r="Y1333" s="37"/>
      <c r="Z1333" s="37"/>
      <c r="AA1333" s="37"/>
      <c r="AB1333" s="37"/>
      <c r="AC1333" s="37"/>
      <c r="AD1333" s="37"/>
      <c r="AE1333" s="37"/>
      <c r="AT1333" s="19" t="s">
        <v>158</v>
      </c>
      <c r="AU1333" s="19" t="s">
        <v>87</v>
      </c>
    </row>
    <row r="1334" spans="1:65" s="2" customFormat="1" ht="14.45" customHeight="1">
      <c r="A1334" s="37"/>
      <c r="B1334" s="38"/>
      <c r="C1334" s="172" t="s">
        <v>1657</v>
      </c>
      <c r="D1334" s="172" t="s">
        <v>151</v>
      </c>
      <c r="E1334" s="173" t="s">
        <v>1658</v>
      </c>
      <c r="F1334" s="174" t="s">
        <v>1659</v>
      </c>
      <c r="G1334" s="175" t="s">
        <v>235</v>
      </c>
      <c r="H1334" s="176">
        <v>1</v>
      </c>
      <c r="I1334" s="177"/>
      <c r="J1334" s="178">
        <f>ROUND(I1334*H1334,2)</f>
        <v>0</v>
      </c>
      <c r="K1334" s="174" t="s">
        <v>155</v>
      </c>
      <c r="L1334" s="42"/>
      <c r="M1334" s="179" t="s">
        <v>31</v>
      </c>
      <c r="N1334" s="180" t="s">
        <v>48</v>
      </c>
      <c r="O1334" s="67"/>
      <c r="P1334" s="181">
        <f>O1334*H1334</f>
        <v>0</v>
      </c>
      <c r="Q1334" s="181">
        <v>0</v>
      </c>
      <c r="R1334" s="181">
        <f>Q1334*H1334</f>
        <v>0</v>
      </c>
      <c r="S1334" s="181">
        <v>0</v>
      </c>
      <c r="T1334" s="182">
        <f>S1334*H1334</f>
        <v>0</v>
      </c>
      <c r="U1334" s="37"/>
      <c r="V1334" s="37"/>
      <c r="W1334" s="37"/>
      <c r="X1334" s="37"/>
      <c r="Y1334" s="37"/>
      <c r="Z1334" s="37"/>
      <c r="AA1334" s="37"/>
      <c r="AB1334" s="37"/>
      <c r="AC1334" s="37"/>
      <c r="AD1334" s="37"/>
      <c r="AE1334" s="37"/>
      <c r="AR1334" s="183" t="s">
        <v>245</v>
      </c>
      <c r="AT1334" s="183" t="s">
        <v>151</v>
      </c>
      <c r="AU1334" s="183" t="s">
        <v>87</v>
      </c>
      <c r="AY1334" s="19" t="s">
        <v>149</v>
      </c>
      <c r="BE1334" s="184">
        <f>IF(N1334="základní",J1334,0)</f>
        <v>0</v>
      </c>
      <c r="BF1334" s="184">
        <f>IF(N1334="snížená",J1334,0)</f>
        <v>0</v>
      </c>
      <c r="BG1334" s="184">
        <f>IF(N1334="zákl. přenesená",J1334,0)</f>
        <v>0</v>
      </c>
      <c r="BH1334" s="184">
        <f>IF(N1334="sníž. přenesená",J1334,0)</f>
        <v>0</v>
      </c>
      <c r="BI1334" s="184">
        <f>IF(N1334="nulová",J1334,0)</f>
        <v>0</v>
      </c>
      <c r="BJ1334" s="19" t="s">
        <v>85</v>
      </c>
      <c r="BK1334" s="184">
        <f>ROUND(I1334*H1334,2)</f>
        <v>0</v>
      </c>
      <c r="BL1334" s="19" t="s">
        <v>245</v>
      </c>
      <c r="BM1334" s="183" t="s">
        <v>1660</v>
      </c>
    </row>
    <row r="1335" spans="1:47" s="2" customFormat="1" ht="87.75">
      <c r="A1335" s="37"/>
      <c r="B1335" s="38"/>
      <c r="C1335" s="39"/>
      <c r="D1335" s="185" t="s">
        <v>158</v>
      </c>
      <c r="E1335" s="39"/>
      <c r="F1335" s="186" t="s">
        <v>1651</v>
      </c>
      <c r="G1335" s="39"/>
      <c r="H1335" s="39"/>
      <c r="I1335" s="187"/>
      <c r="J1335" s="39"/>
      <c r="K1335" s="39"/>
      <c r="L1335" s="42"/>
      <c r="M1335" s="188"/>
      <c r="N1335" s="189"/>
      <c r="O1335" s="67"/>
      <c r="P1335" s="67"/>
      <c r="Q1335" s="67"/>
      <c r="R1335" s="67"/>
      <c r="S1335" s="67"/>
      <c r="T1335" s="68"/>
      <c r="U1335" s="37"/>
      <c r="V1335" s="37"/>
      <c r="W1335" s="37"/>
      <c r="X1335" s="37"/>
      <c r="Y1335" s="37"/>
      <c r="Z1335" s="37"/>
      <c r="AA1335" s="37"/>
      <c r="AB1335" s="37"/>
      <c r="AC1335" s="37"/>
      <c r="AD1335" s="37"/>
      <c r="AE1335" s="37"/>
      <c r="AT1335" s="19" t="s">
        <v>158</v>
      </c>
      <c r="AU1335" s="19" t="s">
        <v>87</v>
      </c>
    </row>
    <row r="1336" spans="1:65" s="2" customFormat="1" ht="14.45" customHeight="1">
      <c r="A1336" s="37"/>
      <c r="B1336" s="38"/>
      <c r="C1336" s="172" t="s">
        <v>1661</v>
      </c>
      <c r="D1336" s="172" t="s">
        <v>151</v>
      </c>
      <c r="E1336" s="173" t="s">
        <v>1662</v>
      </c>
      <c r="F1336" s="174" t="s">
        <v>1663</v>
      </c>
      <c r="G1336" s="175" t="s">
        <v>235</v>
      </c>
      <c r="H1336" s="176">
        <v>1</v>
      </c>
      <c r="I1336" s="177"/>
      <c r="J1336" s="178">
        <f>ROUND(I1336*H1336,2)</f>
        <v>0</v>
      </c>
      <c r="K1336" s="174" t="s">
        <v>155</v>
      </c>
      <c r="L1336" s="42"/>
      <c r="M1336" s="179" t="s">
        <v>31</v>
      </c>
      <c r="N1336" s="180" t="s">
        <v>48</v>
      </c>
      <c r="O1336" s="67"/>
      <c r="P1336" s="181">
        <f>O1336*H1336</f>
        <v>0</v>
      </c>
      <c r="Q1336" s="181">
        <v>0</v>
      </c>
      <c r="R1336" s="181">
        <f>Q1336*H1336</f>
        <v>0</v>
      </c>
      <c r="S1336" s="181">
        <v>0</v>
      </c>
      <c r="T1336" s="182">
        <f>S1336*H1336</f>
        <v>0</v>
      </c>
      <c r="U1336" s="37"/>
      <c r="V1336" s="37"/>
      <c r="W1336" s="37"/>
      <c r="X1336" s="37"/>
      <c r="Y1336" s="37"/>
      <c r="Z1336" s="37"/>
      <c r="AA1336" s="37"/>
      <c r="AB1336" s="37"/>
      <c r="AC1336" s="37"/>
      <c r="AD1336" s="37"/>
      <c r="AE1336" s="37"/>
      <c r="AR1336" s="183" t="s">
        <v>245</v>
      </c>
      <c r="AT1336" s="183" t="s">
        <v>151</v>
      </c>
      <c r="AU1336" s="183" t="s">
        <v>87</v>
      </c>
      <c r="AY1336" s="19" t="s">
        <v>149</v>
      </c>
      <c r="BE1336" s="184">
        <f>IF(N1336="základní",J1336,0)</f>
        <v>0</v>
      </c>
      <c r="BF1336" s="184">
        <f>IF(N1336="snížená",J1336,0)</f>
        <v>0</v>
      </c>
      <c r="BG1336" s="184">
        <f>IF(N1336="zákl. přenesená",J1336,0)</f>
        <v>0</v>
      </c>
      <c r="BH1336" s="184">
        <f>IF(N1336="sníž. přenesená",J1336,0)</f>
        <v>0</v>
      </c>
      <c r="BI1336" s="184">
        <f>IF(N1336="nulová",J1336,0)</f>
        <v>0</v>
      </c>
      <c r="BJ1336" s="19" t="s">
        <v>85</v>
      </c>
      <c r="BK1336" s="184">
        <f>ROUND(I1336*H1336,2)</f>
        <v>0</v>
      </c>
      <c r="BL1336" s="19" t="s">
        <v>245</v>
      </c>
      <c r="BM1336" s="183" t="s">
        <v>1664</v>
      </c>
    </row>
    <row r="1337" spans="1:47" s="2" customFormat="1" ht="87.75">
      <c r="A1337" s="37"/>
      <c r="B1337" s="38"/>
      <c r="C1337" s="39"/>
      <c r="D1337" s="185" t="s">
        <v>158</v>
      </c>
      <c r="E1337" s="39"/>
      <c r="F1337" s="186" t="s">
        <v>1651</v>
      </c>
      <c r="G1337" s="39"/>
      <c r="H1337" s="39"/>
      <c r="I1337" s="187"/>
      <c r="J1337" s="39"/>
      <c r="K1337" s="39"/>
      <c r="L1337" s="42"/>
      <c r="M1337" s="188"/>
      <c r="N1337" s="189"/>
      <c r="O1337" s="67"/>
      <c r="P1337" s="67"/>
      <c r="Q1337" s="67"/>
      <c r="R1337" s="67"/>
      <c r="S1337" s="67"/>
      <c r="T1337" s="68"/>
      <c r="U1337" s="37"/>
      <c r="V1337" s="37"/>
      <c r="W1337" s="37"/>
      <c r="X1337" s="37"/>
      <c r="Y1337" s="37"/>
      <c r="Z1337" s="37"/>
      <c r="AA1337" s="37"/>
      <c r="AB1337" s="37"/>
      <c r="AC1337" s="37"/>
      <c r="AD1337" s="37"/>
      <c r="AE1337" s="37"/>
      <c r="AT1337" s="19" t="s">
        <v>158</v>
      </c>
      <c r="AU1337" s="19" t="s">
        <v>87</v>
      </c>
    </row>
    <row r="1338" spans="1:65" s="2" customFormat="1" ht="14.45" customHeight="1">
      <c r="A1338" s="37"/>
      <c r="B1338" s="38"/>
      <c r="C1338" s="172" t="s">
        <v>1665</v>
      </c>
      <c r="D1338" s="172" t="s">
        <v>151</v>
      </c>
      <c r="E1338" s="173" t="s">
        <v>1666</v>
      </c>
      <c r="F1338" s="174" t="s">
        <v>1667</v>
      </c>
      <c r="G1338" s="175" t="s">
        <v>235</v>
      </c>
      <c r="H1338" s="176">
        <v>1</v>
      </c>
      <c r="I1338" s="177"/>
      <c r="J1338" s="178">
        <f>ROUND(I1338*H1338,2)</f>
        <v>0</v>
      </c>
      <c r="K1338" s="174" t="s">
        <v>155</v>
      </c>
      <c r="L1338" s="42"/>
      <c r="M1338" s="179" t="s">
        <v>31</v>
      </c>
      <c r="N1338" s="180" t="s">
        <v>48</v>
      </c>
      <c r="O1338" s="67"/>
      <c r="P1338" s="181">
        <f>O1338*H1338</f>
        <v>0</v>
      </c>
      <c r="Q1338" s="181">
        <v>8E-05</v>
      </c>
      <c r="R1338" s="181">
        <f>Q1338*H1338</f>
        <v>8E-05</v>
      </c>
      <c r="S1338" s="181">
        <v>0</v>
      </c>
      <c r="T1338" s="182">
        <f>S1338*H1338</f>
        <v>0</v>
      </c>
      <c r="U1338" s="37"/>
      <c r="V1338" s="37"/>
      <c r="W1338" s="37"/>
      <c r="X1338" s="37"/>
      <c r="Y1338" s="37"/>
      <c r="Z1338" s="37"/>
      <c r="AA1338" s="37"/>
      <c r="AB1338" s="37"/>
      <c r="AC1338" s="37"/>
      <c r="AD1338" s="37"/>
      <c r="AE1338" s="37"/>
      <c r="AR1338" s="183" t="s">
        <v>245</v>
      </c>
      <c r="AT1338" s="183" t="s">
        <v>151</v>
      </c>
      <c r="AU1338" s="183" t="s">
        <v>87</v>
      </c>
      <c r="AY1338" s="19" t="s">
        <v>149</v>
      </c>
      <c r="BE1338" s="184">
        <f>IF(N1338="základní",J1338,0)</f>
        <v>0</v>
      </c>
      <c r="BF1338" s="184">
        <f>IF(N1338="snížená",J1338,0)</f>
        <v>0</v>
      </c>
      <c r="BG1338" s="184">
        <f>IF(N1338="zákl. přenesená",J1338,0)</f>
        <v>0</v>
      </c>
      <c r="BH1338" s="184">
        <f>IF(N1338="sníž. přenesená",J1338,0)</f>
        <v>0</v>
      </c>
      <c r="BI1338" s="184">
        <f>IF(N1338="nulová",J1338,0)</f>
        <v>0</v>
      </c>
      <c r="BJ1338" s="19" t="s">
        <v>85</v>
      </c>
      <c r="BK1338" s="184">
        <f>ROUND(I1338*H1338,2)</f>
        <v>0</v>
      </c>
      <c r="BL1338" s="19" t="s">
        <v>245</v>
      </c>
      <c r="BM1338" s="183" t="s">
        <v>1668</v>
      </c>
    </row>
    <row r="1339" spans="1:47" s="2" customFormat="1" ht="87.75">
      <c r="A1339" s="37"/>
      <c r="B1339" s="38"/>
      <c r="C1339" s="39"/>
      <c r="D1339" s="185" t="s">
        <v>158</v>
      </c>
      <c r="E1339" s="39"/>
      <c r="F1339" s="186" t="s">
        <v>1651</v>
      </c>
      <c r="G1339" s="39"/>
      <c r="H1339" s="39"/>
      <c r="I1339" s="187"/>
      <c r="J1339" s="39"/>
      <c r="K1339" s="39"/>
      <c r="L1339" s="42"/>
      <c r="M1339" s="188"/>
      <c r="N1339" s="189"/>
      <c r="O1339" s="67"/>
      <c r="P1339" s="67"/>
      <c r="Q1339" s="67"/>
      <c r="R1339" s="67"/>
      <c r="S1339" s="67"/>
      <c r="T1339" s="68"/>
      <c r="U1339" s="37"/>
      <c r="V1339" s="37"/>
      <c r="W1339" s="37"/>
      <c r="X1339" s="37"/>
      <c r="Y1339" s="37"/>
      <c r="Z1339" s="37"/>
      <c r="AA1339" s="37"/>
      <c r="AB1339" s="37"/>
      <c r="AC1339" s="37"/>
      <c r="AD1339" s="37"/>
      <c r="AE1339" s="37"/>
      <c r="AT1339" s="19" t="s">
        <v>158</v>
      </c>
      <c r="AU1339" s="19" t="s">
        <v>87</v>
      </c>
    </row>
    <row r="1340" spans="1:65" s="2" customFormat="1" ht="14.45" customHeight="1">
      <c r="A1340" s="37"/>
      <c r="B1340" s="38"/>
      <c r="C1340" s="172" t="s">
        <v>1669</v>
      </c>
      <c r="D1340" s="172" t="s">
        <v>151</v>
      </c>
      <c r="E1340" s="173" t="s">
        <v>1670</v>
      </c>
      <c r="F1340" s="174" t="s">
        <v>1671</v>
      </c>
      <c r="G1340" s="175" t="s">
        <v>235</v>
      </c>
      <c r="H1340" s="176">
        <v>2</v>
      </c>
      <c r="I1340" s="177"/>
      <c r="J1340" s="178">
        <f>ROUND(I1340*H1340,2)</f>
        <v>0</v>
      </c>
      <c r="K1340" s="174" t="s">
        <v>155</v>
      </c>
      <c r="L1340" s="42"/>
      <c r="M1340" s="179" t="s">
        <v>31</v>
      </c>
      <c r="N1340" s="180" t="s">
        <v>48</v>
      </c>
      <c r="O1340" s="67"/>
      <c r="P1340" s="181">
        <f>O1340*H1340</f>
        <v>0</v>
      </c>
      <c r="Q1340" s="181">
        <v>0</v>
      </c>
      <c r="R1340" s="181">
        <f>Q1340*H1340</f>
        <v>0</v>
      </c>
      <c r="S1340" s="181">
        <v>0</v>
      </c>
      <c r="T1340" s="182">
        <f>S1340*H1340</f>
        <v>0</v>
      </c>
      <c r="U1340" s="37"/>
      <c r="V1340" s="37"/>
      <c r="W1340" s="37"/>
      <c r="X1340" s="37"/>
      <c r="Y1340" s="37"/>
      <c r="Z1340" s="37"/>
      <c r="AA1340" s="37"/>
      <c r="AB1340" s="37"/>
      <c r="AC1340" s="37"/>
      <c r="AD1340" s="37"/>
      <c r="AE1340" s="37"/>
      <c r="AR1340" s="183" t="s">
        <v>245</v>
      </c>
      <c r="AT1340" s="183" t="s">
        <v>151</v>
      </c>
      <c r="AU1340" s="183" t="s">
        <v>87</v>
      </c>
      <c r="AY1340" s="19" t="s">
        <v>149</v>
      </c>
      <c r="BE1340" s="184">
        <f>IF(N1340="základní",J1340,0)</f>
        <v>0</v>
      </c>
      <c r="BF1340" s="184">
        <f>IF(N1340="snížená",J1340,0)</f>
        <v>0</v>
      </c>
      <c r="BG1340" s="184">
        <f>IF(N1340="zákl. přenesená",J1340,0)</f>
        <v>0</v>
      </c>
      <c r="BH1340" s="184">
        <f>IF(N1340="sníž. přenesená",J1340,0)</f>
        <v>0</v>
      </c>
      <c r="BI1340" s="184">
        <f>IF(N1340="nulová",J1340,0)</f>
        <v>0</v>
      </c>
      <c r="BJ1340" s="19" t="s">
        <v>85</v>
      </c>
      <c r="BK1340" s="184">
        <f>ROUND(I1340*H1340,2)</f>
        <v>0</v>
      </c>
      <c r="BL1340" s="19" t="s">
        <v>245</v>
      </c>
      <c r="BM1340" s="183" t="s">
        <v>1672</v>
      </c>
    </row>
    <row r="1341" spans="1:47" s="2" customFormat="1" ht="87.75">
      <c r="A1341" s="37"/>
      <c r="B1341" s="38"/>
      <c r="C1341" s="39"/>
      <c r="D1341" s="185" t="s">
        <v>158</v>
      </c>
      <c r="E1341" s="39"/>
      <c r="F1341" s="186" t="s">
        <v>1651</v>
      </c>
      <c r="G1341" s="39"/>
      <c r="H1341" s="39"/>
      <c r="I1341" s="187"/>
      <c r="J1341" s="39"/>
      <c r="K1341" s="39"/>
      <c r="L1341" s="42"/>
      <c r="M1341" s="188"/>
      <c r="N1341" s="189"/>
      <c r="O1341" s="67"/>
      <c r="P1341" s="67"/>
      <c r="Q1341" s="67"/>
      <c r="R1341" s="67"/>
      <c r="S1341" s="67"/>
      <c r="T1341" s="68"/>
      <c r="U1341" s="37"/>
      <c r="V1341" s="37"/>
      <c r="W1341" s="37"/>
      <c r="X1341" s="37"/>
      <c r="Y1341" s="37"/>
      <c r="Z1341" s="37"/>
      <c r="AA1341" s="37"/>
      <c r="AB1341" s="37"/>
      <c r="AC1341" s="37"/>
      <c r="AD1341" s="37"/>
      <c r="AE1341" s="37"/>
      <c r="AT1341" s="19" t="s">
        <v>158</v>
      </c>
      <c r="AU1341" s="19" t="s">
        <v>87</v>
      </c>
    </row>
    <row r="1342" spans="1:65" s="2" customFormat="1" ht="14.45" customHeight="1">
      <c r="A1342" s="37"/>
      <c r="B1342" s="38"/>
      <c r="C1342" s="172" t="s">
        <v>1673</v>
      </c>
      <c r="D1342" s="172" t="s">
        <v>151</v>
      </c>
      <c r="E1342" s="173" t="s">
        <v>1674</v>
      </c>
      <c r="F1342" s="174" t="s">
        <v>1675</v>
      </c>
      <c r="G1342" s="175" t="s">
        <v>235</v>
      </c>
      <c r="H1342" s="176">
        <v>2</v>
      </c>
      <c r="I1342" s="177"/>
      <c r="J1342" s="178">
        <f>ROUND(I1342*H1342,2)</f>
        <v>0</v>
      </c>
      <c r="K1342" s="174" t="s">
        <v>155</v>
      </c>
      <c r="L1342" s="42"/>
      <c r="M1342" s="179" t="s">
        <v>31</v>
      </c>
      <c r="N1342" s="180" t="s">
        <v>48</v>
      </c>
      <c r="O1342" s="67"/>
      <c r="P1342" s="181">
        <f>O1342*H1342</f>
        <v>0</v>
      </c>
      <c r="Q1342" s="181">
        <v>0</v>
      </c>
      <c r="R1342" s="181">
        <f>Q1342*H1342</f>
        <v>0</v>
      </c>
      <c r="S1342" s="181">
        <v>0</v>
      </c>
      <c r="T1342" s="182">
        <f>S1342*H1342</f>
        <v>0</v>
      </c>
      <c r="U1342" s="37"/>
      <c r="V1342" s="37"/>
      <c r="W1342" s="37"/>
      <c r="X1342" s="37"/>
      <c r="Y1342" s="37"/>
      <c r="Z1342" s="37"/>
      <c r="AA1342" s="37"/>
      <c r="AB1342" s="37"/>
      <c r="AC1342" s="37"/>
      <c r="AD1342" s="37"/>
      <c r="AE1342" s="37"/>
      <c r="AR1342" s="183" t="s">
        <v>245</v>
      </c>
      <c r="AT1342" s="183" t="s">
        <v>151</v>
      </c>
      <c r="AU1342" s="183" t="s">
        <v>87</v>
      </c>
      <c r="AY1342" s="19" t="s">
        <v>149</v>
      </c>
      <c r="BE1342" s="184">
        <f>IF(N1342="základní",J1342,0)</f>
        <v>0</v>
      </c>
      <c r="BF1342" s="184">
        <f>IF(N1342="snížená",J1342,0)</f>
        <v>0</v>
      </c>
      <c r="BG1342" s="184">
        <f>IF(N1342="zákl. přenesená",J1342,0)</f>
        <v>0</v>
      </c>
      <c r="BH1342" s="184">
        <f>IF(N1342="sníž. přenesená",J1342,0)</f>
        <v>0</v>
      </c>
      <c r="BI1342" s="184">
        <f>IF(N1342="nulová",J1342,0)</f>
        <v>0</v>
      </c>
      <c r="BJ1342" s="19" t="s">
        <v>85</v>
      </c>
      <c r="BK1342" s="184">
        <f>ROUND(I1342*H1342,2)</f>
        <v>0</v>
      </c>
      <c r="BL1342" s="19" t="s">
        <v>245</v>
      </c>
      <c r="BM1342" s="183" t="s">
        <v>1676</v>
      </c>
    </row>
    <row r="1343" spans="1:47" s="2" customFormat="1" ht="87.75">
      <c r="A1343" s="37"/>
      <c r="B1343" s="38"/>
      <c r="C1343" s="39"/>
      <c r="D1343" s="185" t="s">
        <v>158</v>
      </c>
      <c r="E1343" s="39"/>
      <c r="F1343" s="186" t="s">
        <v>1651</v>
      </c>
      <c r="G1343" s="39"/>
      <c r="H1343" s="39"/>
      <c r="I1343" s="187"/>
      <c r="J1343" s="39"/>
      <c r="K1343" s="39"/>
      <c r="L1343" s="42"/>
      <c r="M1343" s="188"/>
      <c r="N1343" s="189"/>
      <c r="O1343" s="67"/>
      <c r="P1343" s="67"/>
      <c r="Q1343" s="67"/>
      <c r="R1343" s="67"/>
      <c r="S1343" s="67"/>
      <c r="T1343" s="68"/>
      <c r="U1343" s="37"/>
      <c r="V1343" s="37"/>
      <c r="W1343" s="37"/>
      <c r="X1343" s="37"/>
      <c r="Y1343" s="37"/>
      <c r="Z1343" s="37"/>
      <c r="AA1343" s="37"/>
      <c r="AB1343" s="37"/>
      <c r="AC1343" s="37"/>
      <c r="AD1343" s="37"/>
      <c r="AE1343" s="37"/>
      <c r="AT1343" s="19" t="s">
        <v>158</v>
      </c>
      <c r="AU1343" s="19" t="s">
        <v>87</v>
      </c>
    </row>
    <row r="1344" spans="1:65" s="2" customFormat="1" ht="14.45" customHeight="1">
      <c r="A1344" s="37"/>
      <c r="B1344" s="38"/>
      <c r="C1344" s="172" t="s">
        <v>1677</v>
      </c>
      <c r="D1344" s="172" t="s">
        <v>151</v>
      </c>
      <c r="E1344" s="173" t="s">
        <v>1678</v>
      </c>
      <c r="F1344" s="174" t="s">
        <v>1679</v>
      </c>
      <c r="G1344" s="175" t="s">
        <v>235</v>
      </c>
      <c r="H1344" s="176">
        <v>2</v>
      </c>
      <c r="I1344" s="177"/>
      <c r="J1344" s="178">
        <f>ROUND(I1344*H1344,2)</f>
        <v>0</v>
      </c>
      <c r="K1344" s="174" t="s">
        <v>155</v>
      </c>
      <c r="L1344" s="42"/>
      <c r="M1344" s="179" t="s">
        <v>31</v>
      </c>
      <c r="N1344" s="180" t="s">
        <v>48</v>
      </c>
      <c r="O1344" s="67"/>
      <c r="P1344" s="181">
        <f>O1344*H1344</f>
        <v>0</v>
      </c>
      <c r="Q1344" s="181">
        <v>0</v>
      </c>
      <c r="R1344" s="181">
        <f>Q1344*H1344</f>
        <v>0</v>
      </c>
      <c r="S1344" s="181">
        <v>0</v>
      </c>
      <c r="T1344" s="182">
        <f>S1344*H1344</f>
        <v>0</v>
      </c>
      <c r="U1344" s="37"/>
      <c r="V1344" s="37"/>
      <c r="W1344" s="37"/>
      <c r="X1344" s="37"/>
      <c r="Y1344" s="37"/>
      <c r="Z1344" s="37"/>
      <c r="AA1344" s="37"/>
      <c r="AB1344" s="37"/>
      <c r="AC1344" s="37"/>
      <c r="AD1344" s="37"/>
      <c r="AE1344" s="37"/>
      <c r="AR1344" s="183" t="s">
        <v>245</v>
      </c>
      <c r="AT1344" s="183" t="s">
        <v>151</v>
      </c>
      <c r="AU1344" s="183" t="s">
        <v>87</v>
      </c>
      <c r="AY1344" s="19" t="s">
        <v>149</v>
      </c>
      <c r="BE1344" s="184">
        <f>IF(N1344="základní",J1344,0)</f>
        <v>0</v>
      </c>
      <c r="BF1344" s="184">
        <f>IF(N1344="snížená",J1344,0)</f>
        <v>0</v>
      </c>
      <c r="BG1344" s="184">
        <f>IF(N1344="zákl. přenesená",J1344,0)</f>
        <v>0</v>
      </c>
      <c r="BH1344" s="184">
        <f>IF(N1344="sníž. přenesená",J1344,0)</f>
        <v>0</v>
      </c>
      <c r="BI1344" s="184">
        <f>IF(N1344="nulová",J1344,0)</f>
        <v>0</v>
      </c>
      <c r="BJ1344" s="19" t="s">
        <v>85</v>
      </c>
      <c r="BK1344" s="184">
        <f>ROUND(I1344*H1344,2)</f>
        <v>0</v>
      </c>
      <c r="BL1344" s="19" t="s">
        <v>245</v>
      </c>
      <c r="BM1344" s="183" t="s">
        <v>1680</v>
      </c>
    </row>
    <row r="1345" spans="1:47" s="2" customFormat="1" ht="87.75">
      <c r="A1345" s="37"/>
      <c r="B1345" s="38"/>
      <c r="C1345" s="39"/>
      <c r="D1345" s="185" t="s">
        <v>158</v>
      </c>
      <c r="E1345" s="39"/>
      <c r="F1345" s="186" t="s">
        <v>1651</v>
      </c>
      <c r="G1345" s="39"/>
      <c r="H1345" s="39"/>
      <c r="I1345" s="187"/>
      <c r="J1345" s="39"/>
      <c r="K1345" s="39"/>
      <c r="L1345" s="42"/>
      <c r="M1345" s="188"/>
      <c r="N1345" s="189"/>
      <c r="O1345" s="67"/>
      <c r="P1345" s="67"/>
      <c r="Q1345" s="67"/>
      <c r="R1345" s="67"/>
      <c r="S1345" s="67"/>
      <c r="T1345" s="68"/>
      <c r="U1345" s="37"/>
      <c r="V1345" s="37"/>
      <c r="W1345" s="37"/>
      <c r="X1345" s="37"/>
      <c r="Y1345" s="37"/>
      <c r="Z1345" s="37"/>
      <c r="AA1345" s="37"/>
      <c r="AB1345" s="37"/>
      <c r="AC1345" s="37"/>
      <c r="AD1345" s="37"/>
      <c r="AE1345" s="37"/>
      <c r="AT1345" s="19" t="s">
        <v>158</v>
      </c>
      <c r="AU1345" s="19" t="s">
        <v>87</v>
      </c>
    </row>
    <row r="1346" spans="1:65" s="2" customFormat="1" ht="14.45" customHeight="1">
      <c r="A1346" s="37"/>
      <c r="B1346" s="38"/>
      <c r="C1346" s="172" t="s">
        <v>1681</v>
      </c>
      <c r="D1346" s="172" t="s">
        <v>151</v>
      </c>
      <c r="E1346" s="173" t="s">
        <v>1682</v>
      </c>
      <c r="F1346" s="174" t="s">
        <v>1683</v>
      </c>
      <c r="G1346" s="175" t="s">
        <v>235</v>
      </c>
      <c r="H1346" s="176">
        <v>2</v>
      </c>
      <c r="I1346" s="177"/>
      <c r="J1346" s="178">
        <f>ROUND(I1346*H1346,2)</f>
        <v>0</v>
      </c>
      <c r="K1346" s="174" t="s">
        <v>155</v>
      </c>
      <c r="L1346" s="42"/>
      <c r="M1346" s="179" t="s">
        <v>31</v>
      </c>
      <c r="N1346" s="180" t="s">
        <v>48</v>
      </c>
      <c r="O1346" s="67"/>
      <c r="P1346" s="181">
        <f>O1346*H1346</f>
        <v>0</v>
      </c>
      <c r="Q1346" s="181">
        <v>0</v>
      </c>
      <c r="R1346" s="181">
        <f>Q1346*H1346</f>
        <v>0</v>
      </c>
      <c r="S1346" s="181">
        <v>0</v>
      </c>
      <c r="T1346" s="182">
        <f>S1346*H1346</f>
        <v>0</v>
      </c>
      <c r="U1346" s="37"/>
      <c r="V1346" s="37"/>
      <c r="W1346" s="37"/>
      <c r="X1346" s="37"/>
      <c r="Y1346" s="37"/>
      <c r="Z1346" s="37"/>
      <c r="AA1346" s="37"/>
      <c r="AB1346" s="37"/>
      <c r="AC1346" s="37"/>
      <c r="AD1346" s="37"/>
      <c r="AE1346" s="37"/>
      <c r="AR1346" s="183" t="s">
        <v>245</v>
      </c>
      <c r="AT1346" s="183" t="s">
        <v>151</v>
      </c>
      <c r="AU1346" s="183" t="s">
        <v>87</v>
      </c>
      <c r="AY1346" s="19" t="s">
        <v>149</v>
      </c>
      <c r="BE1346" s="184">
        <f>IF(N1346="základní",J1346,0)</f>
        <v>0</v>
      </c>
      <c r="BF1346" s="184">
        <f>IF(N1346="snížená",J1346,0)</f>
        <v>0</v>
      </c>
      <c r="BG1346" s="184">
        <f>IF(N1346="zákl. přenesená",J1346,0)</f>
        <v>0</v>
      </c>
      <c r="BH1346" s="184">
        <f>IF(N1346="sníž. přenesená",J1346,0)</f>
        <v>0</v>
      </c>
      <c r="BI1346" s="184">
        <f>IF(N1346="nulová",J1346,0)</f>
        <v>0</v>
      </c>
      <c r="BJ1346" s="19" t="s">
        <v>85</v>
      </c>
      <c r="BK1346" s="184">
        <f>ROUND(I1346*H1346,2)</f>
        <v>0</v>
      </c>
      <c r="BL1346" s="19" t="s">
        <v>245</v>
      </c>
      <c r="BM1346" s="183" t="s">
        <v>1684</v>
      </c>
    </row>
    <row r="1347" spans="1:47" s="2" customFormat="1" ht="87.75">
      <c r="A1347" s="37"/>
      <c r="B1347" s="38"/>
      <c r="C1347" s="39"/>
      <c r="D1347" s="185" t="s">
        <v>158</v>
      </c>
      <c r="E1347" s="39"/>
      <c r="F1347" s="186" t="s">
        <v>1651</v>
      </c>
      <c r="G1347" s="39"/>
      <c r="H1347" s="39"/>
      <c r="I1347" s="187"/>
      <c r="J1347" s="39"/>
      <c r="K1347" s="39"/>
      <c r="L1347" s="42"/>
      <c r="M1347" s="188"/>
      <c r="N1347" s="189"/>
      <c r="O1347" s="67"/>
      <c r="P1347" s="67"/>
      <c r="Q1347" s="67"/>
      <c r="R1347" s="67"/>
      <c r="S1347" s="67"/>
      <c r="T1347" s="68"/>
      <c r="U1347" s="37"/>
      <c r="V1347" s="37"/>
      <c r="W1347" s="37"/>
      <c r="X1347" s="37"/>
      <c r="Y1347" s="37"/>
      <c r="Z1347" s="37"/>
      <c r="AA1347" s="37"/>
      <c r="AB1347" s="37"/>
      <c r="AC1347" s="37"/>
      <c r="AD1347" s="37"/>
      <c r="AE1347" s="37"/>
      <c r="AT1347" s="19" t="s">
        <v>158</v>
      </c>
      <c r="AU1347" s="19" t="s">
        <v>87</v>
      </c>
    </row>
    <row r="1348" spans="1:65" s="2" customFormat="1" ht="14.45" customHeight="1">
      <c r="A1348" s="37"/>
      <c r="B1348" s="38"/>
      <c r="C1348" s="172" t="s">
        <v>1685</v>
      </c>
      <c r="D1348" s="172" t="s">
        <v>151</v>
      </c>
      <c r="E1348" s="173" t="s">
        <v>1686</v>
      </c>
      <c r="F1348" s="174" t="s">
        <v>1687</v>
      </c>
      <c r="G1348" s="175" t="s">
        <v>235</v>
      </c>
      <c r="H1348" s="176">
        <v>2</v>
      </c>
      <c r="I1348" s="177"/>
      <c r="J1348" s="178">
        <f>ROUND(I1348*H1348,2)</f>
        <v>0</v>
      </c>
      <c r="K1348" s="174" t="s">
        <v>155</v>
      </c>
      <c r="L1348" s="42"/>
      <c r="M1348" s="179" t="s">
        <v>31</v>
      </c>
      <c r="N1348" s="180" t="s">
        <v>48</v>
      </c>
      <c r="O1348" s="67"/>
      <c r="P1348" s="181">
        <f>O1348*H1348</f>
        <v>0</v>
      </c>
      <c r="Q1348" s="181">
        <v>0</v>
      </c>
      <c r="R1348" s="181">
        <f>Q1348*H1348</f>
        <v>0</v>
      </c>
      <c r="S1348" s="181">
        <v>0</v>
      </c>
      <c r="T1348" s="182">
        <f>S1348*H1348</f>
        <v>0</v>
      </c>
      <c r="U1348" s="37"/>
      <c r="V1348" s="37"/>
      <c r="W1348" s="37"/>
      <c r="X1348" s="37"/>
      <c r="Y1348" s="37"/>
      <c r="Z1348" s="37"/>
      <c r="AA1348" s="37"/>
      <c r="AB1348" s="37"/>
      <c r="AC1348" s="37"/>
      <c r="AD1348" s="37"/>
      <c r="AE1348" s="37"/>
      <c r="AR1348" s="183" t="s">
        <v>245</v>
      </c>
      <c r="AT1348" s="183" t="s">
        <v>151</v>
      </c>
      <c r="AU1348" s="183" t="s">
        <v>87</v>
      </c>
      <c r="AY1348" s="19" t="s">
        <v>149</v>
      </c>
      <c r="BE1348" s="184">
        <f>IF(N1348="základní",J1348,0)</f>
        <v>0</v>
      </c>
      <c r="BF1348" s="184">
        <f>IF(N1348="snížená",J1348,0)</f>
        <v>0</v>
      </c>
      <c r="BG1348" s="184">
        <f>IF(N1348="zákl. přenesená",J1348,0)</f>
        <v>0</v>
      </c>
      <c r="BH1348" s="184">
        <f>IF(N1348="sníž. přenesená",J1348,0)</f>
        <v>0</v>
      </c>
      <c r="BI1348" s="184">
        <f>IF(N1348="nulová",J1348,0)</f>
        <v>0</v>
      </c>
      <c r="BJ1348" s="19" t="s">
        <v>85</v>
      </c>
      <c r="BK1348" s="184">
        <f>ROUND(I1348*H1348,2)</f>
        <v>0</v>
      </c>
      <c r="BL1348" s="19" t="s">
        <v>245</v>
      </c>
      <c r="BM1348" s="183" t="s">
        <v>1688</v>
      </c>
    </row>
    <row r="1349" spans="1:47" s="2" customFormat="1" ht="87.75">
      <c r="A1349" s="37"/>
      <c r="B1349" s="38"/>
      <c r="C1349" s="39"/>
      <c r="D1349" s="185" t="s">
        <v>158</v>
      </c>
      <c r="E1349" s="39"/>
      <c r="F1349" s="186" t="s">
        <v>1651</v>
      </c>
      <c r="G1349" s="39"/>
      <c r="H1349" s="39"/>
      <c r="I1349" s="187"/>
      <c r="J1349" s="39"/>
      <c r="K1349" s="39"/>
      <c r="L1349" s="42"/>
      <c r="M1349" s="188"/>
      <c r="N1349" s="189"/>
      <c r="O1349" s="67"/>
      <c r="P1349" s="67"/>
      <c r="Q1349" s="67"/>
      <c r="R1349" s="67"/>
      <c r="S1349" s="67"/>
      <c r="T1349" s="68"/>
      <c r="U1349" s="37"/>
      <c r="V1349" s="37"/>
      <c r="W1349" s="37"/>
      <c r="X1349" s="37"/>
      <c r="Y1349" s="37"/>
      <c r="Z1349" s="37"/>
      <c r="AA1349" s="37"/>
      <c r="AB1349" s="37"/>
      <c r="AC1349" s="37"/>
      <c r="AD1349" s="37"/>
      <c r="AE1349" s="37"/>
      <c r="AT1349" s="19" t="s">
        <v>158</v>
      </c>
      <c r="AU1349" s="19" t="s">
        <v>87</v>
      </c>
    </row>
    <row r="1350" spans="1:65" s="2" customFormat="1" ht="14.45" customHeight="1">
      <c r="A1350" s="37"/>
      <c r="B1350" s="38"/>
      <c r="C1350" s="172" t="s">
        <v>1689</v>
      </c>
      <c r="D1350" s="172" t="s">
        <v>151</v>
      </c>
      <c r="E1350" s="173" t="s">
        <v>1690</v>
      </c>
      <c r="F1350" s="174" t="s">
        <v>1691</v>
      </c>
      <c r="G1350" s="175" t="s">
        <v>235</v>
      </c>
      <c r="H1350" s="176">
        <v>2</v>
      </c>
      <c r="I1350" s="177"/>
      <c r="J1350" s="178">
        <f>ROUND(I1350*H1350,2)</f>
        <v>0</v>
      </c>
      <c r="K1350" s="174" t="s">
        <v>155</v>
      </c>
      <c r="L1350" s="42"/>
      <c r="M1350" s="179" t="s">
        <v>31</v>
      </c>
      <c r="N1350" s="180" t="s">
        <v>48</v>
      </c>
      <c r="O1350" s="67"/>
      <c r="P1350" s="181">
        <f>O1350*H1350</f>
        <v>0</v>
      </c>
      <c r="Q1350" s="181">
        <v>0</v>
      </c>
      <c r="R1350" s="181">
        <f>Q1350*H1350</f>
        <v>0</v>
      </c>
      <c r="S1350" s="181">
        <v>0</v>
      </c>
      <c r="T1350" s="182">
        <f>S1350*H1350</f>
        <v>0</v>
      </c>
      <c r="U1350" s="37"/>
      <c r="V1350" s="37"/>
      <c r="W1350" s="37"/>
      <c r="X1350" s="37"/>
      <c r="Y1350" s="37"/>
      <c r="Z1350" s="37"/>
      <c r="AA1350" s="37"/>
      <c r="AB1350" s="37"/>
      <c r="AC1350" s="37"/>
      <c r="AD1350" s="37"/>
      <c r="AE1350" s="37"/>
      <c r="AR1350" s="183" t="s">
        <v>245</v>
      </c>
      <c r="AT1350" s="183" t="s">
        <v>151</v>
      </c>
      <c r="AU1350" s="183" t="s">
        <v>87</v>
      </c>
      <c r="AY1350" s="19" t="s">
        <v>149</v>
      </c>
      <c r="BE1350" s="184">
        <f>IF(N1350="základní",J1350,0)</f>
        <v>0</v>
      </c>
      <c r="BF1350" s="184">
        <f>IF(N1350="snížená",J1350,0)</f>
        <v>0</v>
      </c>
      <c r="BG1350" s="184">
        <f>IF(N1350="zákl. přenesená",J1350,0)</f>
        <v>0</v>
      </c>
      <c r="BH1350" s="184">
        <f>IF(N1350="sníž. přenesená",J1350,0)</f>
        <v>0</v>
      </c>
      <c r="BI1350" s="184">
        <f>IF(N1350="nulová",J1350,0)</f>
        <v>0</v>
      </c>
      <c r="BJ1350" s="19" t="s">
        <v>85</v>
      </c>
      <c r="BK1350" s="184">
        <f>ROUND(I1350*H1350,2)</f>
        <v>0</v>
      </c>
      <c r="BL1350" s="19" t="s">
        <v>245</v>
      </c>
      <c r="BM1350" s="183" t="s">
        <v>1692</v>
      </c>
    </row>
    <row r="1351" spans="1:47" s="2" customFormat="1" ht="87.75">
      <c r="A1351" s="37"/>
      <c r="B1351" s="38"/>
      <c r="C1351" s="39"/>
      <c r="D1351" s="185" t="s">
        <v>158</v>
      </c>
      <c r="E1351" s="39"/>
      <c r="F1351" s="186" t="s">
        <v>1651</v>
      </c>
      <c r="G1351" s="39"/>
      <c r="H1351" s="39"/>
      <c r="I1351" s="187"/>
      <c r="J1351" s="39"/>
      <c r="K1351" s="39"/>
      <c r="L1351" s="42"/>
      <c r="M1351" s="188"/>
      <c r="N1351" s="189"/>
      <c r="O1351" s="67"/>
      <c r="P1351" s="67"/>
      <c r="Q1351" s="67"/>
      <c r="R1351" s="67"/>
      <c r="S1351" s="67"/>
      <c r="T1351" s="68"/>
      <c r="U1351" s="37"/>
      <c r="V1351" s="37"/>
      <c r="W1351" s="37"/>
      <c r="X1351" s="37"/>
      <c r="Y1351" s="37"/>
      <c r="Z1351" s="37"/>
      <c r="AA1351" s="37"/>
      <c r="AB1351" s="37"/>
      <c r="AC1351" s="37"/>
      <c r="AD1351" s="37"/>
      <c r="AE1351" s="37"/>
      <c r="AT1351" s="19" t="s">
        <v>158</v>
      </c>
      <c r="AU1351" s="19" t="s">
        <v>87</v>
      </c>
    </row>
    <row r="1352" spans="1:65" s="2" customFormat="1" ht="14.45" customHeight="1">
      <c r="A1352" s="37"/>
      <c r="B1352" s="38"/>
      <c r="C1352" s="172" t="s">
        <v>1693</v>
      </c>
      <c r="D1352" s="172" t="s">
        <v>151</v>
      </c>
      <c r="E1352" s="173" t="s">
        <v>1694</v>
      </c>
      <c r="F1352" s="174" t="s">
        <v>1695</v>
      </c>
      <c r="G1352" s="175" t="s">
        <v>297</v>
      </c>
      <c r="H1352" s="176">
        <v>1.8</v>
      </c>
      <c r="I1352" s="177"/>
      <c r="J1352" s="178">
        <f>ROUND(I1352*H1352,2)</f>
        <v>0</v>
      </c>
      <c r="K1352" s="174" t="s">
        <v>155</v>
      </c>
      <c r="L1352" s="42"/>
      <c r="M1352" s="179" t="s">
        <v>31</v>
      </c>
      <c r="N1352" s="180" t="s">
        <v>48</v>
      </c>
      <c r="O1352" s="67"/>
      <c r="P1352" s="181">
        <f>O1352*H1352</f>
        <v>0</v>
      </c>
      <c r="Q1352" s="181">
        <v>0</v>
      </c>
      <c r="R1352" s="181">
        <f>Q1352*H1352</f>
        <v>0</v>
      </c>
      <c r="S1352" s="181">
        <v>0</v>
      </c>
      <c r="T1352" s="182">
        <f>S1352*H1352</f>
        <v>0</v>
      </c>
      <c r="U1352" s="37"/>
      <c r="V1352" s="37"/>
      <c r="W1352" s="37"/>
      <c r="X1352" s="37"/>
      <c r="Y1352" s="37"/>
      <c r="Z1352" s="37"/>
      <c r="AA1352" s="37"/>
      <c r="AB1352" s="37"/>
      <c r="AC1352" s="37"/>
      <c r="AD1352" s="37"/>
      <c r="AE1352" s="37"/>
      <c r="AR1352" s="183" t="s">
        <v>245</v>
      </c>
      <c r="AT1352" s="183" t="s">
        <v>151</v>
      </c>
      <c r="AU1352" s="183" t="s">
        <v>87</v>
      </c>
      <c r="AY1352" s="19" t="s">
        <v>149</v>
      </c>
      <c r="BE1352" s="184">
        <f>IF(N1352="základní",J1352,0)</f>
        <v>0</v>
      </c>
      <c r="BF1352" s="184">
        <f>IF(N1352="snížená",J1352,0)</f>
        <v>0</v>
      </c>
      <c r="BG1352" s="184">
        <f>IF(N1352="zákl. přenesená",J1352,0)</f>
        <v>0</v>
      </c>
      <c r="BH1352" s="184">
        <f>IF(N1352="sníž. přenesená",J1352,0)</f>
        <v>0</v>
      </c>
      <c r="BI1352" s="184">
        <f>IF(N1352="nulová",J1352,0)</f>
        <v>0</v>
      </c>
      <c r="BJ1352" s="19" t="s">
        <v>85</v>
      </c>
      <c r="BK1352" s="184">
        <f>ROUND(I1352*H1352,2)</f>
        <v>0</v>
      </c>
      <c r="BL1352" s="19" t="s">
        <v>245</v>
      </c>
      <c r="BM1352" s="183" t="s">
        <v>1696</v>
      </c>
    </row>
    <row r="1353" spans="1:47" s="2" customFormat="1" ht="87.75">
      <c r="A1353" s="37"/>
      <c r="B1353" s="38"/>
      <c r="C1353" s="39"/>
      <c r="D1353" s="185" t="s">
        <v>158</v>
      </c>
      <c r="E1353" s="39"/>
      <c r="F1353" s="186" t="s">
        <v>1651</v>
      </c>
      <c r="G1353" s="39"/>
      <c r="H1353" s="39"/>
      <c r="I1353" s="187"/>
      <c r="J1353" s="39"/>
      <c r="K1353" s="39"/>
      <c r="L1353" s="42"/>
      <c r="M1353" s="188"/>
      <c r="N1353" s="189"/>
      <c r="O1353" s="67"/>
      <c r="P1353" s="67"/>
      <c r="Q1353" s="67"/>
      <c r="R1353" s="67"/>
      <c r="S1353" s="67"/>
      <c r="T1353" s="68"/>
      <c r="U1353" s="37"/>
      <c r="V1353" s="37"/>
      <c r="W1353" s="37"/>
      <c r="X1353" s="37"/>
      <c r="Y1353" s="37"/>
      <c r="Z1353" s="37"/>
      <c r="AA1353" s="37"/>
      <c r="AB1353" s="37"/>
      <c r="AC1353" s="37"/>
      <c r="AD1353" s="37"/>
      <c r="AE1353" s="37"/>
      <c r="AT1353" s="19" t="s">
        <v>158</v>
      </c>
      <c r="AU1353" s="19" t="s">
        <v>87</v>
      </c>
    </row>
    <row r="1354" spans="2:51" s="14" customFormat="1" ht="12">
      <c r="B1354" s="200"/>
      <c r="C1354" s="201"/>
      <c r="D1354" s="185" t="s">
        <v>160</v>
      </c>
      <c r="E1354" s="202" t="s">
        <v>31</v>
      </c>
      <c r="F1354" s="203" t="s">
        <v>1697</v>
      </c>
      <c r="G1354" s="201"/>
      <c r="H1354" s="204">
        <v>1.8</v>
      </c>
      <c r="I1354" s="205"/>
      <c r="J1354" s="201"/>
      <c r="K1354" s="201"/>
      <c r="L1354" s="206"/>
      <c r="M1354" s="207"/>
      <c r="N1354" s="208"/>
      <c r="O1354" s="208"/>
      <c r="P1354" s="208"/>
      <c r="Q1354" s="208"/>
      <c r="R1354" s="208"/>
      <c r="S1354" s="208"/>
      <c r="T1354" s="209"/>
      <c r="AT1354" s="210" t="s">
        <v>160</v>
      </c>
      <c r="AU1354" s="210" t="s">
        <v>87</v>
      </c>
      <c r="AV1354" s="14" t="s">
        <v>87</v>
      </c>
      <c r="AW1354" s="14" t="s">
        <v>38</v>
      </c>
      <c r="AX1354" s="14" t="s">
        <v>85</v>
      </c>
      <c r="AY1354" s="210" t="s">
        <v>149</v>
      </c>
    </row>
    <row r="1355" spans="1:65" s="2" customFormat="1" ht="24.2" customHeight="1">
      <c r="A1355" s="37"/>
      <c r="B1355" s="38"/>
      <c r="C1355" s="222" t="s">
        <v>1698</v>
      </c>
      <c r="D1355" s="222" t="s">
        <v>194</v>
      </c>
      <c r="E1355" s="223" t="s">
        <v>1699</v>
      </c>
      <c r="F1355" s="224" t="s">
        <v>1700</v>
      </c>
      <c r="G1355" s="225" t="s">
        <v>235</v>
      </c>
      <c r="H1355" s="226">
        <v>1</v>
      </c>
      <c r="I1355" s="227"/>
      <c r="J1355" s="228">
        <f>ROUND(I1355*H1355,2)</f>
        <v>0</v>
      </c>
      <c r="K1355" s="224" t="s">
        <v>31</v>
      </c>
      <c r="L1355" s="229"/>
      <c r="M1355" s="230" t="s">
        <v>31</v>
      </c>
      <c r="N1355" s="231" t="s">
        <v>48</v>
      </c>
      <c r="O1355" s="67"/>
      <c r="P1355" s="181">
        <f>O1355*H1355</f>
        <v>0</v>
      </c>
      <c r="Q1355" s="181">
        <v>0.115</v>
      </c>
      <c r="R1355" s="181">
        <f>Q1355*H1355</f>
        <v>0.115</v>
      </c>
      <c r="S1355" s="181">
        <v>0</v>
      </c>
      <c r="T1355" s="182">
        <f>S1355*H1355</f>
        <v>0</v>
      </c>
      <c r="U1355" s="37"/>
      <c r="V1355" s="37"/>
      <c r="W1355" s="37"/>
      <c r="X1355" s="37"/>
      <c r="Y1355" s="37"/>
      <c r="Z1355" s="37"/>
      <c r="AA1355" s="37"/>
      <c r="AB1355" s="37"/>
      <c r="AC1355" s="37"/>
      <c r="AD1355" s="37"/>
      <c r="AE1355" s="37"/>
      <c r="AR1355" s="183" t="s">
        <v>350</v>
      </c>
      <c r="AT1355" s="183" t="s">
        <v>194</v>
      </c>
      <c r="AU1355" s="183" t="s">
        <v>87</v>
      </c>
      <c r="AY1355" s="19" t="s">
        <v>149</v>
      </c>
      <c r="BE1355" s="184">
        <f>IF(N1355="základní",J1355,0)</f>
        <v>0</v>
      </c>
      <c r="BF1355" s="184">
        <f>IF(N1355="snížená",J1355,0)</f>
        <v>0</v>
      </c>
      <c r="BG1355" s="184">
        <f>IF(N1355="zákl. přenesená",J1355,0)</f>
        <v>0</v>
      </c>
      <c r="BH1355" s="184">
        <f>IF(N1355="sníž. přenesená",J1355,0)</f>
        <v>0</v>
      </c>
      <c r="BI1355" s="184">
        <f>IF(N1355="nulová",J1355,0)</f>
        <v>0</v>
      </c>
      <c r="BJ1355" s="19" t="s">
        <v>85</v>
      </c>
      <c r="BK1355" s="184">
        <f>ROUND(I1355*H1355,2)</f>
        <v>0</v>
      </c>
      <c r="BL1355" s="19" t="s">
        <v>245</v>
      </c>
      <c r="BM1355" s="183" t="s">
        <v>1701</v>
      </c>
    </row>
    <row r="1356" spans="1:65" s="2" customFormat="1" ht="24.2" customHeight="1">
      <c r="A1356" s="37"/>
      <c r="B1356" s="38"/>
      <c r="C1356" s="172" t="s">
        <v>1702</v>
      </c>
      <c r="D1356" s="172" t="s">
        <v>151</v>
      </c>
      <c r="E1356" s="173" t="s">
        <v>1703</v>
      </c>
      <c r="F1356" s="174" t="s">
        <v>1704</v>
      </c>
      <c r="G1356" s="175" t="s">
        <v>179</v>
      </c>
      <c r="H1356" s="176">
        <v>2.48</v>
      </c>
      <c r="I1356" s="177"/>
      <c r="J1356" s="178">
        <f>ROUND(I1356*H1356,2)</f>
        <v>0</v>
      </c>
      <c r="K1356" s="174" t="s">
        <v>155</v>
      </c>
      <c r="L1356" s="42"/>
      <c r="M1356" s="179" t="s">
        <v>31</v>
      </c>
      <c r="N1356" s="180" t="s">
        <v>48</v>
      </c>
      <c r="O1356" s="67"/>
      <c r="P1356" s="181">
        <f>O1356*H1356</f>
        <v>0</v>
      </c>
      <c r="Q1356" s="181">
        <v>0</v>
      </c>
      <c r="R1356" s="181">
        <f>Q1356*H1356</f>
        <v>0</v>
      </c>
      <c r="S1356" s="181">
        <v>0</v>
      </c>
      <c r="T1356" s="182">
        <f>S1356*H1356</f>
        <v>0</v>
      </c>
      <c r="U1356" s="37"/>
      <c r="V1356" s="37"/>
      <c r="W1356" s="37"/>
      <c r="X1356" s="37"/>
      <c r="Y1356" s="37"/>
      <c r="Z1356" s="37"/>
      <c r="AA1356" s="37"/>
      <c r="AB1356" s="37"/>
      <c r="AC1356" s="37"/>
      <c r="AD1356" s="37"/>
      <c r="AE1356" s="37"/>
      <c r="AR1356" s="183" t="s">
        <v>245</v>
      </c>
      <c r="AT1356" s="183" t="s">
        <v>151</v>
      </c>
      <c r="AU1356" s="183" t="s">
        <v>87</v>
      </c>
      <c r="AY1356" s="19" t="s">
        <v>149</v>
      </c>
      <c r="BE1356" s="184">
        <f>IF(N1356="základní",J1356,0)</f>
        <v>0</v>
      </c>
      <c r="BF1356" s="184">
        <f>IF(N1356="snížená",J1356,0)</f>
        <v>0</v>
      </c>
      <c r="BG1356" s="184">
        <f>IF(N1356="zákl. přenesená",J1356,0)</f>
        <v>0</v>
      </c>
      <c r="BH1356" s="184">
        <f>IF(N1356="sníž. přenesená",J1356,0)</f>
        <v>0</v>
      </c>
      <c r="BI1356" s="184">
        <f>IF(N1356="nulová",J1356,0)</f>
        <v>0</v>
      </c>
      <c r="BJ1356" s="19" t="s">
        <v>85</v>
      </c>
      <c r="BK1356" s="184">
        <f>ROUND(I1356*H1356,2)</f>
        <v>0</v>
      </c>
      <c r="BL1356" s="19" t="s">
        <v>245</v>
      </c>
      <c r="BM1356" s="183" t="s">
        <v>1705</v>
      </c>
    </row>
    <row r="1357" spans="1:47" s="2" customFormat="1" ht="78">
      <c r="A1357" s="37"/>
      <c r="B1357" s="38"/>
      <c r="C1357" s="39"/>
      <c r="D1357" s="185" t="s">
        <v>158</v>
      </c>
      <c r="E1357" s="39"/>
      <c r="F1357" s="186" t="s">
        <v>1155</v>
      </c>
      <c r="G1357" s="39"/>
      <c r="H1357" s="39"/>
      <c r="I1357" s="187"/>
      <c r="J1357" s="39"/>
      <c r="K1357" s="39"/>
      <c r="L1357" s="42"/>
      <c r="M1357" s="188"/>
      <c r="N1357" s="189"/>
      <c r="O1357" s="67"/>
      <c r="P1357" s="67"/>
      <c r="Q1357" s="67"/>
      <c r="R1357" s="67"/>
      <c r="S1357" s="67"/>
      <c r="T1357" s="68"/>
      <c r="U1357" s="37"/>
      <c r="V1357" s="37"/>
      <c r="W1357" s="37"/>
      <c r="X1357" s="37"/>
      <c r="Y1357" s="37"/>
      <c r="Z1357" s="37"/>
      <c r="AA1357" s="37"/>
      <c r="AB1357" s="37"/>
      <c r="AC1357" s="37"/>
      <c r="AD1357" s="37"/>
      <c r="AE1357" s="37"/>
      <c r="AT1357" s="19" t="s">
        <v>158</v>
      </c>
      <c r="AU1357" s="19" t="s">
        <v>87</v>
      </c>
    </row>
    <row r="1358" spans="1:65" s="2" customFormat="1" ht="24.2" customHeight="1">
      <c r="A1358" s="37"/>
      <c r="B1358" s="38"/>
      <c r="C1358" s="172" t="s">
        <v>1706</v>
      </c>
      <c r="D1358" s="172" t="s">
        <v>151</v>
      </c>
      <c r="E1358" s="173" t="s">
        <v>1707</v>
      </c>
      <c r="F1358" s="174" t="s">
        <v>1708</v>
      </c>
      <c r="G1358" s="175" t="s">
        <v>179</v>
      </c>
      <c r="H1358" s="176">
        <v>2.48</v>
      </c>
      <c r="I1358" s="177"/>
      <c r="J1358" s="178">
        <f>ROUND(I1358*H1358,2)</f>
        <v>0</v>
      </c>
      <c r="K1358" s="174" t="s">
        <v>155</v>
      </c>
      <c r="L1358" s="42"/>
      <c r="M1358" s="179" t="s">
        <v>31</v>
      </c>
      <c r="N1358" s="180" t="s">
        <v>48</v>
      </c>
      <c r="O1358" s="67"/>
      <c r="P1358" s="181">
        <f>O1358*H1358</f>
        <v>0</v>
      </c>
      <c r="Q1358" s="181">
        <v>0</v>
      </c>
      <c r="R1358" s="181">
        <f>Q1358*H1358</f>
        <v>0</v>
      </c>
      <c r="S1358" s="181">
        <v>0</v>
      </c>
      <c r="T1358" s="182">
        <f>S1358*H1358</f>
        <v>0</v>
      </c>
      <c r="U1358" s="37"/>
      <c r="V1358" s="37"/>
      <c r="W1358" s="37"/>
      <c r="X1358" s="37"/>
      <c r="Y1358" s="37"/>
      <c r="Z1358" s="37"/>
      <c r="AA1358" s="37"/>
      <c r="AB1358" s="37"/>
      <c r="AC1358" s="37"/>
      <c r="AD1358" s="37"/>
      <c r="AE1358" s="37"/>
      <c r="AR1358" s="183" t="s">
        <v>245</v>
      </c>
      <c r="AT1358" s="183" t="s">
        <v>151</v>
      </c>
      <c r="AU1358" s="183" t="s">
        <v>87</v>
      </c>
      <c r="AY1358" s="19" t="s">
        <v>149</v>
      </c>
      <c r="BE1358" s="184">
        <f>IF(N1358="základní",J1358,0)</f>
        <v>0</v>
      </c>
      <c r="BF1358" s="184">
        <f>IF(N1358="snížená",J1358,0)</f>
        <v>0</v>
      </c>
      <c r="BG1358" s="184">
        <f>IF(N1358="zákl. přenesená",J1358,0)</f>
        <v>0</v>
      </c>
      <c r="BH1358" s="184">
        <f>IF(N1358="sníž. přenesená",J1358,0)</f>
        <v>0</v>
      </c>
      <c r="BI1358" s="184">
        <f>IF(N1358="nulová",J1358,0)</f>
        <v>0</v>
      </c>
      <c r="BJ1358" s="19" t="s">
        <v>85</v>
      </c>
      <c r="BK1358" s="184">
        <f>ROUND(I1358*H1358,2)</f>
        <v>0</v>
      </c>
      <c r="BL1358" s="19" t="s">
        <v>245</v>
      </c>
      <c r="BM1358" s="183" t="s">
        <v>1709</v>
      </c>
    </row>
    <row r="1359" spans="1:47" s="2" customFormat="1" ht="78">
      <c r="A1359" s="37"/>
      <c r="B1359" s="38"/>
      <c r="C1359" s="39"/>
      <c r="D1359" s="185" t="s">
        <v>158</v>
      </c>
      <c r="E1359" s="39"/>
      <c r="F1359" s="186" t="s">
        <v>1155</v>
      </c>
      <c r="G1359" s="39"/>
      <c r="H1359" s="39"/>
      <c r="I1359" s="187"/>
      <c r="J1359" s="39"/>
      <c r="K1359" s="39"/>
      <c r="L1359" s="42"/>
      <c r="M1359" s="188"/>
      <c r="N1359" s="189"/>
      <c r="O1359" s="67"/>
      <c r="P1359" s="67"/>
      <c r="Q1359" s="67"/>
      <c r="R1359" s="67"/>
      <c r="S1359" s="67"/>
      <c r="T1359" s="68"/>
      <c r="U1359" s="37"/>
      <c r="V1359" s="37"/>
      <c r="W1359" s="37"/>
      <c r="X1359" s="37"/>
      <c r="Y1359" s="37"/>
      <c r="Z1359" s="37"/>
      <c r="AA1359" s="37"/>
      <c r="AB1359" s="37"/>
      <c r="AC1359" s="37"/>
      <c r="AD1359" s="37"/>
      <c r="AE1359" s="37"/>
      <c r="AT1359" s="19" t="s">
        <v>158</v>
      </c>
      <c r="AU1359" s="19" t="s">
        <v>87</v>
      </c>
    </row>
    <row r="1360" spans="2:63" s="12" customFormat="1" ht="22.9" customHeight="1">
      <c r="B1360" s="156"/>
      <c r="C1360" s="157"/>
      <c r="D1360" s="158" t="s">
        <v>76</v>
      </c>
      <c r="E1360" s="170" t="s">
        <v>1710</v>
      </c>
      <c r="F1360" s="170" t="s">
        <v>1711</v>
      </c>
      <c r="G1360" s="157"/>
      <c r="H1360" s="157"/>
      <c r="I1360" s="160"/>
      <c r="J1360" s="171">
        <f>BK1360</f>
        <v>0</v>
      </c>
      <c r="K1360" s="157"/>
      <c r="L1360" s="162"/>
      <c r="M1360" s="163"/>
      <c r="N1360" s="164"/>
      <c r="O1360" s="164"/>
      <c r="P1360" s="165">
        <f>SUM(P1361:P1366)</f>
        <v>0</v>
      </c>
      <c r="Q1360" s="164"/>
      <c r="R1360" s="165">
        <f>SUM(R1361:R1366)</f>
        <v>0</v>
      </c>
      <c r="S1360" s="164"/>
      <c r="T1360" s="166">
        <f>SUM(T1361:T1366)</f>
        <v>0.09602000000000001</v>
      </c>
      <c r="AR1360" s="167" t="s">
        <v>87</v>
      </c>
      <c r="AT1360" s="168" t="s">
        <v>76</v>
      </c>
      <c r="AU1360" s="168" t="s">
        <v>85</v>
      </c>
      <c r="AY1360" s="167" t="s">
        <v>149</v>
      </c>
      <c r="BK1360" s="169">
        <f>SUM(BK1361:BK1366)</f>
        <v>0</v>
      </c>
    </row>
    <row r="1361" spans="1:65" s="2" customFormat="1" ht="14.45" customHeight="1">
      <c r="A1361" s="37"/>
      <c r="B1361" s="38"/>
      <c r="C1361" s="172" t="s">
        <v>1712</v>
      </c>
      <c r="D1361" s="172" t="s">
        <v>151</v>
      </c>
      <c r="E1361" s="173" t="s">
        <v>1713</v>
      </c>
      <c r="F1361" s="174" t="s">
        <v>1714</v>
      </c>
      <c r="G1361" s="175" t="s">
        <v>229</v>
      </c>
      <c r="H1361" s="176">
        <v>4.801</v>
      </c>
      <c r="I1361" s="177"/>
      <c r="J1361" s="178">
        <f>ROUND(I1361*H1361,2)</f>
        <v>0</v>
      </c>
      <c r="K1361" s="174" t="s">
        <v>155</v>
      </c>
      <c r="L1361" s="42"/>
      <c r="M1361" s="179" t="s">
        <v>31</v>
      </c>
      <c r="N1361" s="180" t="s">
        <v>48</v>
      </c>
      <c r="O1361" s="67"/>
      <c r="P1361" s="181">
        <f>O1361*H1361</f>
        <v>0</v>
      </c>
      <c r="Q1361" s="181">
        <v>0</v>
      </c>
      <c r="R1361" s="181">
        <f>Q1361*H1361</f>
        <v>0</v>
      </c>
      <c r="S1361" s="181">
        <v>0.02</v>
      </c>
      <c r="T1361" s="182">
        <f>S1361*H1361</f>
        <v>0.09602000000000001</v>
      </c>
      <c r="U1361" s="37"/>
      <c r="V1361" s="37"/>
      <c r="W1361" s="37"/>
      <c r="X1361" s="37"/>
      <c r="Y1361" s="37"/>
      <c r="Z1361" s="37"/>
      <c r="AA1361" s="37"/>
      <c r="AB1361" s="37"/>
      <c r="AC1361" s="37"/>
      <c r="AD1361" s="37"/>
      <c r="AE1361" s="37"/>
      <c r="AR1361" s="183" t="s">
        <v>245</v>
      </c>
      <c r="AT1361" s="183" t="s">
        <v>151</v>
      </c>
      <c r="AU1361" s="183" t="s">
        <v>87</v>
      </c>
      <c r="AY1361" s="19" t="s">
        <v>149</v>
      </c>
      <c r="BE1361" s="184">
        <f>IF(N1361="základní",J1361,0)</f>
        <v>0</v>
      </c>
      <c r="BF1361" s="184">
        <f>IF(N1361="snížená",J1361,0)</f>
        <v>0</v>
      </c>
      <c r="BG1361" s="184">
        <f>IF(N1361="zákl. přenesená",J1361,0)</f>
        <v>0</v>
      </c>
      <c r="BH1361" s="184">
        <f>IF(N1361="sníž. přenesená",J1361,0)</f>
        <v>0</v>
      </c>
      <c r="BI1361" s="184">
        <f>IF(N1361="nulová",J1361,0)</f>
        <v>0</v>
      </c>
      <c r="BJ1361" s="19" t="s">
        <v>85</v>
      </c>
      <c r="BK1361" s="184">
        <f>ROUND(I1361*H1361,2)</f>
        <v>0</v>
      </c>
      <c r="BL1361" s="19" t="s">
        <v>245</v>
      </c>
      <c r="BM1361" s="183" t="s">
        <v>1715</v>
      </c>
    </row>
    <row r="1362" spans="2:51" s="13" customFormat="1" ht="12">
      <c r="B1362" s="190"/>
      <c r="C1362" s="191"/>
      <c r="D1362" s="185" t="s">
        <v>160</v>
      </c>
      <c r="E1362" s="192" t="s">
        <v>31</v>
      </c>
      <c r="F1362" s="193" t="s">
        <v>161</v>
      </c>
      <c r="G1362" s="191"/>
      <c r="H1362" s="192" t="s">
        <v>31</v>
      </c>
      <c r="I1362" s="194"/>
      <c r="J1362" s="191"/>
      <c r="K1362" s="191"/>
      <c r="L1362" s="195"/>
      <c r="M1362" s="196"/>
      <c r="N1362" s="197"/>
      <c r="O1362" s="197"/>
      <c r="P1362" s="197"/>
      <c r="Q1362" s="197"/>
      <c r="R1362" s="197"/>
      <c r="S1362" s="197"/>
      <c r="T1362" s="198"/>
      <c r="AT1362" s="199" t="s">
        <v>160</v>
      </c>
      <c r="AU1362" s="199" t="s">
        <v>87</v>
      </c>
      <c r="AV1362" s="13" t="s">
        <v>85</v>
      </c>
      <c r="AW1362" s="13" t="s">
        <v>38</v>
      </c>
      <c r="AX1362" s="13" t="s">
        <v>77</v>
      </c>
      <c r="AY1362" s="199" t="s">
        <v>149</v>
      </c>
    </row>
    <row r="1363" spans="2:51" s="14" customFormat="1" ht="12">
      <c r="B1363" s="200"/>
      <c r="C1363" s="201"/>
      <c r="D1363" s="185" t="s">
        <v>160</v>
      </c>
      <c r="E1363" s="202" t="s">
        <v>31</v>
      </c>
      <c r="F1363" s="203" t="s">
        <v>1716</v>
      </c>
      <c r="G1363" s="201"/>
      <c r="H1363" s="204">
        <v>1.9</v>
      </c>
      <c r="I1363" s="205"/>
      <c r="J1363" s="201"/>
      <c r="K1363" s="201"/>
      <c r="L1363" s="206"/>
      <c r="M1363" s="207"/>
      <c r="N1363" s="208"/>
      <c r="O1363" s="208"/>
      <c r="P1363" s="208"/>
      <c r="Q1363" s="208"/>
      <c r="R1363" s="208"/>
      <c r="S1363" s="208"/>
      <c r="T1363" s="209"/>
      <c r="AT1363" s="210" t="s">
        <v>160</v>
      </c>
      <c r="AU1363" s="210" t="s">
        <v>87</v>
      </c>
      <c r="AV1363" s="14" t="s">
        <v>87</v>
      </c>
      <c r="AW1363" s="14" t="s">
        <v>38</v>
      </c>
      <c r="AX1363" s="14" t="s">
        <v>77</v>
      </c>
      <c r="AY1363" s="210" t="s">
        <v>149</v>
      </c>
    </row>
    <row r="1364" spans="2:51" s="14" customFormat="1" ht="12">
      <c r="B1364" s="200"/>
      <c r="C1364" s="201"/>
      <c r="D1364" s="185" t="s">
        <v>160</v>
      </c>
      <c r="E1364" s="202" t="s">
        <v>31</v>
      </c>
      <c r="F1364" s="203" t="s">
        <v>1717</v>
      </c>
      <c r="G1364" s="201"/>
      <c r="H1364" s="204">
        <v>1.9</v>
      </c>
      <c r="I1364" s="205"/>
      <c r="J1364" s="201"/>
      <c r="K1364" s="201"/>
      <c r="L1364" s="206"/>
      <c r="M1364" s="207"/>
      <c r="N1364" s="208"/>
      <c r="O1364" s="208"/>
      <c r="P1364" s="208"/>
      <c r="Q1364" s="208"/>
      <c r="R1364" s="208"/>
      <c r="S1364" s="208"/>
      <c r="T1364" s="209"/>
      <c r="AT1364" s="210" t="s">
        <v>160</v>
      </c>
      <c r="AU1364" s="210" t="s">
        <v>87</v>
      </c>
      <c r="AV1364" s="14" t="s">
        <v>87</v>
      </c>
      <c r="AW1364" s="14" t="s">
        <v>38</v>
      </c>
      <c r="AX1364" s="14" t="s">
        <v>77</v>
      </c>
      <c r="AY1364" s="210" t="s">
        <v>149</v>
      </c>
    </row>
    <row r="1365" spans="2:51" s="14" customFormat="1" ht="12">
      <c r="B1365" s="200"/>
      <c r="C1365" s="201"/>
      <c r="D1365" s="185" t="s">
        <v>160</v>
      </c>
      <c r="E1365" s="202" t="s">
        <v>31</v>
      </c>
      <c r="F1365" s="203" t="s">
        <v>1718</v>
      </c>
      <c r="G1365" s="201"/>
      <c r="H1365" s="204">
        <v>1.001</v>
      </c>
      <c r="I1365" s="205"/>
      <c r="J1365" s="201"/>
      <c r="K1365" s="201"/>
      <c r="L1365" s="206"/>
      <c r="M1365" s="207"/>
      <c r="N1365" s="208"/>
      <c r="O1365" s="208"/>
      <c r="P1365" s="208"/>
      <c r="Q1365" s="208"/>
      <c r="R1365" s="208"/>
      <c r="S1365" s="208"/>
      <c r="T1365" s="209"/>
      <c r="AT1365" s="210" t="s">
        <v>160</v>
      </c>
      <c r="AU1365" s="210" t="s">
        <v>87</v>
      </c>
      <c r="AV1365" s="14" t="s">
        <v>87</v>
      </c>
      <c r="AW1365" s="14" t="s">
        <v>38</v>
      </c>
      <c r="AX1365" s="14" t="s">
        <v>77</v>
      </c>
      <c r="AY1365" s="210" t="s">
        <v>149</v>
      </c>
    </row>
    <row r="1366" spans="2:51" s="15" customFormat="1" ht="12">
      <c r="B1366" s="211"/>
      <c r="C1366" s="212"/>
      <c r="D1366" s="185" t="s">
        <v>160</v>
      </c>
      <c r="E1366" s="213" t="s">
        <v>31</v>
      </c>
      <c r="F1366" s="214" t="s">
        <v>163</v>
      </c>
      <c r="G1366" s="212"/>
      <c r="H1366" s="215">
        <v>4.801</v>
      </c>
      <c r="I1366" s="216"/>
      <c r="J1366" s="212"/>
      <c r="K1366" s="212"/>
      <c r="L1366" s="217"/>
      <c r="M1366" s="218"/>
      <c r="N1366" s="219"/>
      <c r="O1366" s="219"/>
      <c r="P1366" s="219"/>
      <c r="Q1366" s="219"/>
      <c r="R1366" s="219"/>
      <c r="S1366" s="219"/>
      <c r="T1366" s="220"/>
      <c r="AT1366" s="221" t="s">
        <v>160</v>
      </c>
      <c r="AU1366" s="221" t="s">
        <v>87</v>
      </c>
      <c r="AV1366" s="15" t="s">
        <v>156</v>
      </c>
      <c r="AW1366" s="15" t="s">
        <v>38</v>
      </c>
      <c r="AX1366" s="15" t="s">
        <v>85</v>
      </c>
      <c r="AY1366" s="221" t="s">
        <v>149</v>
      </c>
    </row>
    <row r="1367" spans="2:63" s="12" customFormat="1" ht="22.9" customHeight="1">
      <c r="B1367" s="156"/>
      <c r="C1367" s="157"/>
      <c r="D1367" s="158" t="s">
        <v>76</v>
      </c>
      <c r="E1367" s="170" t="s">
        <v>1719</v>
      </c>
      <c r="F1367" s="170" t="s">
        <v>1720</v>
      </c>
      <c r="G1367" s="157"/>
      <c r="H1367" s="157"/>
      <c r="I1367" s="160"/>
      <c r="J1367" s="171">
        <f>BK1367</f>
        <v>0</v>
      </c>
      <c r="K1367" s="157"/>
      <c r="L1367" s="162"/>
      <c r="M1367" s="163"/>
      <c r="N1367" s="164"/>
      <c r="O1367" s="164"/>
      <c r="P1367" s="165">
        <f>SUM(P1368:P1449)</f>
        <v>0</v>
      </c>
      <c r="Q1367" s="164"/>
      <c r="R1367" s="165">
        <f>SUM(R1368:R1449)</f>
        <v>1.2880026800000002</v>
      </c>
      <c r="S1367" s="164"/>
      <c r="T1367" s="166">
        <f>SUM(T1368:T1449)</f>
        <v>0</v>
      </c>
      <c r="AR1367" s="167" t="s">
        <v>87</v>
      </c>
      <c r="AT1367" s="168" t="s">
        <v>76</v>
      </c>
      <c r="AU1367" s="168" t="s">
        <v>85</v>
      </c>
      <c r="AY1367" s="167" t="s">
        <v>149</v>
      </c>
      <c r="BK1367" s="169">
        <f>SUM(BK1368:BK1449)</f>
        <v>0</v>
      </c>
    </row>
    <row r="1368" spans="1:65" s="2" customFormat="1" ht="14.45" customHeight="1">
      <c r="A1368" s="37"/>
      <c r="B1368" s="38"/>
      <c r="C1368" s="172" t="s">
        <v>1721</v>
      </c>
      <c r="D1368" s="172" t="s">
        <v>151</v>
      </c>
      <c r="E1368" s="173" t="s">
        <v>1722</v>
      </c>
      <c r="F1368" s="174" t="s">
        <v>1723</v>
      </c>
      <c r="G1368" s="175" t="s">
        <v>229</v>
      </c>
      <c r="H1368" s="176">
        <v>111.9</v>
      </c>
      <c r="I1368" s="177"/>
      <c r="J1368" s="178">
        <f>ROUND(I1368*H1368,2)</f>
        <v>0</v>
      </c>
      <c r="K1368" s="174" t="s">
        <v>155</v>
      </c>
      <c r="L1368" s="42"/>
      <c r="M1368" s="179" t="s">
        <v>31</v>
      </c>
      <c r="N1368" s="180" t="s">
        <v>48</v>
      </c>
      <c r="O1368" s="67"/>
      <c r="P1368" s="181">
        <f>O1368*H1368</f>
        <v>0</v>
      </c>
      <c r="Q1368" s="181">
        <v>0</v>
      </c>
      <c r="R1368" s="181">
        <f>Q1368*H1368</f>
        <v>0</v>
      </c>
      <c r="S1368" s="181">
        <v>0</v>
      </c>
      <c r="T1368" s="182">
        <f>S1368*H1368</f>
        <v>0</v>
      </c>
      <c r="U1368" s="37"/>
      <c r="V1368" s="37"/>
      <c r="W1368" s="37"/>
      <c r="X1368" s="37"/>
      <c r="Y1368" s="37"/>
      <c r="Z1368" s="37"/>
      <c r="AA1368" s="37"/>
      <c r="AB1368" s="37"/>
      <c r="AC1368" s="37"/>
      <c r="AD1368" s="37"/>
      <c r="AE1368" s="37"/>
      <c r="AR1368" s="183" t="s">
        <v>245</v>
      </c>
      <c r="AT1368" s="183" t="s">
        <v>151</v>
      </c>
      <c r="AU1368" s="183" t="s">
        <v>87</v>
      </c>
      <c r="AY1368" s="19" t="s">
        <v>149</v>
      </c>
      <c r="BE1368" s="184">
        <f>IF(N1368="základní",J1368,0)</f>
        <v>0</v>
      </c>
      <c r="BF1368" s="184">
        <f>IF(N1368="snížená",J1368,0)</f>
        <v>0</v>
      </c>
      <c r="BG1368" s="184">
        <f>IF(N1368="zákl. přenesená",J1368,0)</f>
        <v>0</v>
      </c>
      <c r="BH1368" s="184">
        <f>IF(N1368="sníž. přenesená",J1368,0)</f>
        <v>0</v>
      </c>
      <c r="BI1368" s="184">
        <f>IF(N1368="nulová",J1368,0)</f>
        <v>0</v>
      </c>
      <c r="BJ1368" s="19" t="s">
        <v>85</v>
      </c>
      <c r="BK1368" s="184">
        <f>ROUND(I1368*H1368,2)</f>
        <v>0</v>
      </c>
      <c r="BL1368" s="19" t="s">
        <v>245</v>
      </c>
      <c r="BM1368" s="183" t="s">
        <v>1724</v>
      </c>
    </row>
    <row r="1369" spans="1:47" s="2" customFormat="1" ht="48.75">
      <c r="A1369" s="37"/>
      <c r="B1369" s="38"/>
      <c r="C1369" s="39"/>
      <c r="D1369" s="185" t="s">
        <v>158</v>
      </c>
      <c r="E1369" s="39"/>
      <c r="F1369" s="186" t="s">
        <v>1725</v>
      </c>
      <c r="G1369" s="39"/>
      <c r="H1369" s="39"/>
      <c r="I1369" s="187"/>
      <c r="J1369" s="39"/>
      <c r="K1369" s="39"/>
      <c r="L1369" s="42"/>
      <c r="M1369" s="188"/>
      <c r="N1369" s="189"/>
      <c r="O1369" s="67"/>
      <c r="P1369" s="67"/>
      <c r="Q1369" s="67"/>
      <c r="R1369" s="67"/>
      <c r="S1369" s="67"/>
      <c r="T1369" s="68"/>
      <c r="U1369" s="37"/>
      <c r="V1369" s="37"/>
      <c r="W1369" s="37"/>
      <c r="X1369" s="37"/>
      <c r="Y1369" s="37"/>
      <c r="Z1369" s="37"/>
      <c r="AA1369" s="37"/>
      <c r="AB1369" s="37"/>
      <c r="AC1369" s="37"/>
      <c r="AD1369" s="37"/>
      <c r="AE1369" s="37"/>
      <c r="AT1369" s="19" t="s">
        <v>158</v>
      </c>
      <c r="AU1369" s="19" t="s">
        <v>87</v>
      </c>
    </row>
    <row r="1370" spans="2:51" s="13" customFormat="1" ht="12">
      <c r="B1370" s="190"/>
      <c r="C1370" s="191"/>
      <c r="D1370" s="185" t="s">
        <v>160</v>
      </c>
      <c r="E1370" s="192" t="s">
        <v>31</v>
      </c>
      <c r="F1370" s="193" t="s">
        <v>205</v>
      </c>
      <c r="G1370" s="191"/>
      <c r="H1370" s="192" t="s">
        <v>31</v>
      </c>
      <c r="I1370" s="194"/>
      <c r="J1370" s="191"/>
      <c r="K1370" s="191"/>
      <c r="L1370" s="195"/>
      <c r="M1370" s="196"/>
      <c r="N1370" s="197"/>
      <c r="O1370" s="197"/>
      <c r="P1370" s="197"/>
      <c r="Q1370" s="197"/>
      <c r="R1370" s="197"/>
      <c r="S1370" s="197"/>
      <c r="T1370" s="198"/>
      <c r="AT1370" s="199" t="s">
        <v>160</v>
      </c>
      <c r="AU1370" s="199" t="s">
        <v>87</v>
      </c>
      <c r="AV1370" s="13" t="s">
        <v>85</v>
      </c>
      <c r="AW1370" s="13" t="s">
        <v>38</v>
      </c>
      <c r="AX1370" s="13" t="s">
        <v>77</v>
      </c>
      <c r="AY1370" s="199" t="s">
        <v>149</v>
      </c>
    </row>
    <row r="1371" spans="2:51" s="14" customFormat="1" ht="12">
      <c r="B1371" s="200"/>
      <c r="C1371" s="201"/>
      <c r="D1371" s="185" t="s">
        <v>160</v>
      </c>
      <c r="E1371" s="202" t="s">
        <v>31</v>
      </c>
      <c r="F1371" s="203" t="s">
        <v>346</v>
      </c>
      <c r="G1371" s="201"/>
      <c r="H1371" s="204">
        <v>22.7</v>
      </c>
      <c r="I1371" s="205"/>
      <c r="J1371" s="201"/>
      <c r="K1371" s="201"/>
      <c r="L1371" s="206"/>
      <c r="M1371" s="207"/>
      <c r="N1371" s="208"/>
      <c r="O1371" s="208"/>
      <c r="P1371" s="208"/>
      <c r="Q1371" s="208"/>
      <c r="R1371" s="208"/>
      <c r="S1371" s="208"/>
      <c r="T1371" s="209"/>
      <c r="AT1371" s="210" t="s">
        <v>160</v>
      </c>
      <c r="AU1371" s="210" t="s">
        <v>87</v>
      </c>
      <c r="AV1371" s="14" t="s">
        <v>87</v>
      </c>
      <c r="AW1371" s="14" t="s">
        <v>38</v>
      </c>
      <c r="AX1371" s="14" t="s">
        <v>77</v>
      </c>
      <c r="AY1371" s="210" t="s">
        <v>149</v>
      </c>
    </row>
    <row r="1372" spans="2:51" s="14" customFormat="1" ht="12">
      <c r="B1372" s="200"/>
      <c r="C1372" s="201"/>
      <c r="D1372" s="185" t="s">
        <v>160</v>
      </c>
      <c r="E1372" s="202" t="s">
        <v>31</v>
      </c>
      <c r="F1372" s="203" t="s">
        <v>347</v>
      </c>
      <c r="G1372" s="201"/>
      <c r="H1372" s="204">
        <v>19.5</v>
      </c>
      <c r="I1372" s="205"/>
      <c r="J1372" s="201"/>
      <c r="K1372" s="201"/>
      <c r="L1372" s="206"/>
      <c r="M1372" s="207"/>
      <c r="N1372" s="208"/>
      <c r="O1372" s="208"/>
      <c r="P1372" s="208"/>
      <c r="Q1372" s="208"/>
      <c r="R1372" s="208"/>
      <c r="S1372" s="208"/>
      <c r="T1372" s="209"/>
      <c r="AT1372" s="210" t="s">
        <v>160</v>
      </c>
      <c r="AU1372" s="210" t="s">
        <v>87</v>
      </c>
      <c r="AV1372" s="14" t="s">
        <v>87</v>
      </c>
      <c r="AW1372" s="14" t="s">
        <v>38</v>
      </c>
      <c r="AX1372" s="14" t="s">
        <v>77</v>
      </c>
      <c r="AY1372" s="210" t="s">
        <v>149</v>
      </c>
    </row>
    <row r="1373" spans="2:51" s="14" customFormat="1" ht="12">
      <c r="B1373" s="200"/>
      <c r="C1373" s="201"/>
      <c r="D1373" s="185" t="s">
        <v>160</v>
      </c>
      <c r="E1373" s="202" t="s">
        <v>31</v>
      </c>
      <c r="F1373" s="203" t="s">
        <v>503</v>
      </c>
      <c r="G1373" s="201"/>
      <c r="H1373" s="204">
        <v>4.35</v>
      </c>
      <c r="I1373" s="205"/>
      <c r="J1373" s="201"/>
      <c r="K1373" s="201"/>
      <c r="L1373" s="206"/>
      <c r="M1373" s="207"/>
      <c r="N1373" s="208"/>
      <c r="O1373" s="208"/>
      <c r="P1373" s="208"/>
      <c r="Q1373" s="208"/>
      <c r="R1373" s="208"/>
      <c r="S1373" s="208"/>
      <c r="T1373" s="209"/>
      <c r="AT1373" s="210" t="s">
        <v>160</v>
      </c>
      <c r="AU1373" s="210" t="s">
        <v>87</v>
      </c>
      <c r="AV1373" s="14" t="s">
        <v>87</v>
      </c>
      <c r="AW1373" s="14" t="s">
        <v>38</v>
      </c>
      <c r="AX1373" s="14" t="s">
        <v>77</v>
      </c>
      <c r="AY1373" s="210" t="s">
        <v>149</v>
      </c>
    </row>
    <row r="1374" spans="2:51" s="14" customFormat="1" ht="12">
      <c r="B1374" s="200"/>
      <c r="C1374" s="201"/>
      <c r="D1374" s="185" t="s">
        <v>160</v>
      </c>
      <c r="E1374" s="202" t="s">
        <v>31</v>
      </c>
      <c r="F1374" s="203" t="s">
        <v>504</v>
      </c>
      <c r="G1374" s="201"/>
      <c r="H1374" s="204">
        <v>2.35</v>
      </c>
      <c r="I1374" s="205"/>
      <c r="J1374" s="201"/>
      <c r="K1374" s="201"/>
      <c r="L1374" s="206"/>
      <c r="M1374" s="207"/>
      <c r="N1374" s="208"/>
      <c r="O1374" s="208"/>
      <c r="P1374" s="208"/>
      <c r="Q1374" s="208"/>
      <c r="R1374" s="208"/>
      <c r="S1374" s="208"/>
      <c r="T1374" s="209"/>
      <c r="AT1374" s="210" t="s">
        <v>160</v>
      </c>
      <c r="AU1374" s="210" t="s">
        <v>87</v>
      </c>
      <c r="AV1374" s="14" t="s">
        <v>87</v>
      </c>
      <c r="AW1374" s="14" t="s">
        <v>38</v>
      </c>
      <c r="AX1374" s="14" t="s">
        <v>77</v>
      </c>
      <c r="AY1374" s="210" t="s">
        <v>149</v>
      </c>
    </row>
    <row r="1375" spans="2:51" s="14" customFormat="1" ht="12">
      <c r="B1375" s="200"/>
      <c r="C1375" s="201"/>
      <c r="D1375" s="185" t="s">
        <v>160</v>
      </c>
      <c r="E1375" s="202" t="s">
        <v>31</v>
      </c>
      <c r="F1375" s="203" t="s">
        <v>505</v>
      </c>
      <c r="G1375" s="201"/>
      <c r="H1375" s="204">
        <v>1.9</v>
      </c>
      <c r="I1375" s="205"/>
      <c r="J1375" s="201"/>
      <c r="K1375" s="201"/>
      <c r="L1375" s="206"/>
      <c r="M1375" s="207"/>
      <c r="N1375" s="208"/>
      <c r="O1375" s="208"/>
      <c r="P1375" s="208"/>
      <c r="Q1375" s="208"/>
      <c r="R1375" s="208"/>
      <c r="S1375" s="208"/>
      <c r="T1375" s="209"/>
      <c r="AT1375" s="210" t="s">
        <v>160</v>
      </c>
      <c r="AU1375" s="210" t="s">
        <v>87</v>
      </c>
      <c r="AV1375" s="14" t="s">
        <v>87</v>
      </c>
      <c r="AW1375" s="14" t="s">
        <v>38</v>
      </c>
      <c r="AX1375" s="14" t="s">
        <v>77</v>
      </c>
      <c r="AY1375" s="210" t="s">
        <v>149</v>
      </c>
    </row>
    <row r="1376" spans="2:51" s="14" customFormat="1" ht="12">
      <c r="B1376" s="200"/>
      <c r="C1376" s="201"/>
      <c r="D1376" s="185" t="s">
        <v>160</v>
      </c>
      <c r="E1376" s="202" t="s">
        <v>31</v>
      </c>
      <c r="F1376" s="203" t="s">
        <v>348</v>
      </c>
      <c r="G1376" s="201"/>
      <c r="H1376" s="204">
        <v>31.7</v>
      </c>
      <c r="I1376" s="205"/>
      <c r="J1376" s="201"/>
      <c r="K1376" s="201"/>
      <c r="L1376" s="206"/>
      <c r="M1376" s="207"/>
      <c r="N1376" s="208"/>
      <c r="O1376" s="208"/>
      <c r="P1376" s="208"/>
      <c r="Q1376" s="208"/>
      <c r="R1376" s="208"/>
      <c r="S1376" s="208"/>
      <c r="T1376" s="209"/>
      <c r="AT1376" s="210" t="s">
        <v>160</v>
      </c>
      <c r="AU1376" s="210" t="s">
        <v>87</v>
      </c>
      <c r="AV1376" s="14" t="s">
        <v>87</v>
      </c>
      <c r="AW1376" s="14" t="s">
        <v>38</v>
      </c>
      <c r="AX1376" s="14" t="s">
        <v>77</v>
      </c>
      <c r="AY1376" s="210" t="s">
        <v>149</v>
      </c>
    </row>
    <row r="1377" spans="2:51" s="14" customFormat="1" ht="12">
      <c r="B1377" s="200"/>
      <c r="C1377" s="201"/>
      <c r="D1377" s="185" t="s">
        <v>160</v>
      </c>
      <c r="E1377" s="202" t="s">
        <v>31</v>
      </c>
      <c r="F1377" s="203" t="s">
        <v>349</v>
      </c>
      <c r="G1377" s="201"/>
      <c r="H1377" s="204">
        <v>25.75</v>
      </c>
      <c r="I1377" s="205"/>
      <c r="J1377" s="201"/>
      <c r="K1377" s="201"/>
      <c r="L1377" s="206"/>
      <c r="M1377" s="207"/>
      <c r="N1377" s="208"/>
      <c r="O1377" s="208"/>
      <c r="P1377" s="208"/>
      <c r="Q1377" s="208"/>
      <c r="R1377" s="208"/>
      <c r="S1377" s="208"/>
      <c r="T1377" s="209"/>
      <c r="AT1377" s="210" t="s">
        <v>160</v>
      </c>
      <c r="AU1377" s="210" t="s">
        <v>87</v>
      </c>
      <c r="AV1377" s="14" t="s">
        <v>87</v>
      </c>
      <c r="AW1377" s="14" t="s">
        <v>38</v>
      </c>
      <c r="AX1377" s="14" t="s">
        <v>77</v>
      </c>
      <c r="AY1377" s="210" t="s">
        <v>149</v>
      </c>
    </row>
    <row r="1378" spans="2:51" s="14" customFormat="1" ht="12">
      <c r="B1378" s="200"/>
      <c r="C1378" s="201"/>
      <c r="D1378" s="185" t="s">
        <v>160</v>
      </c>
      <c r="E1378" s="202" t="s">
        <v>31</v>
      </c>
      <c r="F1378" s="203" t="s">
        <v>506</v>
      </c>
      <c r="G1378" s="201"/>
      <c r="H1378" s="204">
        <v>2.35</v>
      </c>
      <c r="I1378" s="205"/>
      <c r="J1378" s="201"/>
      <c r="K1378" s="201"/>
      <c r="L1378" s="206"/>
      <c r="M1378" s="207"/>
      <c r="N1378" s="208"/>
      <c r="O1378" s="208"/>
      <c r="P1378" s="208"/>
      <c r="Q1378" s="208"/>
      <c r="R1378" s="208"/>
      <c r="S1378" s="208"/>
      <c r="T1378" s="209"/>
      <c r="AT1378" s="210" t="s">
        <v>160</v>
      </c>
      <c r="AU1378" s="210" t="s">
        <v>87</v>
      </c>
      <c r="AV1378" s="14" t="s">
        <v>87</v>
      </c>
      <c r="AW1378" s="14" t="s">
        <v>38</v>
      </c>
      <c r="AX1378" s="14" t="s">
        <v>77</v>
      </c>
      <c r="AY1378" s="210" t="s">
        <v>149</v>
      </c>
    </row>
    <row r="1379" spans="2:51" s="14" customFormat="1" ht="12">
      <c r="B1379" s="200"/>
      <c r="C1379" s="201"/>
      <c r="D1379" s="185" t="s">
        <v>160</v>
      </c>
      <c r="E1379" s="202" t="s">
        <v>31</v>
      </c>
      <c r="F1379" s="203" t="s">
        <v>507</v>
      </c>
      <c r="G1379" s="201"/>
      <c r="H1379" s="204">
        <v>1.3</v>
      </c>
      <c r="I1379" s="205"/>
      <c r="J1379" s="201"/>
      <c r="K1379" s="201"/>
      <c r="L1379" s="206"/>
      <c r="M1379" s="207"/>
      <c r="N1379" s="208"/>
      <c r="O1379" s="208"/>
      <c r="P1379" s="208"/>
      <c r="Q1379" s="208"/>
      <c r="R1379" s="208"/>
      <c r="S1379" s="208"/>
      <c r="T1379" s="209"/>
      <c r="AT1379" s="210" t="s">
        <v>160</v>
      </c>
      <c r="AU1379" s="210" t="s">
        <v>87</v>
      </c>
      <c r="AV1379" s="14" t="s">
        <v>87</v>
      </c>
      <c r="AW1379" s="14" t="s">
        <v>38</v>
      </c>
      <c r="AX1379" s="14" t="s">
        <v>77</v>
      </c>
      <c r="AY1379" s="210" t="s">
        <v>149</v>
      </c>
    </row>
    <row r="1380" spans="2:51" s="15" customFormat="1" ht="12">
      <c r="B1380" s="211"/>
      <c r="C1380" s="212"/>
      <c r="D1380" s="185" t="s">
        <v>160</v>
      </c>
      <c r="E1380" s="213" t="s">
        <v>31</v>
      </c>
      <c r="F1380" s="214" t="s">
        <v>163</v>
      </c>
      <c r="G1380" s="212"/>
      <c r="H1380" s="215">
        <v>111.9</v>
      </c>
      <c r="I1380" s="216"/>
      <c r="J1380" s="212"/>
      <c r="K1380" s="212"/>
      <c r="L1380" s="217"/>
      <c r="M1380" s="218"/>
      <c r="N1380" s="219"/>
      <c r="O1380" s="219"/>
      <c r="P1380" s="219"/>
      <c r="Q1380" s="219"/>
      <c r="R1380" s="219"/>
      <c r="S1380" s="219"/>
      <c r="T1380" s="220"/>
      <c r="AT1380" s="221" t="s">
        <v>160</v>
      </c>
      <c r="AU1380" s="221" t="s">
        <v>87</v>
      </c>
      <c r="AV1380" s="15" t="s">
        <v>156</v>
      </c>
      <c r="AW1380" s="15" t="s">
        <v>38</v>
      </c>
      <c r="AX1380" s="15" t="s">
        <v>85</v>
      </c>
      <c r="AY1380" s="221" t="s">
        <v>149</v>
      </c>
    </row>
    <row r="1381" spans="1:65" s="2" customFormat="1" ht="14.45" customHeight="1">
      <c r="A1381" s="37"/>
      <c r="B1381" s="38"/>
      <c r="C1381" s="172" t="s">
        <v>1726</v>
      </c>
      <c r="D1381" s="172" t="s">
        <v>151</v>
      </c>
      <c r="E1381" s="173" t="s">
        <v>1727</v>
      </c>
      <c r="F1381" s="174" t="s">
        <v>1728</v>
      </c>
      <c r="G1381" s="175" t="s">
        <v>229</v>
      </c>
      <c r="H1381" s="176">
        <v>15.318</v>
      </c>
      <c r="I1381" s="177"/>
      <c r="J1381" s="178">
        <f>ROUND(I1381*H1381,2)</f>
        <v>0</v>
      </c>
      <c r="K1381" s="174" t="s">
        <v>155</v>
      </c>
      <c r="L1381" s="42"/>
      <c r="M1381" s="179" t="s">
        <v>31</v>
      </c>
      <c r="N1381" s="180" t="s">
        <v>48</v>
      </c>
      <c r="O1381" s="67"/>
      <c r="P1381" s="181">
        <f>O1381*H1381</f>
        <v>0</v>
      </c>
      <c r="Q1381" s="181">
        <v>0.0003</v>
      </c>
      <c r="R1381" s="181">
        <f>Q1381*H1381</f>
        <v>0.0045953999999999995</v>
      </c>
      <c r="S1381" s="181">
        <v>0</v>
      </c>
      <c r="T1381" s="182">
        <f>S1381*H1381</f>
        <v>0</v>
      </c>
      <c r="U1381" s="37"/>
      <c r="V1381" s="37"/>
      <c r="W1381" s="37"/>
      <c r="X1381" s="37"/>
      <c r="Y1381" s="37"/>
      <c r="Z1381" s="37"/>
      <c r="AA1381" s="37"/>
      <c r="AB1381" s="37"/>
      <c r="AC1381" s="37"/>
      <c r="AD1381" s="37"/>
      <c r="AE1381" s="37"/>
      <c r="AR1381" s="183" t="s">
        <v>245</v>
      </c>
      <c r="AT1381" s="183" t="s">
        <v>151</v>
      </c>
      <c r="AU1381" s="183" t="s">
        <v>87</v>
      </c>
      <c r="AY1381" s="19" t="s">
        <v>149</v>
      </c>
      <c r="BE1381" s="184">
        <f>IF(N1381="základní",J1381,0)</f>
        <v>0</v>
      </c>
      <c r="BF1381" s="184">
        <f>IF(N1381="snížená",J1381,0)</f>
        <v>0</v>
      </c>
      <c r="BG1381" s="184">
        <f>IF(N1381="zákl. přenesená",J1381,0)</f>
        <v>0</v>
      </c>
      <c r="BH1381" s="184">
        <f>IF(N1381="sníž. přenesená",J1381,0)</f>
        <v>0</v>
      </c>
      <c r="BI1381" s="184">
        <f>IF(N1381="nulová",J1381,0)</f>
        <v>0</v>
      </c>
      <c r="BJ1381" s="19" t="s">
        <v>85</v>
      </c>
      <c r="BK1381" s="184">
        <f>ROUND(I1381*H1381,2)</f>
        <v>0</v>
      </c>
      <c r="BL1381" s="19" t="s">
        <v>245</v>
      </c>
      <c r="BM1381" s="183" t="s">
        <v>1729</v>
      </c>
    </row>
    <row r="1382" spans="1:47" s="2" customFormat="1" ht="48.75">
      <c r="A1382" s="37"/>
      <c r="B1382" s="38"/>
      <c r="C1382" s="39"/>
      <c r="D1382" s="185" t="s">
        <v>158</v>
      </c>
      <c r="E1382" s="39"/>
      <c r="F1382" s="186" t="s">
        <v>1725</v>
      </c>
      <c r="G1382" s="39"/>
      <c r="H1382" s="39"/>
      <c r="I1382" s="187"/>
      <c r="J1382" s="39"/>
      <c r="K1382" s="39"/>
      <c r="L1382" s="42"/>
      <c r="M1382" s="188"/>
      <c r="N1382" s="189"/>
      <c r="O1382" s="67"/>
      <c r="P1382" s="67"/>
      <c r="Q1382" s="67"/>
      <c r="R1382" s="67"/>
      <c r="S1382" s="67"/>
      <c r="T1382" s="68"/>
      <c r="U1382" s="37"/>
      <c r="V1382" s="37"/>
      <c r="W1382" s="37"/>
      <c r="X1382" s="37"/>
      <c r="Y1382" s="37"/>
      <c r="Z1382" s="37"/>
      <c r="AA1382" s="37"/>
      <c r="AB1382" s="37"/>
      <c r="AC1382" s="37"/>
      <c r="AD1382" s="37"/>
      <c r="AE1382" s="37"/>
      <c r="AT1382" s="19" t="s">
        <v>158</v>
      </c>
      <c r="AU1382" s="19" t="s">
        <v>87</v>
      </c>
    </row>
    <row r="1383" spans="2:51" s="13" customFormat="1" ht="12">
      <c r="B1383" s="190"/>
      <c r="C1383" s="191"/>
      <c r="D1383" s="185" t="s">
        <v>160</v>
      </c>
      <c r="E1383" s="192" t="s">
        <v>31</v>
      </c>
      <c r="F1383" s="193" t="s">
        <v>205</v>
      </c>
      <c r="G1383" s="191"/>
      <c r="H1383" s="192" t="s">
        <v>31</v>
      </c>
      <c r="I1383" s="194"/>
      <c r="J1383" s="191"/>
      <c r="K1383" s="191"/>
      <c r="L1383" s="195"/>
      <c r="M1383" s="196"/>
      <c r="N1383" s="197"/>
      <c r="O1383" s="197"/>
      <c r="P1383" s="197"/>
      <c r="Q1383" s="197"/>
      <c r="R1383" s="197"/>
      <c r="S1383" s="197"/>
      <c r="T1383" s="198"/>
      <c r="AT1383" s="199" t="s">
        <v>160</v>
      </c>
      <c r="AU1383" s="199" t="s">
        <v>87</v>
      </c>
      <c r="AV1383" s="13" t="s">
        <v>85</v>
      </c>
      <c r="AW1383" s="13" t="s">
        <v>38</v>
      </c>
      <c r="AX1383" s="13" t="s">
        <v>77</v>
      </c>
      <c r="AY1383" s="199" t="s">
        <v>149</v>
      </c>
    </row>
    <row r="1384" spans="2:51" s="14" customFormat="1" ht="12">
      <c r="B1384" s="200"/>
      <c r="C1384" s="201"/>
      <c r="D1384" s="185" t="s">
        <v>160</v>
      </c>
      <c r="E1384" s="202" t="s">
        <v>31</v>
      </c>
      <c r="F1384" s="203" t="s">
        <v>503</v>
      </c>
      <c r="G1384" s="201"/>
      <c r="H1384" s="204">
        <v>4.35</v>
      </c>
      <c r="I1384" s="205"/>
      <c r="J1384" s="201"/>
      <c r="K1384" s="201"/>
      <c r="L1384" s="206"/>
      <c r="M1384" s="207"/>
      <c r="N1384" s="208"/>
      <c r="O1384" s="208"/>
      <c r="P1384" s="208"/>
      <c r="Q1384" s="208"/>
      <c r="R1384" s="208"/>
      <c r="S1384" s="208"/>
      <c r="T1384" s="209"/>
      <c r="AT1384" s="210" t="s">
        <v>160</v>
      </c>
      <c r="AU1384" s="210" t="s">
        <v>87</v>
      </c>
      <c r="AV1384" s="14" t="s">
        <v>87</v>
      </c>
      <c r="AW1384" s="14" t="s">
        <v>38</v>
      </c>
      <c r="AX1384" s="14" t="s">
        <v>77</v>
      </c>
      <c r="AY1384" s="210" t="s">
        <v>149</v>
      </c>
    </row>
    <row r="1385" spans="2:51" s="14" customFormat="1" ht="12">
      <c r="B1385" s="200"/>
      <c r="C1385" s="201"/>
      <c r="D1385" s="185" t="s">
        <v>160</v>
      </c>
      <c r="E1385" s="202" t="s">
        <v>31</v>
      </c>
      <c r="F1385" s="203" t="s">
        <v>504</v>
      </c>
      <c r="G1385" s="201"/>
      <c r="H1385" s="204">
        <v>2.35</v>
      </c>
      <c r="I1385" s="205"/>
      <c r="J1385" s="201"/>
      <c r="K1385" s="201"/>
      <c r="L1385" s="206"/>
      <c r="M1385" s="207"/>
      <c r="N1385" s="208"/>
      <c r="O1385" s="208"/>
      <c r="P1385" s="208"/>
      <c r="Q1385" s="208"/>
      <c r="R1385" s="208"/>
      <c r="S1385" s="208"/>
      <c r="T1385" s="209"/>
      <c r="AT1385" s="210" t="s">
        <v>160</v>
      </c>
      <c r="AU1385" s="210" t="s">
        <v>87</v>
      </c>
      <c r="AV1385" s="14" t="s">
        <v>87</v>
      </c>
      <c r="AW1385" s="14" t="s">
        <v>38</v>
      </c>
      <c r="AX1385" s="14" t="s">
        <v>77</v>
      </c>
      <c r="AY1385" s="210" t="s">
        <v>149</v>
      </c>
    </row>
    <row r="1386" spans="2:51" s="14" customFormat="1" ht="12">
      <c r="B1386" s="200"/>
      <c r="C1386" s="201"/>
      <c r="D1386" s="185" t="s">
        <v>160</v>
      </c>
      <c r="E1386" s="202" t="s">
        <v>31</v>
      </c>
      <c r="F1386" s="203" t="s">
        <v>505</v>
      </c>
      <c r="G1386" s="201"/>
      <c r="H1386" s="204">
        <v>1.9</v>
      </c>
      <c r="I1386" s="205"/>
      <c r="J1386" s="201"/>
      <c r="K1386" s="201"/>
      <c r="L1386" s="206"/>
      <c r="M1386" s="207"/>
      <c r="N1386" s="208"/>
      <c r="O1386" s="208"/>
      <c r="P1386" s="208"/>
      <c r="Q1386" s="208"/>
      <c r="R1386" s="208"/>
      <c r="S1386" s="208"/>
      <c r="T1386" s="209"/>
      <c r="AT1386" s="210" t="s">
        <v>160</v>
      </c>
      <c r="AU1386" s="210" t="s">
        <v>87</v>
      </c>
      <c r="AV1386" s="14" t="s">
        <v>87</v>
      </c>
      <c r="AW1386" s="14" t="s">
        <v>38</v>
      </c>
      <c r="AX1386" s="14" t="s">
        <v>77</v>
      </c>
      <c r="AY1386" s="210" t="s">
        <v>149</v>
      </c>
    </row>
    <row r="1387" spans="2:51" s="14" customFormat="1" ht="12">
      <c r="B1387" s="200"/>
      <c r="C1387" s="201"/>
      <c r="D1387" s="185" t="s">
        <v>160</v>
      </c>
      <c r="E1387" s="202" t="s">
        <v>31</v>
      </c>
      <c r="F1387" s="203" t="s">
        <v>1730</v>
      </c>
      <c r="G1387" s="201"/>
      <c r="H1387" s="204">
        <v>3.068</v>
      </c>
      <c r="I1387" s="205"/>
      <c r="J1387" s="201"/>
      <c r="K1387" s="201"/>
      <c r="L1387" s="206"/>
      <c r="M1387" s="207"/>
      <c r="N1387" s="208"/>
      <c r="O1387" s="208"/>
      <c r="P1387" s="208"/>
      <c r="Q1387" s="208"/>
      <c r="R1387" s="208"/>
      <c r="S1387" s="208"/>
      <c r="T1387" s="209"/>
      <c r="AT1387" s="210" t="s">
        <v>160</v>
      </c>
      <c r="AU1387" s="210" t="s">
        <v>87</v>
      </c>
      <c r="AV1387" s="14" t="s">
        <v>87</v>
      </c>
      <c r="AW1387" s="14" t="s">
        <v>38</v>
      </c>
      <c r="AX1387" s="14" t="s">
        <v>77</v>
      </c>
      <c r="AY1387" s="210" t="s">
        <v>149</v>
      </c>
    </row>
    <row r="1388" spans="2:51" s="14" customFormat="1" ht="12">
      <c r="B1388" s="200"/>
      <c r="C1388" s="201"/>
      <c r="D1388" s="185" t="s">
        <v>160</v>
      </c>
      <c r="E1388" s="202" t="s">
        <v>31</v>
      </c>
      <c r="F1388" s="203" t="s">
        <v>506</v>
      </c>
      <c r="G1388" s="201"/>
      <c r="H1388" s="204">
        <v>2.35</v>
      </c>
      <c r="I1388" s="205"/>
      <c r="J1388" s="201"/>
      <c r="K1388" s="201"/>
      <c r="L1388" s="206"/>
      <c r="M1388" s="207"/>
      <c r="N1388" s="208"/>
      <c r="O1388" s="208"/>
      <c r="P1388" s="208"/>
      <c r="Q1388" s="208"/>
      <c r="R1388" s="208"/>
      <c r="S1388" s="208"/>
      <c r="T1388" s="209"/>
      <c r="AT1388" s="210" t="s">
        <v>160</v>
      </c>
      <c r="AU1388" s="210" t="s">
        <v>87</v>
      </c>
      <c r="AV1388" s="14" t="s">
        <v>87</v>
      </c>
      <c r="AW1388" s="14" t="s">
        <v>38</v>
      </c>
      <c r="AX1388" s="14" t="s">
        <v>77</v>
      </c>
      <c r="AY1388" s="210" t="s">
        <v>149</v>
      </c>
    </row>
    <row r="1389" spans="2:51" s="14" customFormat="1" ht="12">
      <c r="B1389" s="200"/>
      <c r="C1389" s="201"/>
      <c r="D1389" s="185" t="s">
        <v>160</v>
      </c>
      <c r="E1389" s="202" t="s">
        <v>31</v>
      </c>
      <c r="F1389" s="203" t="s">
        <v>507</v>
      </c>
      <c r="G1389" s="201"/>
      <c r="H1389" s="204">
        <v>1.3</v>
      </c>
      <c r="I1389" s="205"/>
      <c r="J1389" s="201"/>
      <c r="K1389" s="201"/>
      <c r="L1389" s="206"/>
      <c r="M1389" s="207"/>
      <c r="N1389" s="208"/>
      <c r="O1389" s="208"/>
      <c r="P1389" s="208"/>
      <c r="Q1389" s="208"/>
      <c r="R1389" s="208"/>
      <c r="S1389" s="208"/>
      <c r="T1389" s="209"/>
      <c r="AT1389" s="210" t="s">
        <v>160</v>
      </c>
      <c r="AU1389" s="210" t="s">
        <v>87</v>
      </c>
      <c r="AV1389" s="14" t="s">
        <v>87</v>
      </c>
      <c r="AW1389" s="14" t="s">
        <v>38</v>
      </c>
      <c r="AX1389" s="14" t="s">
        <v>77</v>
      </c>
      <c r="AY1389" s="210" t="s">
        <v>149</v>
      </c>
    </row>
    <row r="1390" spans="2:51" s="15" customFormat="1" ht="12">
      <c r="B1390" s="211"/>
      <c r="C1390" s="212"/>
      <c r="D1390" s="185" t="s">
        <v>160</v>
      </c>
      <c r="E1390" s="213" t="s">
        <v>31</v>
      </c>
      <c r="F1390" s="214" t="s">
        <v>163</v>
      </c>
      <c r="G1390" s="212"/>
      <c r="H1390" s="215">
        <v>15.318</v>
      </c>
      <c r="I1390" s="216"/>
      <c r="J1390" s="212"/>
      <c r="K1390" s="212"/>
      <c r="L1390" s="217"/>
      <c r="M1390" s="218"/>
      <c r="N1390" s="219"/>
      <c r="O1390" s="219"/>
      <c r="P1390" s="219"/>
      <c r="Q1390" s="219"/>
      <c r="R1390" s="219"/>
      <c r="S1390" s="219"/>
      <c r="T1390" s="220"/>
      <c r="AT1390" s="221" t="s">
        <v>160</v>
      </c>
      <c r="AU1390" s="221" t="s">
        <v>87</v>
      </c>
      <c r="AV1390" s="15" t="s">
        <v>156</v>
      </c>
      <c r="AW1390" s="15" t="s">
        <v>38</v>
      </c>
      <c r="AX1390" s="15" t="s">
        <v>85</v>
      </c>
      <c r="AY1390" s="221" t="s">
        <v>149</v>
      </c>
    </row>
    <row r="1391" spans="1:65" s="2" customFormat="1" ht="24.2" customHeight="1">
      <c r="A1391" s="37"/>
      <c r="B1391" s="38"/>
      <c r="C1391" s="172" t="s">
        <v>1731</v>
      </c>
      <c r="D1391" s="172" t="s">
        <v>151</v>
      </c>
      <c r="E1391" s="173" t="s">
        <v>1732</v>
      </c>
      <c r="F1391" s="174" t="s">
        <v>1733</v>
      </c>
      <c r="G1391" s="175" t="s">
        <v>229</v>
      </c>
      <c r="H1391" s="176">
        <v>111.9</v>
      </c>
      <c r="I1391" s="177"/>
      <c r="J1391" s="178">
        <f>ROUND(I1391*H1391,2)</f>
        <v>0</v>
      </c>
      <c r="K1391" s="174" t="s">
        <v>155</v>
      </c>
      <c r="L1391" s="42"/>
      <c r="M1391" s="179" t="s">
        <v>31</v>
      </c>
      <c r="N1391" s="180" t="s">
        <v>48</v>
      </c>
      <c r="O1391" s="67"/>
      <c r="P1391" s="181">
        <f>O1391*H1391</f>
        <v>0</v>
      </c>
      <c r="Q1391" s="181">
        <v>0.0075</v>
      </c>
      <c r="R1391" s="181">
        <f>Q1391*H1391</f>
        <v>0.83925</v>
      </c>
      <c r="S1391" s="181">
        <v>0</v>
      </c>
      <c r="T1391" s="182">
        <f>S1391*H1391</f>
        <v>0</v>
      </c>
      <c r="U1391" s="37"/>
      <c r="V1391" s="37"/>
      <c r="W1391" s="37"/>
      <c r="X1391" s="37"/>
      <c r="Y1391" s="37"/>
      <c r="Z1391" s="37"/>
      <c r="AA1391" s="37"/>
      <c r="AB1391" s="37"/>
      <c r="AC1391" s="37"/>
      <c r="AD1391" s="37"/>
      <c r="AE1391" s="37"/>
      <c r="AR1391" s="183" t="s">
        <v>245</v>
      </c>
      <c r="AT1391" s="183" t="s">
        <v>151</v>
      </c>
      <c r="AU1391" s="183" t="s">
        <v>87</v>
      </c>
      <c r="AY1391" s="19" t="s">
        <v>149</v>
      </c>
      <c r="BE1391" s="184">
        <f>IF(N1391="základní",J1391,0)</f>
        <v>0</v>
      </c>
      <c r="BF1391" s="184">
        <f>IF(N1391="snížená",J1391,0)</f>
        <v>0</v>
      </c>
      <c r="BG1391" s="184">
        <f>IF(N1391="zákl. přenesená",J1391,0)</f>
        <v>0</v>
      </c>
      <c r="BH1391" s="184">
        <f>IF(N1391="sníž. přenesená",J1391,0)</f>
        <v>0</v>
      </c>
      <c r="BI1391" s="184">
        <f>IF(N1391="nulová",J1391,0)</f>
        <v>0</v>
      </c>
      <c r="BJ1391" s="19" t="s">
        <v>85</v>
      </c>
      <c r="BK1391" s="184">
        <f>ROUND(I1391*H1391,2)</f>
        <v>0</v>
      </c>
      <c r="BL1391" s="19" t="s">
        <v>245</v>
      </c>
      <c r="BM1391" s="183" t="s">
        <v>1734</v>
      </c>
    </row>
    <row r="1392" spans="1:47" s="2" customFormat="1" ht="48.75">
      <c r="A1392" s="37"/>
      <c r="B1392" s="38"/>
      <c r="C1392" s="39"/>
      <c r="D1392" s="185" t="s">
        <v>158</v>
      </c>
      <c r="E1392" s="39"/>
      <c r="F1392" s="186" t="s">
        <v>1725</v>
      </c>
      <c r="G1392" s="39"/>
      <c r="H1392" s="39"/>
      <c r="I1392" s="187"/>
      <c r="J1392" s="39"/>
      <c r="K1392" s="39"/>
      <c r="L1392" s="42"/>
      <c r="M1392" s="188"/>
      <c r="N1392" s="189"/>
      <c r="O1392" s="67"/>
      <c r="P1392" s="67"/>
      <c r="Q1392" s="67"/>
      <c r="R1392" s="67"/>
      <c r="S1392" s="67"/>
      <c r="T1392" s="68"/>
      <c r="U1392" s="37"/>
      <c r="V1392" s="37"/>
      <c r="W1392" s="37"/>
      <c r="X1392" s="37"/>
      <c r="Y1392" s="37"/>
      <c r="Z1392" s="37"/>
      <c r="AA1392" s="37"/>
      <c r="AB1392" s="37"/>
      <c r="AC1392" s="37"/>
      <c r="AD1392" s="37"/>
      <c r="AE1392" s="37"/>
      <c r="AT1392" s="19" t="s">
        <v>158</v>
      </c>
      <c r="AU1392" s="19" t="s">
        <v>87</v>
      </c>
    </row>
    <row r="1393" spans="1:65" s="2" customFormat="1" ht="24.2" customHeight="1">
      <c r="A1393" s="37"/>
      <c r="B1393" s="38"/>
      <c r="C1393" s="172" t="s">
        <v>1735</v>
      </c>
      <c r="D1393" s="172" t="s">
        <v>151</v>
      </c>
      <c r="E1393" s="173" t="s">
        <v>1736</v>
      </c>
      <c r="F1393" s="174" t="s">
        <v>1737</v>
      </c>
      <c r="G1393" s="175" t="s">
        <v>297</v>
      </c>
      <c r="H1393" s="176">
        <v>7.03</v>
      </c>
      <c r="I1393" s="177"/>
      <c r="J1393" s="178">
        <f>ROUND(I1393*H1393,2)</f>
        <v>0</v>
      </c>
      <c r="K1393" s="174" t="s">
        <v>155</v>
      </c>
      <c r="L1393" s="42"/>
      <c r="M1393" s="179" t="s">
        <v>31</v>
      </c>
      <c r="N1393" s="180" t="s">
        <v>48</v>
      </c>
      <c r="O1393" s="67"/>
      <c r="P1393" s="181">
        <f>O1393*H1393</f>
        <v>0</v>
      </c>
      <c r="Q1393" s="181">
        <v>0.0002</v>
      </c>
      <c r="R1393" s="181">
        <f>Q1393*H1393</f>
        <v>0.0014060000000000001</v>
      </c>
      <c r="S1393" s="181">
        <v>0</v>
      </c>
      <c r="T1393" s="182">
        <f>S1393*H1393</f>
        <v>0</v>
      </c>
      <c r="U1393" s="37"/>
      <c r="V1393" s="37"/>
      <c r="W1393" s="37"/>
      <c r="X1393" s="37"/>
      <c r="Y1393" s="37"/>
      <c r="Z1393" s="37"/>
      <c r="AA1393" s="37"/>
      <c r="AB1393" s="37"/>
      <c r="AC1393" s="37"/>
      <c r="AD1393" s="37"/>
      <c r="AE1393" s="37"/>
      <c r="AR1393" s="183" t="s">
        <v>245</v>
      </c>
      <c r="AT1393" s="183" t="s">
        <v>151</v>
      </c>
      <c r="AU1393" s="183" t="s">
        <v>87</v>
      </c>
      <c r="AY1393" s="19" t="s">
        <v>149</v>
      </c>
      <c r="BE1393" s="184">
        <f>IF(N1393="základní",J1393,0)</f>
        <v>0</v>
      </c>
      <c r="BF1393" s="184">
        <f>IF(N1393="snížená",J1393,0)</f>
        <v>0</v>
      </c>
      <c r="BG1393" s="184">
        <f>IF(N1393="zákl. přenesená",J1393,0)</f>
        <v>0</v>
      </c>
      <c r="BH1393" s="184">
        <f>IF(N1393="sníž. přenesená",J1393,0)</f>
        <v>0</v>
      </c>
      <c r="BI1393" s="184">
        <f>IF(N1393="nulová",J1393,0)</f>
        <v>0</v>
      </c>
      <c r="BJ1393" s="19" t="s">
        <v>85</v>
      </c>
      <c r="BK1393" s="184">
        <f>ROUND(I1393*H1393,2)</f>
        <v>0</v>
      </c>
      <c r="BL1393" s="19" t="s">
        <v>245</v>
      </c>
      <c r="BM1393" s="183" t="s">
        <v>1738</v>
      </c>
    </row>
    <row r="1394" spans="1:47" s="2" customFormat="1" ht="48.75">
      <c r="A1394" s="37"/>
      <c r="B1394" s="38"/>
      <c r="C1394" s="39"/>
      <c r="D1394" s="185" t="s">
        <v>158</v>
      </c>
      <c r="E1394" s="39"/>
      <c r="F1394" s="186" t="s">
        <v>1725</v>
      </c>
      <c r="G1394" s="39"/>
      <c r="H1394" s="39"/>
      <c r="I1394" s="187"/>
      <c r="J1394" s="39"/>
      <c r="K1394" s="39"/>
      <c r="L1394" s="42"/>
      <c r="M1394" s="188"/>
      <c r="N1394" s="189"/>
      <c r="O1394" s="67"/>
      <c r="P1394" s="67"/>
      <c r="Q1394" s="67"/>
      <c r="R1394" s="67"/>
      <c r="S1394" s="67"/>
      <c r="T1394" s="68"/>
      <c r="U1394" s="37"/>
      <c r="V1394" s="37"/>
      <c r="W1394" s="37"/>
      <c r="X1394" s="37"/>
      <c r="Y1394" s="37"/>
      <c r="Z1394" s="37"/>
      <c r="AA1394" s="37"/>
      <c r="AB1394" s="37"/>
      <c r="AC1394" s="37"/>
      <c r="AD1394" s="37"/>
      <c r="AE1394" s="37"/>
      <c r="AT1394" s="19" t="s">
        <v>158</v>
      </c>
      <c r="AU1394" s="19" t="s">
        <v>87</v>
      </c>
    </row>
    <row r="1395" spans="2:51" s="13" customFormat="1" ht="12">
      <c r="B1395" s="190"/>
      <c r="C1395" s="191"/>
      <c r="D1395" s="185" t="s">
        <v>160</v>
      </c>
      <c r="E1395" s="192" t="s">
        <v>31</v>
      </c>
      <c r="F1395" s="193" t="s">
        <v>205</v>
      </c>
      <c r="G1395" s="191"/>
      <c r="H1395" s="192" t="s">
        <v>31</v>
      </c>
      <c r="I1395" s="194"/>
      <c r="J1395" s="191"/>
      <c r="K1395" s="191"/>
      <c r="L1395" s="195"/>
      <c r="M1395" s="196"/>
      <c r="N1395" s="197"/>
      <c r="O1395" s="197"/>
      <c r="P1395" s="197"/>
      <c r="Q1395" s="197"/>
      <c r="R1395" s="197"/>
      <c r="S1395" s="197"/>
      <c r="T1395" s="198"/>
      <c r="AT1395" s="199" t="s">
        <v>160</v>
      </c>
      <c r="AU1395" s="199" t="s">
        <v>87</v>
      </c>
      <c r="AV1395" s="13" t="s">
        <v>85</v>
      </c>
      <c r="AW1395" s="13" t="s">
        <v>38</v>
      </c>
      <c r="AX1395" s="13" t="s">
        <v>77</v>
      </c>
      <c r="AY1395" s="199" t="s">
        <v>149</v>
      </c>
    </row>
    <row r="1396" spans="2:51" s="14" customFormat="1" ht="12">
      <c r="B1396" s="200"/>
      <c r="C1396" s="201"/>
      <c r="D1396" s="185" t="s">
        <v>160</v>
      </c>
      <c r="E1396" s="202" t="s">
        <v>31</v>
      </c>
      <c r="F1396" s="203" t="s">
        <v>1739</v>
      </c>
      <c r="G1396" s="201"/>
      <c r="H1396" s="204">
        <v>7.03</v>
      </c>
      <c r="I1396" s="205"/>
      <c r="J1396" s="201"/>
      <c r="K1396" s="201"/>
      <c r="L1396" s="206"/>
      <c r="M1396" s="207"/>
      <c r="N1396" s="208"/>
      <c r="O1396" s="208"/>
      <c r="P1396" s="208"/>
      <c r="Q1396" s="208"/>
      <c r="R1396" s="208"/>
      <c r="S1396" s="208"/>
      <c r="T1396" s="209"/>
      <c r="AT1396" s="210" t="s">
        <v>160</v>
      </c>
      <c r="AU1396" s="210" t="s">
        <v>87</v>
      </c>
      <c r="AV1396" s="14" t="s">
        <v>87</v>
      </c>
      <c r="AW1396" s="14" t="s">
        <v>38</v>
      </c>
      <c r="AX1396" s="14" t="s">
        <v>77</v>
      </c>
      <c r="AY1396" s="210" t="s">
        <v>149</v>
      </c>
    </row>
    <row r="1397" spans="2:51" s="15" customFormat="1" ht="12">
      <c r="B1397" s="211"/>
      <c r="C1397" s="212"/>
      <c r="D1397" s="185" t="s">
        <v>160</v>
      </c>
      <c r="E1397" s="213" t="s">
        <v>31</v>
      </c>
      <c r="F1397" s="214" t="s">
        <v>163</v>
      </c>
      <c r="G1397" s="212"/>
      <c r="H1397" s="215">
        <v>7.03</v>
      </c>
      <c r="I1397" s="216"/>
      <c r="J1397" s="212"/>
      <c r="K1397" s="212"/>
      <c r="L1397" s="217"/>
      <c r="M1397" s="218"/>
      <c r="N1397" s="219"/>
      <c r="O1397" s="219"/>
      <c r="P1397" s="219"/>
      <c r="Q1397" s="219"/>
      <c r="R1397" s="219"/>
      <c r="S1397" s="219"/>
      <c r="T1397" s="220"/>
      <c r="AT1397" s="221" t="s">
        <v>160</v>
      </c>
      <c r="AU1397" s="221" t="s">
        <v>87</v>
      </c>
      <c r="AV1397" s="15" t="s">
        <v>156</v>
      </c>
      <c r="AW1397" s="15" t="s">
        <v>38</v>
      </c>
      <c r="AX1397" s="15" t="s">
        <v>85</v>
      </c>
      <c r="AY1397" s="221" t="s">
        <v>149</v>
      </c>
    </row>
    <row r="1398" spans="1:65" s="2" customFormat="1" ht="14.45" customHeight="1">
      <c r="A1398" s="37"/>
      <c r="B1398" s="38"/>
      <c r="C1398" s="222" t="s">
        <v>1740</v>
      </c>
      <c r="D1398" s="222" t="s">
        <v>194</v>
      </c>
      <c r="E1398" s="223" t="s">
        <v>1741</v>
      </c>
      <c r="F1398" s="224" t="s">
        <v>1742</v>
      </c>
      <c r="G1398" s="225" t="s">
        <v>297</v>
      </c>
      <c r="H1398" s="226">
        <v>7.733</v>
      </c>
      <c r="I1398" s="227"/>
      <c r="J1398" s="228">
        <f>ROUND(I1398*H1398,2)</f>
        <v>0</v>
      </c>
      <c r="K1398" s="224" t="s">
        <v>155</v>
      </c>
      <c r="L1398" s="229"/>
      <c r="M1398" s="230" t="s">
        <v>31</v>
      </c>
      <c r="N1398" s="231" t="s">
        <v>48</v>
      </c>
      <c r="O1398" s="67"/>
      <c r="P1398" s="181">
        <f>O1398*H1398</f>
        <v>0</v>
      </c>
      <c r="Q1398" s="181">
        <v>0.00026</v>
      </c>
      <c r="R1398" s="181">
        <f>Q1398*H1398</f>
        <v>0.0020105799999999997</v>
      </c>
      <c r="S1398" s="181">
        <v>0</v>
      </c>
      <c r="T1398" s="182">
        <f>S1398*H1398</f>
        <v>0</v>
      </c>
      <c r="U1398" s="37"/>
      <c r="V1398" s="37"/>
      <c r="W1398" s="37"/>
      <c r="X1398" s="37"/>
      <c r="Y1398" s="37"/>
      <c r="Z1398" s="37"/>
      <c r="AA1398" s="37"/>
      <c r="AB1398" s="37"/>
      <c r="AC1398" s="37"/>
      <c r="AD1398" s="37"/>
      <c r="AE1398" s="37"/>
      <c r="AR1398" s="183" t="s">
        <v>350</v>
      </c>
      <c r="AT1398" s="183" t="s">
        <v>194</v>
      </c>
      <c r="AU1398" s="183" t="s">
        <v>87</v>
      </c>
      <c r="AY1398" s="19" t="s">
        <v>149</v>
      </c>
      <c r="BE1398" s="184">
        <f>IF(N1398="základní",J1398,0)</f>
        <v>0</v>
      </c>
      <c r="BF1398" s="184">
        <f>IF(N1398="snížená",J1398,0)</f>
        <v>0</v>
      </c>
      <c r="BG1398" s="184">
        <f>IF(N1398="zákl. přenesená",J1398,0)</f>
        <v>0</v>
      </c>
      <c r="BH1398" s="184">
        <f>IF(N1398="sníž. přenesená",J1398,0)</f>
        <v>0</v>
      </c>
      <c r="BI1398" s="184">
        <f>IF(N1398="nulová",J1398,0)</f>
        <v>0</v>
      </c>
      <c r="BJ1398" s="19" t="s">
        <v>85</v>
      </c>
      <c r="BK1398" s="184">
        <f>ROUND(I1398*H1398,2)</f>
        <v>0</v>
      </c>
      <c r="BL1398" s="19" t="s">
        <v>245</v>
      </c>
      <c r="BM1398" s="183" t="s">
        <v>1743</v>
      </c>
    </row>
    <row r="1399" spans="2:51" s="14" customFormat="1" ht="12">
      <c r="B1399" s="200"/>
      <c r="C1399" s="201"/>
      <c r="D1399" s="185" t="s">
        <v>160</v>
      </c>
      <c r="E1399" s="201"/>
      <c r="F1399" s="203" t="s">
        <v>1744</v>
      </c>
      <c r="G1399" s="201"/>
      <c r="H1399" s="204">
        <v>7.733</v>
      </c>
      <c r="I1399" s="205"/>
      <c r="J1399" s="201"/>
      <c r="K1399" s="201"/>
      <c r="L1399" s="206"/>
      <c r="M1399" s="207"/>
      <c r="N1399" s="208"/>
      <c r="O1399" s="208"/>
      <c r="P1399" s="208"/>
      <c r="Q1399" s="208"/>
      <c r="R1399" s="208"/>
      <c r="S1399" s="208"/>
      <c r="T1399" s="209"/>
      <c r="AT1399" s="210" t="s">
        <v>160</v>
      </c>
      <c r="AU1399" s="210" t="s">
        <v>87</v>
      </c>
      <c r="AV1399" s="14" t="s">
        <v>87</v>
      </c>
      <c r="AW1399" s="14" t="s">
        <v>4</v>
      </c>
      <c r="AX1399" s="14" t="s">
        <v>85</v>
      </c>
      <c r="AY1399" s="210" t="s">
        <v>149</v>
      </c>
    </row>
    <row r="1400" spans="1:65" s="2" customFormat="1" ht="24.2" customHeight="1">
      <c r="A1400" s="37"/>
      <c r="B1400" s="38"/>
      <c r="C1400" s="172" t="s">
        <v>1745</v>
      </c>
      <c r="D1400" s="172" t="s">
        <v>151</v>
      </c>
      <c r="E1400" s="173" t="s">
        <v>1746</v>
      </c>
      <c r="F1400" s="174" t="s">
        <v>1747</v>
      </c>
      <c r="G1400" s="175" t="s">
        <v>229</v>
      </c>
      <c r="H1400" s="176">
        <v>15.318</v>
      </c>
      <c r="I1400" s="177"/>
      <c r="J1400" s="178">
        <f>ROUND(I1400*H1400,2)</f>
        <v>0</v>
      </c>
      <c r="K1400" s="174" t="s">
        <v>155</v>
      </c>
      <c r="L1400" s="42"/>
      <c r="M1400" s="179" t="s">
        <v>31</v>
      </c>
      <c r="N1400" s="180" t="s">
        <v>48</v>
      </c>
      <c r="O1400" s="67"/>
      <c r="P1400" s="181">
        <f>O1400*H1400</f>
        <v>0</v>
      </c>
      <c r="Q1400" s="181">
        <v>0.0063</v>
      </c>
      <c r="R1400" s="181">
        <f>Q1400*H1400</f>
        <v>0.0965034</v>
      </c>
      <c r="S1400" s="181">
        <v>0</v>
      </c>
      <c r="T1400" s="182">
        <f>S1400*H1400</f>
        <v>0</v>
      </c>
      <c r="U1400" s="37"/>
      <c r="V1400" s="37"/>
      <c r="W1400" s="37"/>
      <c r="X1400" s="37"/>
      <c r="Y1400" s="37"/>
      <c r="Z1400" s="37"/>
      <c r="AA1400" s="37"/>
      <c r="AB1400" s="37"/>
      <c r="AC1400" s="37"/>
      <c r="AD1400" s="37"/>
      <c r="AE1400" s="37"/>
      <c r="AR1400" s="183" t="s">
        <v>245</v>
      </c>
      <c r="AT1400" s="183" t="s">
        <v>151</v>
      </c>
      <c r="AU1400" s="183" t="s">
        <v>87</v>
      </c>
      <c r="AY1400" s="19" t="s">
        <v>149</v>
      </c>
      <c r="BE1400" s="184">
        <f>IF(N1400="základní",J1400,0)</f>
        <v>0</v>
      </c>
      <c r="BF1400" s="184">
        <f>IF(N1400="snížená",J1400,0)</f>
        <v>0</v>
      </c>
      <c r="BG1400" s="184">
        <f>IF(N1400="zákl. přenesená",J1400,0)</f>
        <v>0</v>
      </c>
      <c r="BH1400" s="184">
        <f>IF(N1400="sníž. přenesená",J1400,0)</f>
        <v>0</v>
      </c>
      <c r="BI1400" s="184">
        <f>IF(N1400="nulová",J1400,0)</f>
        <v>0</v>
      </c>
      <c r="BJ1400" s="19" t="s">
        <v>85</v>
      </c>
      <c r="BK1400" s="184">
        <f>ROUND(I1400*H1400,2)</f>
        <v>0</v>
      </c>
      <c r="BL1400" s="19" t="s">
        <v>245</v>
      </c>
      <c r="BM1400" s="183" t="s">
        <v>1748</v>
      </c>
    </row>
    <row r="1401" spans="1:47" s="2" customFormat="1" ht="29.25">
      <c r="A1401" s="37"/>
      <c r="B1401" s="38"/>
      <c r="C1401" s="39"/>
      <c r="D1401" s="185" t="s">
        <v>158</v>
      </c>
      <c r="E1401" s="39"/>
      <c r="F1401" s="186" t="s">
        <v>1749</v>
      </c>
      <c r="G1401" s="39"/>
      <c r="H1401" s="39"/>
      <c r="I1401" s="187"/>
      <c r="J1401" s="39"/>
      <c r="K1401" s="39"/>
      <c r="L1401" s="42"/>
      <c r="M1401" s="188"/>
      <c r="N1401" s="189"/>
      <c r="O1401" s="67"/>
      <c r="P1401" s="67"/>
      <c r="Q1401" s="67"/>
      <c r="R1401" s="67"/>
      <c r="S1401" s="67"/>
      <c r="T1401" s="68"/>
      <c r="U1401" s="37"/>
      <c r="V1401" s="37"/>
      <c r="W1401" s="37"/>
      <c r="X1401" s="37"/>
      <c r="Y1401" s="37"/>
      <c r="Z1401" s="37"/>
      <c r="AA1401" s="37"/>
      <c r="AB1401" s="37"/>
      <c r="AC1401" s="37"/>
      <c r="AD1401" s="37"/>
      <c r="AE1401" s="37"/>
      <c r="AT1401" s="19" t="s">
        <v>158</v>
      </c>
      <c r="AU1401" s="19" t="s">
        <v>87</v>
      </c>
    </row>
    <row r="1402" spans="2:51" s="13" customFormat="1" ht="12">
      <c r="B1402" s="190"/>
      <c r="C1402" s="191"/>
      <c r="D1402" s="185" t="s">
        <v>160</v>
      </c>
      <c r="E1402" s="192" t="s">
        <v>31</v>
      </c>
      <c r="F1402" s="193" t="s">
        <v>205</v>
      </c>
      <c r="G1402" s="191"/>
      <c r="H1402" s="192" t="s">
        <v>31</v>
      </c>
      <c r="I1402" s="194"/>
      <c r="J1402" s="191"/>
      <c r="K1402" s="191"/>
      <c r="L1402" s="195"/>
      <c r="M1402" s="196"/>
      <c r="N1402" s="197"/>
      <c r="O1402" s="197"/>
      <c r="P1402" s="197"/>
      <c r="Q1402" s="197"/>
      <c r="R1402" s="197"/>
      <c r="S1402" s="197"/>
      <c r="T1402" s="198"/>
      <c r="AT1402" s="199" t="s">
        <v>160</v>
      </c>
      <c r="AU1402" s="199" t="s">
        <v>87</v>
      </c>
      <c r="AV1402" s="13" t="s">
        <v>85</v>
      </c>
      <c r="AW1402" s="13" t="s">
        <v>38</v>
      </c>
      <c r="AX1402" s="13" t="s">
        <v>77</v>
      </c>
      <c r="AY1402" s="199" t="s">
        <v>149</v>
      </c>
    </row>
    <row r="1403" spans="2:51" s="14" customFormat="1" ht="12">
      <c r="B1403" s="200"/>
      <c r="C1403" s="201"/>
      <c r="D1403" s="185" t="s">
        <v>160</v>
      </c>
      <c r="E1403" s="202" t="s">
        <v>31</v>
      </c>
      <c r="F1403" s="203" t="s">
        <v>503</v>
      </c>
      <c r="G1403" s="201"/>
      <c r="H1403" s="204">
        <v>4.35</v>
      </c>
      <c r="I1403" s="205"/>
      <c r="J1403" s="201"/>
      <c r="K1403" s="201"/>
      <c r="L1403" s="206"/>
      <c r="M1403" s="207"/>
      <c r="N1403" s="208"/>
      <c r="O1403" s="208"/>
      <c r="P1403" s="208"/>
      <c r="Q1403" s="208"/>
      <c r="R1403" s="208"/>
      <c r="S1403" s="208"/>
      <c r="T1403" s="209"/>
      <c r="AT1403" s="210" t="s">
        <v>160</v>
      </c>
      <c r="AU1403" s="210" t="s">
        <v>87</v>
      </c>
      <c r="AV1403" s="14" t="s">
        <v>87</v>
      </c>
      <c r="AW1403" s="14" t="s">
        <v>38</v>
      </c>
      <c r="AX1403" s="14" t="s">
        <v>77</v>
      </c>
      <c r="AY1403" s="210" t="s">
        <v>149</v>
      </c>
    </row>
    <row r="1404" spans="2:51" s="14" customFormat="1" ht="12">
      <c r="B1404" s="200"/>
      <c r="C1404" s="201"/>
      <c r="D1404" s="185" t="s">
        <v>160</v>
      </c>
      <c r="E1404" s="202" t="s">
        <v>31</v>
      </c>
      <c r="F1404" s="203" t="s">
        <v>504</v>
      </c>
      <c r="G1404" s="201"/>
      <c r="H1404" s="204">
        <v>2.35</v>
      </c>
      <c r="I1404" s="205"/>
      <c r="J1404" s="201"/>
      <c r="K1404" s="201"/>
      <c r="L1404" s="206"/>
      <c r="M1404" s="207"/>
      <c r="N1404" s="208"/>
      <c r="O1404" s="208"/>
      <c r="P1404" s="208"/>
      <c r="Q1404" s="208"/>
      <c r="R1404" s="208"/>
      <c r="S1404" s="208"/>
      <c r="T1404" s="209"/>
      <c r="AT1404" s="210" t="s">
        <v>160</v>
      </c>
      <c r="AU1404" s="210" t="s">
        <v>87</v>
      </c>
      <c r="AV1404" s="14" t="s">
        <v>87</v>
      </c>
      <c r="AW1404" s="14" t="s">
        <v>38</v>
      </c>
      <c r="AX1404" s="14" t="s">
        <v>77</v>
      </c>
      <c r="AY1404" s="210" t="s">
        <v>149</v>
      </c>
    </row>
    <row r="1405" spans="2:51" s="14" customFormat="1" ht="12">
      <c r="B1405" s="200"/>
      <c r="C1405" s="201"/>
      <c r="D1405" s="185" t="s">
        <v>160</v>
      </c>
      <c r="E1405" s="202" t="s">
        <v>31</v>
      </c>
      <c r="F1405" s="203" t="s">
        <v>505</v>
      </c>
      <c r="G1405" s="201"/>
      <c r="H1405" s="204">
        <v>1.9</v>
      </c>
      <c r="I1405" s="205"/>
      <c r="J1405" s="201"/>
      <c r="K1405" s="201"/>
      <c r="L1405" s="206"/>
      <c r="M1405" s="207"/>
      <c r="N1405" s="208"/>
      <c r="O1405" s="208"/>
      <c r="P1405" s="208"/>
      <c r="Q1405" s="208"/>
      <c r="R1405" s="208"/>
      <c r="S1405" s="208"/>
      <c r="T1405" s="209"/>
      <c r="AT1405" s="210" t="s">
        <v>160</v>
      </c>
      <c r="AU1405" s="210" t="s">
        <v>87</v>
      </c>
      <c r="AV1405" s="14" t="s">
        <v>87</v>
      </c>
      <c r="AW1405" s="14" t="s">
        <v>38</v>
      </c>
      <c r="AX1405" s="14" t="s">
        <v>77</v>
      </c>
      <c r="AY1405" s="210" t="s">
        <v>149</v>
      </c>
    </row>
    <row r="1406" spans="2:51" s="14" customFormat="1" ht="12">
      <c r="B1406" s="200"/>
      <c r="C1406" s="201"/>
      <c r="D1406" s="185" t="s">
        <v>160</v>
      </c>
      <c r="E1406" s="202" t="s">
        <v>31</v>
      </c>
      <c r="F1406" s="203" t="s">
        <v>1730</v>
      </c>
      <c r="G1406" s="201"/>
      <c r="H1406" s="204">
        <v>3.068</v>
      </c>
      <c r="I1406" s="205"/>
      <c r="J1406" s="201"/>
      <c r="K1406" s="201"/>
      <c r="L1406" s="206"/>
      <c r="M1406" s="207"/>
      <c r="N1406" s="208"/>
      <c r="O1406" s="208"/>
      <c r="P1406" s="208"/>
      <c r="Q1406" s="208"/>
      <c r="R1406" s="208"/>
      <c r="S1406" s="208"/>
      <c r="T1406" s="209"/>
      <c r="AT1406" s="210" t="s">
        <v>160</v>
      </c>
      <c r="AU1406" s="210" t="s">
        <v>87</v>
      </c>
      <c r="AV1406" s="14" t="s">
        <v>87</v>
      </c>
      <c r="AW1406" s="14" t="s">
        <v>38</v>
      </c>
      <c r="AX1406" s="14" t="s">
        <v>77</v>
      </c>
      <c r="AY1406" s="210" t="s">
        <v>149</v>
      </c>
    </row>
    <row r="1407" spans="2:51" s="14" customFormat="1" ht="12">
      <c r="B1407" s="200"/>
      <c r="C1407" s="201"/>
      <c r="D1407" s="185" t="s">
        <v>160</v>
      </c>
      <c r="E1407" s="202" t="s">
        <v>31</v>
      </c>
      <c r="F1407" s="203" t="s">
        <v>506</v>
      </c>
      <c r="G1407" s="201"/>
      <c r="H1407" s="204">
        <v>2.35</v>
      </c>
      <c r="I1407" s="205"/>
      <c r="J1407" s="201"/>
      <c r="K1407" s="201"/>
      <c r="L1407" s="206"/>
      <c r="M1407" s="207"/>
      <c r="N1407" s="208"/>
      <c r="O1407" s="208"/>
      <c r="P1407" s="208"/>
      <c r="Q1407" s="208"/>
      <c r="R1407" s="208"/>
      <c r="S1407" s="208"/>
      <c r="T1407" s="209"/>
      <c r="AT1407" s="210" t="s">
        <v>160</v>
      </c>
      <c r="AU1407" s="210" t="s">
        <v>87</v>
      </c>
      <c r="AV1407" s="14" t="s">
        <v>87</v>
      </c>
      <c r="AW1407" s="14" t="s">
        <v>38</v>
      </c>
      <c r="AX1407" s="14" t="s">
        <v>77</v>
      </c>
      <c r="AY1407" s="210" t="s">
        <v>149</v>
      </c>
    </row>
    <row r="1408" spans="2:51" s="14" customFormat="1" ht="12">
      <c r="B1408" s="200"/>
      <c r="C1408" s="201"/>
      <c r="D1408" s="185" t="s">
        <v>160</v>
      </c>
      <c r="E1408" s="202" t="s">
        <v>31</v>
      </c>
      <c r="F1408" s="203" t="s">
        <v>507</v>
      </c>
      <c r="G1408" s="201"/>
      <c r="H1408" s="204">
        <v>1.3</v>
      </c>
      <c r="I1408" s="205"/>
      <c r="J1408" s="201"/>
      <c r="K1408" s="201"/>
      <c r="L1408" s="206"/>
      <c r="M1408" s="207"/>
      <c r="N1408" s="208"/>
      <c r="O1408" s="208"/>
      <c r="P1408" s="208"/>
      <c r="Q1408" s="208"/>
      <c r="R1408" s="208"/>
      <c r="S1408" s="208"/>
      <c r="T1408" s="209"/>
      <c r="AT1408" s="210" t="s">
        <v>160</v>
      </c>
      <c r="AU1408" s="210" t="s">
        <v>87</v>
      </c>
      <c r="AV1408" s="14" t="s">
        <v>87</v>
      </c>
      <c r="AW1408" s="14" t="s">
        <v>38</v>
      </c>
      <c r="AX1408" s="14" t="s">
        <v>77</v>
      </c>
      <c r="AY1408" s="210" t="s">
        <v>149</v>
      </c>
    </row>
    <row r="1409" spans="2:51" s="15" customFormat="1" ht="12">
      <c r="B1409" s="211"/>
      <c r="C1409" s="212"/>
      <c r="D1409" s="185" t="s">
        <v>160</v>
      </c>
      <c r="E1409" s="213" t="s">
        <v>31</v>
      </c>
      <c r="F1409" s="214" t="s">
        <v>163</v>
      </c>
      <c r="G1409" s="212"/>
      <c r="H1409" s="215">
        <v>15.318</v>
      </c>
      <c r="I1409" s="216"/>
      <c r="J1409" s="212"/>
      <c r="K1409" s="212"/>
      <c r="L1409" s="217"/>
      <c r="M1409" s="218"/>
      <c r="N1409" s="219"/>
      <c r="O1409" s="219"/>
      <c r="P1409" s="219"/>
      <c r="Q1409" s="219"/>
      <c r="R1409" s="219"/>
      <c r="S1409" s="219"/>
      <c r="T1409" s="220"/>
      <c r="AT1409" s="221" t="s">
        <v>160</v>
      </c>
      <c r="AU1409" s="221" t="s">
        <v>87</v>
      </c>
      <c r="AV1409" s="15" t="s">
        <v>156</v>
      </c>
      <c r="AW1409" s="15" t="s">
        <v>38</v>
      </c>
      <c r="AX1409" s="15" t="s">
        <v>85</v>
      </c>
      <c r="AY1409" s="221" t="s">
        <v>149</v>
      </c>
    </row>
    <row r="1410" spans="1:65" s="2" customFormat="1" ht="14.45" customHeight="1">
      <c r="A1410" s="37"/>
      <c r="B1410" s="38"/>
      <c r="C1410" s="222" t="s">
        <v>1750</v>
      </c>
      <c r="D1410" s="222" t="s">
        <v>194</v>
      </c>
      <c r="E1410" s="223" t="s">
        <v>1751</v>
      </c>
      <c r="F1410" s="224" t="s">
        <v>1752</v>
      </c>
      <c r="G1410" s="225" t="s">
        <v>229</v>
      </c>
      <c r="H1410" s="226">
        <v>16.85</v>
      </c>
      <c r="I1410" s="227"/>
      <c r="J1410" s="228">
        <f>ROUND(I1410*H1410,2)</f>
        <v>0</v>
      </c>
      <c r="K1410" s="224" t="s">
        <v>155</v>
      </c>
      <c r="L1410" s="229"/>
      <c r="M1410" s="230" t="s">
        <v>31</v>
      </c>
      <c r="N1410" s="231" t="s">
        <v>48</v>
      </c>
      <c r="O1410" s="67"/>
      <c r="P1410" s="181">
        <f>O1410*H1410</f>
        <v>0</v>
      </c>
      <c r="Q1410" s="181">
        <v>0.018</v>
      </c>
      <c r="R1410" s="181">
        <f>Q1410*H1410</f>
        <v>0.3033</v>
      </c>
      <c r="S1410" s="181">
        <v>0</v>
      </c>
      <c r="T1410" s="182">
        <f>S1410*H1410</f>
        <v>0</v>
      </c>
      <c r="U1410" s="37"/>
      <c r="V1410" s="37"/>
      <c r="W1410" s="37"/>
      <c r="X1410" s="37"/>
      <c r="Y1410" s="37"/>
      <c r="Z1410" s="37"/>
      <c r="AA1410" s="37"/>
      <c r="AB1410" s="37"/>
      <c r="AC1410" s="37"/>
      <c r="AD1410" s="37"/>
      <c r="AE1410" s="37"/>
      <c r="AR1410" s="183" t="s">
        <v>350</v>
      </c>
      <c r="AT1410" s="183" t="s">
        <v>194</v>
      </c>
      <c r="AU1410" s="183" t="s">
        <v>87</v>
      </c>
      <c r="AY1410" s="19" t="s">
        <v>149</v>
      </c>
      <c r="BE1410" s="184">
        <f>IF(N1410="základní",J1410,0)</f>
        <v>0</v>
      </c>
      <c r="BF1410" s="184">
        <f>IF(N1410="snížená",J1410,0)</f>
        <v>0</v>
      </c>
      <c r="BG1410" s="184">
        <f>IF(N1410="zákl. přenesená",J1410,0)</f>
        <v>0</v>
      </c>
      <c r="BH1410" s="184">
        <f>IF(N1410="sníž. přenesená",J1410,0)</f>
        <v>0</v>
      </c>
      <c r="BI1410" s="184">
        <f>IF(N1410="nulová",J1410,0)</f>
        <v>0</v>
      </c>
      <c r="BJ1410" s="19" t="s">
        <v>85</v>
      </c>
      <c r="BK1410" s="184">
        <f>ROUND(I1410*H1410,2)</f>
        <v>0</v>
      </c>
      <c r="BL1410" s="19" t="s">
        <v>245</v>
      </c>
      <c r="BM1410" s="183" t="s">
        <v>1753</v>
      </c>
    </row>
    <row r="1411" spans="2:51" s="14" customFormat="1" ht="12">
      <c r="B1411" s="200"/>
      <c r="C1411" s="201"/>
      <c r="D1411" s="185" t="s">
        <v>160</v>
      </c>
      <c r="E1411" s="201"/>
      <c r="F1411" s="203" t="s">
        <v>1754</v>
      </c>
      <c r="G1411" s="201"/>
      <c r="H1411" s="204">
        <v>16.85</v>
      </c>
      <c r="I1411" s="205"/>
      <c r="J1411" s="201"/>
      <c r="K1411" s="201"/>
      <c r="L1411" s="206"/>
      <c r="M1411" s="207"/>
      <c r="N1411" s="208"/>
      <c r="O1411" s="208"/>
      <c r="P1411" s="208"/>
      <c r="Q1411" s="208"/>
      <c r="R1411" s="208"/>
      <c r="S1411" s="208"/>
      <c r="T1411" s="209"/>
      <c r="AT1411" s="210" t="s">
        <v>160</v>
      </c>
      <c r="AU1411" s="210" t="s">
        <v>87</v>
      </c>
      <c r="AV1411" s="14" t="s">
        <v>87</v>
      </c>
      <c r="AW1411" s="14" t="s">
        <v>4</v>
      </c>
      <c r="AX1411" s="14" t="s">
        <v>85</v>
      </c>
      <c r="AY1411" s="210" t="s">
        <v>149</v>
      </c>
    </row>
    <row r="1412" spans="1:65" s="2" customFormat="1" ht="24.2" customHeight="1">
      <c r="A1412" s="37"/>
      <c r="B1412" s="38"/>
      <c r="C1412" s="172" t="s">
        <v>1755</v>
      </c>
      <c r="D1412" s="172" t="s">
        <v>151</v>
      </c>
      <c r="E1412" s="173" t="s">
        <v>1756</v>
      </c>
      <c r="F1412" s="174" t="s">
        <v>1757</v>
      </c>
      <c r="G1412" s="175" t="s">
        <v>229</v>
      </c>
      <c r="H1412" s="176">
        <v>15.318</v>
      </c>
      <c r="I1412" s="177"/>
      <c r="J1412" s="178">
        <f>ROUND(I1412*H1412,2)</f>
        <v>0</v>
      </c>
      <c r="K1412" s="174" t="s">
        <v>155</v>
      </c>
      <c r="L1412" s="42"/>
      <c r="M1412" s="179" t="s">
        <v>31</v>
      </c>
      <c r="N1412" s="180" t="s">
        <v>48</v>
      </c>
      <c r="O1412" s="67"/>
      <c r="P1412" s="181">
        <f>O1412*H1412</f>
        <v>0</v>
      </c>
      <c r="Q1412" s="181">
        <v>0</v>
      </c>
      <c r="R1412" s="181">
        <f>Q1412*H1412</f>
        <v>0</v>
      </c>
      <c r="S1412" s="181">
        <v>0</v>
      </c>
      <c r="T1412" s="182">
        <f>S1412*H1412</f>
        <v>0</v>
      </c>
      <c r="U1412" s="37"/>
      <c r="V1412" s="37"/>
      <c r="W1412" s="37"/>
      <c r="X1412" s="37"/>
      <c r="Y1412" s="37"/>
      <c r="Z1412" s="37"/>
      <c r="AA1412" s="37"/>
      <c r="AB1412" s="37"/>
      <c r="AC1412" s="37"/>
      <c r="AD1412" s="37"/>
      <c r="AE1412" s="37"/>
      <c r="AR1412" s="183" t="s">
        <v>245</v>
      </c>
      <c r="AT1412" s="183" t="s">
        <v>151</v>
      </c>
      <c r="AU1412" s="183" t="s">
        <v>87</v>
      </c>
      <c r="AY1412" s="19" t="s">
        <v>149</v>
      </c>
      <c r="BE1412" s="184">
        <f>IF(N1412="základní",J1412,0)</f>
        <v>0</v>
      </c>
      <c r="BF1412" s="184">
        <f>IF(N1412="snížená",J1412,0)</f>
        <v>0</v>
      </c>
      <c r="BG1412" s="184">
        <f>IF(N1412="zákl. přenesená",J1412,0)</f>
        <v>0</v>
      </c>
      <c r="BH1412" s="184">
        <f>IF(N1412="sníž. přenesená",J1412,0)</f>
        <v>0</v>
      </c>
      <c r="BI1412" s="184">
        <f>IF(N1412="nulová",J1412,0)</f>
        <v>0</v>
      </c>
      <c r="BJ1412" s="19" t="s">
        <v>85</v>
      </c>
      <c r="BK1412" s="184">
        <f>ROUND(I1412*H1412,2)</f>
        <v>0</v>
      </c>
      <c r="BL1412" s="19" t="s">
        <v>245</v>
      </c>
      <c r="BM1412" s="183" t="s">
        <v>1758</v>
      </c>
    </row>
    <row r="1413" spans="1:47" s="2" customFormat="1" ht="29.25">
      <c r="A1413" s="37"/>
      <c r="B1413" s="38"/>
      <c r="C1413" s="39"/>
      <c r="D1413" s="185" t="s">
        <v>158</v>
      </c>
      <c r="E1413" s="39"/>
      <c r="F1413" s="186" t="s">
        <v>1749</v>
      </c>
      <c r="G1413" s="39"/>
      <c r="H1413" s="39"/>
      <c r="I1413" s="187"/>
      <c r="J1413" s="39"/>
      <c r="K1413" s="39"/>
      <c r="L1413" s="42"/>
      <c r="M1413" s="188"/>
      <c r="N1413" s="189"/>
      <c r="O1413" s="67"/>
      <c r="P1413" s="67"/>
      <c r="Q1413" s="67"/>
      <c r="R1413" s="67"/>
      <c r="S1413" s="67"/>
      <c r="T1413" s="68"/>
      <c r="U1413" s="37"/>
      <c r="V1413" s="37"/>
      <c r="W1413" s="37"/>
      <c r="X1413" s="37"/>
      <c r="Y1413" s="37"/>
      <c r="Z1413" s="37"/>
      <c r="AA1413" s="37"/>
      <c r="AB1413" s="37"/>
      <c r="AC1413" s="37"/>
      <c r="AD1413" s="37"/>
      <c r="AE1413" s="37"/>
      <c r="AT1413" s="19" t="s">
        <v>158</v>
      </c>
      <c r="AU1413" s="19" t="s">
        <v>87</v>
      </c>
    </row>
    <row r="1414" spans="1:65" s="2" customFormat="1" ht="14.45" customHeight="1">
      <c r="A1414" s="37"/>
      <c r="B1414" s="38"/>
      <c r="C1414" s="172" t="s">
        <v>1759</v>
      </c>
      <c r="D1414" s="172" t="s">
        <v>151</v>
      </c>
      <c r="E1414" s="173" t="s">
        <v>1760</v>
      </c>
      <c r="F1414" s="174" t="s">
        <v>1761</v>
      </c>
      <c r="G1414" s="175" t="s">
        <v>229</v>
      </c>
      <c r="H1414" s="176">
        <v>15.318</v>
      </c>
      <c r="I1414" s="177"/>
      <c r="J1414" s="178">
        <f>ROUND(I1414*H1414,2)</f>
        <v>0</v>
      </c>
      <c r="K1414" s="174" t="s">
        <v>155</v>
      </c>
      <c r="L1414" s="42"/>
      <c r="M1414" s="179" t="s">
        <v>31</v>
      </c>
      <c r="N1414" s="180" t="s">
        <v>48</v>
      </c>
      <c r="O1414" s="67"/>
      <c r="P1414" s="181">
        <f>O1414*H1414</f>
        <v>0</v>
      </c>
      <c r="Q1414" s="181">
        <v>0.0015</v>
      </c>
      <c r="R1414" s="181">
        <f>Q1414*H1414</f>
        <v>0.022977</v>
      </c>
      <c r="S1414" s="181">
        <v>0</v>
      </c>
      <c r="T1414" s="182">
        <f>S1414*H1414</f>
        <v>0</v>
      </c>
      <c r="U1414" s="37"/>
      <c r="V1414" s="37"/>
      <c r="W1414" s="37"/>
      <c r="X1414" s="37"/>
      <c r="Y1414" s="37"/>
      <c r="Z1414" s="37"/>
      <c r="AA1414" s="37"/>
      <c r="AB1414" s="37"/>
      <c r="AC1414" s="37"/>
      <c r="AD1414" s="37"/>
      <c r="AE1414" s="37"/>
      <c r="AR1414" s="183" t="s">
        <v>245</v>
      </c>
      <c r="AT1414" s="183" t="s">
        <v>151</v>
      </c>
      <c r="AU1414" s="183" t="s">
        <v>87</v>
      </c>
      <c r="AY1414" s="19" t="s">
        <v>149</v>
      </c>
      <c r="BE1414" s="184">
        <f>IF(N1414="základní",J1414,0)</f>
        <v>0</v>
      </c>
      <c r="BF1414" s="184">
        <f>IF(N1414="snížená",J1414,0)</f>
        <v>0</v>
      </c>
      <c r="BG1414" s="184">
        <f>IF(N1414="zákl. přenesená",J1414,0)</f>
        <v>0</v>
      </c>
      <c r="BH1414" s="184">
        <f>IF(N1414="sníž. přenesená",J1414,0)</f>
        <v>0</v>
      </c>
      <c r="BI1414" s="184">
        <f>IF(N1414="nulová",J1414,0)</f>
        <v>0</v>
      </c>
      <c r="BJ1414" s="19" t="s">
        <v>85</v>
      </c>
      <c r="BK1414" s="184">
        <f>ROUND(I1414*H1414,2)</f>
        <v>0</v>
      </c>
      <c r="BL1414" s="19" t="s">
        <v>245</v>
      </c>
      <c r="BM1414" s="183" t="s">
        <v>1762</v>
      </c>
    </row>
    <row r="1415" spans="1:47" s="2" customFormat="1" ht="68.25">
      <c r="A1415" s="37"/>
      <c r="B1415" s="38"/>
      <c r="C1415" s="39"/>
      <c r="D1415" s="185" t="s">
        <v>158</v>
      </c>
      <c r="E1415" s="39"/>
      <c r="F1415" s="186" t="s">
        <v>1763</v>
      </c>
      <c r="G1415" s="39"/>
      <c r="H1415" s="39"/>
      <c r="I1415" s="187"/>
      <c r="J1415" s="39"/>
      <c r="K1415" s="39"/>
      <c r="L1415" s="42"/>
      <c r="M1415" s="188"/>
      <c r="N1415" s="189"/>
      <c r="O1415" s="67"/>
      <c r="P1415" s="67"/>
      <c r="Q1415" s="67"/>
      <c r="R1415" s="67"/>
      <c r="S1415" s="67"/>
      <c r="T1415" s="68"/>
      <c r="U1415" s="37"/>
      <c r="V1415" s="37"/>
      <c r="W1415" s="37"/>
      <c r="X1415" s="37"/>
      <c r="Y1415" s="37"/>
      <c r="Z1415" s="37"/>
      <c r="AA1415" s="37"/>
      <c r="AB1415" s="37"/>
      <c r="AC1415" s="37"/>
      <c r="AD1415" s="37"/>
      <c r="AE1415" s="37"/>
      <c r="AT1415" s="19" t="s">
        <v>158</v>
      </c>
      <c r="AU1415" s="19" t="s">
        <v>87</v>
      </c>
    </row>
    <row r="1416" spans="1:65" s="2" customFormat="1" ht="14.45" customHeight="1">
      <c r="A1416" s="37"/>
      <c r="B1416" s="38"/>
      <c r="C1416" s="172" t="s">
        <v>1764</v>
      </c>
      <c r="D1416" s="172" t="s">
        <v>151</v>
      </c>
      <c r="E1416" s="173" t="s">
        <v>1765</v>
      </c>
      <c r="F1416" s="174" t="s">
        <v>1766</v>
      </c>
      <c r="G1416" s="175" t="s">
        <v>235</v>
      </c>
      <c r="H1416" s="176">
        <v>65</v>
      </c>
      <c r="I1416" s="177"/>
      <c r="J1416" s="178">
        <f>ROUND(I1416*H1416,2)</f>
        <v>0</v>
      </c>
      <c r="K1416" s="174" t="s">
        <v>155</v>
      </c>
      <c r="L1416" s="42"/>
      <c r="M1416" s="179" t="s">
        <v>31</v>
      </c>
      <c r="N1416" s="180" t="s">
        <v>48</v>
      </c>
      <c r="O1416" s="67"/>
      <c r="P1416" s="181">
        <f>O1416*H1416</f>
        <v>0</v>
      </c>
      <c r="Q1416" s="181">
        <v>0</v>
      </c>
      <c r="R1416" s="181">
        <f>Q1416*H1416</f>
        <v>0</v>
      </c>
      <c r="S1416" s="181">
        <v>0</v>
      </c>
      <c r="T1416" s="182">
        <f>S1416*H1416</f>
        <v>0</v>
      </c>
      <c r="U1416" s="37"/>
      <c r="V1416" s="37"/>
      <c r="W1416" s="37"/>
      <c r="X1416" s="37"/>
      <c r="Y1416" s="37"/>
      <c r="Z1416" s="37"/>
      <c r="AA1416" s="37"/>
      <c r="AB1416" s="37"/>
      <c r="AC1416" s="37"/>
      <c r="AD1416" s="37"/>
      <c r="AE1416" s="37"/>
      <c r="AR1416" s="183" t="s">
        <v>245</v>
      </c>
      <c r="AT1416" s="183" t="s">
        <v>151</v>
      </c>
      <c r="AU1416" s="183" t="s">
        <v>87</v>
      </c>
      <c r="AY1416" s="19" t="s">
        <v>149</v>
      </c>
      <c r="BE1416" s="184">
        <f>IF(N1416="základní",J1416,0)</f>
        <v>0</v>
      </c>
      <c r="BF1416" s="184">
        <f>IF(N1416="snížená",J1416,0)</f>
        <v>0</v>
      </c>
      <c r="BG1416" s="184">
        <f>IF(N1416="zákl. přenesená",J1416,0)</f>
        <v>0</v>
      </c>
      <c r="BH1416" s="184">
        <f>IF(N1416="sníž. přenesená",J1416,0)</f>
        <v>0</v>
      </c>
      <c r="BI1416" s="184">
        <f>IF(N1416="nulová",J1416,0)</f>
        <v>0</v>
      </c>
      <c r="BJ1416" s="19" t="s">
        <v>85</v>
      </c>
      <c r="BK1416" s="184">
        <f>ROUND(I1416*H1416,2)</f>
        <v>0</v>
      </c>
      <c r="BL1416" s="19" t="s">
        <v>245</v>
      </c>
      <c r="BM1416" s="183" t="s">
        <v>1767</v>
      </c>
    </row>
    <row r="1417" spans="1:47" s="2" customFormat="1" ht="48.75">
      <c r="A1417" s="37"/>
      <c r="B1417" s="38"/>
      <c r="C1417" s="39"/>
      <c r="D1417" s="185" t="s">
        <v>158</v>
      </c>
      <c r="E1417" s="39"/>
      <c r="F1417" s="186" t="s">
        <v>1768</v>
      </c>
      <c r="G1417" s="39"/>
      <c r="H1417" s="39"/>
      <c r="I1417" s="187"/>
      <c r="J1417" s="39"/>
      <c r="K1417" s="39"/>
      <c r="L1417" s="42"/>
      <c r="M1417" s="188"/>
      <c r="N1417" s="189"/>
      <c r="O1417" s="67"/>
      <c r="P1417" s="67"/>
      <c r="Q1417" s="67"/>
      <c r="R1417" s="67"/>
      <c r="S1417" s="67"/>
      <c r="T1417" s="68"/>
      <c r="U1417" s="37"/>
      <c r="V1417" s="37"/>
      <c r="W1417" s="37"/>
      <c r="X1417" s="37"/>
      <c r="Y1417" s="37"/>
      <c r="Z1417" s="37"/>
      <c r="AA1417" s="37"/>
      <c r="AB1417" s="37"/>
      <c r="AC1417" s="37"/>
      <c r="AD1417" s="37"/>
      <c r="AE1417" s="37"/>
      <c r="AT1417" s="19" t="s">
        <v>158</v>
      </c>
      <c r="AU1417" s="19" t="s">
        <v>87</v>
      </c>
    </row>
    <row r="1418" spans="1:65" s="2" customFormat="1" ht="14.45" customHeight="1">
      <c r="A1418" s="37"/>
      <c r="B1418" s="38"/>
      <c r="C1418" s="172" t="s">
        <v>1769</v>
      </c>
      <c r="D1418" s="172" t="s">
        <v>151</v>
      </c>
      <c r="E1418" s="173" t="s">
        <v>1770</v>
      </c>
      <c r="F1418" s="174" t="s">
        <v>1771</v>
      </c>
      <c r="G1418" s="175" t="s">
        <v>235</v>
      </c>
      <c r="H1418" s="176">
        <v>26</v>
      </c>
      <c r="I1418" s="177"/>
      <c r="J1418" s="178">
        <f>ROUND(I1418*H1418,2)</f>
        <v>0</v>
      </c>
      <c r="K1418" s="174" t="s">
        <v>155</v>
      </c>
      <c r="L1418" s="42"/>
      <c r="M1418" s="179" t="s">
        <v>31</v>
      </c>
      <c r="N1418" s="180" t="s">
        <v>48</v>
      </c>
      <c r="O1418" s="67"/>
      <c r="P1418" s="181">
        <f>O1418*H1418</f>
        <v>0</v>
      </c>
      <c r="Q1418" s="181">
        <v>0.00021</v>
      </c>
      <c r="R1418" s="181">
        <f>Q1418*H1418</f>
        <v>0.0054600000000000004</v>
      </c>
      <c r="S1418" s="181">
        <v>0</v>
      </c>
      <c r="T1418" s="182">
        <f>S1418*H1418</f>
        <v>0</v>
      </c>
      <c r="U1418" s="37"/>
      <c r="V1418" s="37"/>
      <c r="W1418" s="37"/>
      <c r="X1418" s="37"/>
      <c r="Y1418" s="37"/>
      <c r="Z1418" s="37"/>
      <c r="AA1418" s="37"/>
      <c r="AB1418" s="37"/>
      <c r="AC1418" s="37"/>
      <c r="AD1418" s="37"/>
      <c r="AE1418" s="37"/>
      <c r="AR1418" s="183" t="s">
        <v>245</v>
      </c>
      <c r="AT1418" s="183" t="s">
        <v>151</v>
      </c>
      <c r="AU1418" s="183" t="s">
        <v>87</v>
      </c>
      <c r="AY1418" s="19" t="s">
        <v>149</v>
      </c>
      <c r="BE1418" s="184">
        <f>IF(N1418="základní",J1418,0)</f>
        <v>0</v>
      </c>
      <c r="BF1418" s="184">
        <f>IF(N1418="snížená",J1418,0)</f>
        <v>0</v>
      </c>
      <c r="BG1418" s="184">
        <f>IF(N1418="zákl. přenesená",J1418,0)</f>
        <v>0</v>
      </c>
      <c r="BH1418" s="184">
        <f>IF(N1418="sníž. přenesená",J1418,0)</f>
        <v>0</v>
      </c>
      <c r="BI1418" s="184">
        <f>IF(N1418="nulová",J1418,0)</f>
        <v>0</v>
      </c>
      <c r="BJ1418" s="19" t="s">
        <v>85</v>
      </c>
      <c r="BK1418" s="184">
        <f>ROUND(I1418*H1418,2)</f>
        <v>0</v>
      </c>
      <c r="BL1418" s="19" t="s">
        <v>245</v>
      </c>
      <c r="BM1418" s="183" t="s">
        <v>1772</v>
      </c>
    </row>
    <row r="1419" spans="1:47" s="2" customFormat="1" ht="68.25">
      <c r="A1419" s="37"/>
      <c r="B1419" s="38"/>
      <c r="C1419" s="39"/>
      <c r="D1419" s="185" t="s">
        <v>158</v>
      </c>
      <c r="E1419" s="39"/>
      <c r="F1419" s="186" t="s">
        <v>1763</v>
      </c>
      <c r="G1419" s="39"/>
      <c r="H1419" s="39"/>
      <c r="I1419" s="187"/>
      <c r="J1419" s="39"/>
      <c r="K1419" s="39"/>
      <c r="L1419" s="42"/>
      <c r="M1419" s="188"/>
      <c r="N1419" s="189"/>
      <c r="O1419" s="67"/>
      <c r="P1419" s="67"/>
      <c r="Q1419" s="67"/>
      <c r="R1419" s="67"/>
      <c r="S1419" s="67"/>
      <c r="T1419" s="68"/>
      <c r="U1419" s="37"/>
      <c r="V1419" s="37"/>
      <c r="W1419" s="37"/>
      <c r="X1419" s="37"/>
      <c r="Y1419" s="37"/>
      <c r="Z1419" s="37"/>
      <c r="AA1419" s="37"/>
      <c r="AB1419" s="37"/>
      <c r="AC1419" s="37"/>
      <c r="AD1419" s="37"/>
      <c r="AE1419" s="37"/>
      <c r="AT1419" s="19" t="s">
        <v>158</v>
      </c>
      <c r="AU1419" s="19" t="s">
        <v>87</v>
      </c>
    </row>
    <row r="1420" spans="2:51" s="13" customFormat="1" ht="12">
      <c r="B1420" s="190"/>
      <c r="C1420" s="191"/>
      <c r="D1420" s="185" t="s">
        <v>160</v>
      </c>
      <c r="E1420" s="192" t="s">
        <v>31</v>
      </c>
      <c r="F1420" s="193" t="s">
        <v>205</v>
      </c>
      <c r="G1420" s="191"/>
      <c r="H1420" s="192" t="s">
        <v>31</v>
      </c>
      <c r="I1420" s="194"/>
      <c r="J1420" s="191"/>
      <c r="K1420" s="191"/>
      <c r="L1420" s="195"/>
      <c r="M1420" s="196"/>
      <c r="N1420" s="197"/>
      <c r="O1420" s="197"/>
      <c r="P1420" s="197"/>
      <c r="Q1420" s="197"/>
      <c r="R1420" s="197"/>
      <c r="S1420" s="197"/>
      <c r="T1420" s="198"/>
      <c r="AT1420" s="199" t="s">
        <v>160</v>
      </c>
      <c r="AU1420" s="199" t="s">
        <v>87</v>
      </c>
      <c r="AV1420" s="13" t="s">
        <v>85</v>
      </c>
      <c r="AW1420" s="13" t="s">
        <v>38</v>
      </c>
      <c r="AX1420" s="13" t="s">
        <v>77</v>
      </c>
      <c r="AY1420" s="199" t="s">
        <v>149</v>
      </c>
    </row>
    <row r="1421" spans="2:51" s="14" customFormat="1" ht="12">
      <c r="B1421" s="200"/>
      <c r="C1421" s="201"/>
      <c r="D1421" s="185" t="s">
        <v>160</v>
      </c>
      <c r="E1421" s="202" t="s">
        <v>31</v>
      </c>
      <c r="F1421" s="203" t="s">
        <v>1773</v>
      </c>
      <c r="G1421" s="201"/>
      <c r="H1421" s="204">
        <v>4</v>
      </c>
      <c r="I1421" s="205"/>
      <c r="J1421" s="201"/>
      <c r="K1421" s="201"/>
      <c r="L1421" s="206"/>
      <c r="M1421" s="207"/>
      <c r="N1421" s="208"/>
      <c r="O1421" s="208"/>
      <c r="P1421" s="208"/>
      <c r="Q1421" s="208"/>
      <c r="R1421" s="208"/>
      <c r="S1421" s="208"/>
      <c r="T1421" s="209"/>
      <c r="AT1421" s="210" t="s">
        <v>160</v>
      </c>
      <c r="AU1421" s="210" t="s">
        <v>87</v>
      </c>
      <c r="AV1421" s="14" t="s">
        <v>87</v>
      </c>
      <c r="AW1421" s="14" t="s">
        <v>38</v>
      </c>
      <c r="AX1421" s="14" t="s">
        <v>77</v>
      </c>
      <c r="AY1421" s="210" t="s">
        <v>149</v>
      </c>
    </row>
    <row r="1422" spans="2:51" s="14" customFormat="1" ht="12">
      <c r="B1422" s="200"/>
      <c r="C1422" s="201"/>
      <c r="D1422" s="185" t="s">
        <v>160</v>
      </c>
      <c r="E1422" s="202" t="s">
        <v>31</v>
      </c>
      <c r="F1422" s="203" t="s">
        <v>1774</v>
      </c>
      <c r="G1422" s="201"/>
      <c r="H1422" s="204">
        <v>4</v>
      </c>
      <c r="I1422" s="205"/>
      <c r="J1422" s="201"/>
      <c r="K1422" s="201"/>
      <c r="L1422" s="206"/>
      <c r="M1422" s="207"/>
      <c r="N1422" s="208"/>
      <c r="O1422" s="208"/>
      <c r="P1422" s="208"/>
      <c r="Q1422" s="208"/>
      <c r="R1422" s="208"/>
      <c r="S1422" s="208"/>
      <c r="T1422" s="209"/>
      <c r="AT1422" s="210" t="s">
        <v>160</v>
      </c>
      <c r="AU1422" s="210" t="s">
        <v>87</v>
      </c>
      <c r="AV1422" s="14" t="s">
        <v>87</v>
      </c>
      <c r="AW1422" s="14" t="s">
        <v>38</v>
      </c>
      <c r="AX1422" s="14" t="s">
        <v>77</v>
      </c>
      <c r="AY1422" s="210" t="s">
        <v>149</v>
      </c>
    </row>
    <row r="1423" spans="2:51" s="14" customFormat="1" ht="12">
      <c r="B1423" s="200"/>
      <c r="C1423" s="201"/>
      <c r="D1423" s="185" t="s">
        <v>160</v>
      </c>
      <c r="E1423" s="202" t="s">
        <v>31</v>
      </c>
      <c r="F1423" s="203" t="s">
        <v>1775</v>
      </c>
      <c r="G1423" s="201"/>
      <c r="H1423" s="204">
        <v>4</v>
      </c>
      <c r="I1423" s="205"/>
      <c r="J1423" s="201"/>
      <c r="K1423" s="201"/>
      <c r="L1423" s="206"/>
      <c r="M1423" s="207"/>
      <c r="N1423" s="208"/>
      <c r="O1423" s="208"/>
      <c r="P1423" s="208"/>
      <c r="Q1423" s="208"/>
      <c r="R1423" s="208"/>
      <c r="S1423" s="208"/>
      <c r="T1423" s="209"/>
      <c r="AT1423" s="210" t="s">
        <v>160</v>
      </c>
      <c r="AU1423" s="210" t="s">
        <v>87</v>
      </c>
      <c r="AV1423" s="14" t="s">
        <v>87</v>
      </c>
      <c r="AW1423" s="14" t="s">
        <v>38</v>
      </c>
      <c r="AX1423" s="14" t="s">
        <v>77</v>
      </c>
      <c r="AY1423" s="210" t="s">
        <v>149</v>
      </c>
    </row>
    <row r="1424" spans="2:51" s="14" customFormat="1" ht="12">
      <c r="B1424" s="200"/>
      <c r="C1424" s="201"/>
      <c r="D1424" s="185" t="s">
        <v>160</v>
      </c>
      <c r="E1424" s="202" t="s">
        <v>31</v>
      </c>
      <c r="F1424" s="203" t="s">
        <v>1776</v>
      </c>
      <c r="G1424" s="201"/>
      <c r="H1424" s="204">
        <v>4</v>
      </c>
      <c r="I1424" s="205"/>
      <c r="J1424" s="201"/>
      <c r="K1424" s="201"/>
      <c r="L1424" s="206"/>
      <c r="M1424" s="207"/>
      <c r="N1424" s="208"/>
      <c r="O1424" s="208"/>
      <c r="P1424" s="208"/>
      <c r="Q1424" s="208"/>
      <c r="R1424" s="208"/>
      <c r="S1424" s="208"/>
      <c r="T1424" s="209"/>
      <c r="AT1424" s="210" t="s">
        <v>160</v>
      </c>
      <c r="AU1424" s="210" t="s">
        <v>87</v>
      </c>
      <c r="AV1424" s="14" t="s">
        <v>87</v>
      </c>
      <c r="AW1424" s="14" t="s">
        <v>38</v>
      </c>
      <c r="AX1424" s="14" t="s">
        <v>77</v>
      </c>
      <c r="AY1424" s="210" t="s">
        <v>149</v>
      </c>
    </row>
    <row r="1425" spans="2:51" s="14" customFormat="1" ht="12">
      <c r="B1425" s="200"/>
      <c r="C1425" s="201"/>
      <c r="D1425" s="185" t="s">
        <v>160</v>
      </c>
      <c r="E1425" s="202" t="s">
        <v>31</v>
      </c>
      <c r="F1425" s="203" t="s">
        <v>1777</v>
      </c>
      <c r="G1425" s="201"/>
      <c r="H1425" s="204">
        <v>6</v>
      </c>
      <c r="I1425" s="205"/>
      <c r="J1425" s="201"/>
      <c r="K1425" s="201"/>
      <c r="L1425" s="206"/>
      <c r="M1425" s="207"/>
      <c r="N1425" s="208"/>
      <c r="O1425" s="208"/>
      <c r="P1425" s="208"/>
      <c r="Q1425" s="208"/>
      <c r="R1425" s="208"/>
      <c r="S1425" s="208"/>
      <c r="T1425" s="209"/>
      <c r="AT1425" s="210" t="s">
        <v>160</v>
      </c>
      <c r="AU1425" s="210" t="s">
        <v>87</v>
      </c>
      <c r="AV1425" s="14" t="s">
        <v>87</v>
      </c>
      <c r="AW1425" s="14" t="s">
        <v>38</v>
      </c>
      <c r="AX1425" s="14" t="s">
        <v>77</v>
      </c>
      <c r="AY1425" s="210" t="s">
        <v>149</v>
      </c>
    </row>
    <row r="1426" spans="2:51" s="14" customFormat="1" ht="12">
      <c r="B1426" s="200"/>
      <c r="C1426" s="201"/>
      <c r="D1426" s="185" t="s">
        <v>160</v>
      </c>
      <c r="E1426" s="202" t="s">
        <v>31</v>
      </c>
      <c r="F1426" s="203" t="s">
        <v>1778</v>
      </c>
      <c r="G1426" s="201"/>
      <c r="H1426" s="204">
        <v>4</v>
      </c>
      <c r="I1426" s="205"/>
      <c r="J1426" s="201"/>
      <c r="K1426" s="201"/>
      <c r="L1426" s="206"/>
      <c r="M1426" s="207"/>
      <c r="N1426" s="208"/>
      <c r="O1426" s="208"/>
      <c r="P1426" s="208"/>
      <c r="Q1426" s="208"/>
      <c r="R1426" s="208"/>
      <c r="S1426" s="208"/>
      <c r="T1426" s="209"/>
      <c r="AT1426" s="210" t="s">
        <v>160</v>
      </c>
      <c r="AU1426" s="210" t="s">
        <v>87</v>
      </c>
      <c r="AV1426" s="14" t="s">
        <v>87</v>
      </c>
      <c r="AW1426" s="14" t="s">
        <v>38</v>
      </c>
      <c r="AX1426" s="14" t="s">
        <v>77</v>
      </c>
      <c r="AY1426" s="210" t="s">
        <v>149</v>
      </c>
    </row>
    <row r="1427" spans="2:51" s="15" customFormat="1" ht="12">
      <c r="B1427" s="211"/>
      <c r="C1427" s="212"/>
      <c r="D1427" s="185" t="s">
        <v>160</v>
      </c>
      <c r="E1427" s="213" t="s">
        <v>31</v>
      </c>
      <c r="F1427" s="214" t="s">
        <v>163</v>
      </c>
      <c r="G1427" s="212"/>
      <c r="H1427" s="215">
        <v>26</v>
      </c>
      <c r="I1427" s="216"/>
      <c r="J1427" s="212"/>
      <c r="K1427" s="212"/>
      <c r="L1427" s="217"/>
      <c r="M1427" s="218"/>
      <c r="N1427" s="219"/>
      <c r="O1427" s="219"/>
      <c r="P1427" s="219"/>
      <c r="Q1427" s="219"/>
      <c r="R1427" s="219"/>
      <c r="S1427" s="219"/>
      <c r="T1427" s="220"/>
      <c r="AT1427" s="221" t="s">
        <v>160</v>
      </c>
      <c r="AU1427" s="221" t="s">
        <v>87</v>
      </c>
      <c r="AV1427" s="15" t="s">
        <v>156</v>
      </c>
      <c r="AW1427" s="15" t="s">
        <v>38</v>
      </c>
      <c r="AX1427" s="15" t="s">
        <v>85</v>
      </c>
      <c r="AY1427" s="221" t="s">
        <v>149</v>
      </c>
    </row>
    <row r="1428" spans="1:65" s="2" customFormat="1" ht="14.45" customHeight="1">
      <c r="A1428" s="37"/>
      <c r="B1428" s="38"/>
      <c r="C1428" s="172" t="s">
        <v>1779</v>
      </c>
      <c r="D1428" s="172" t="s">
        <v>151</v>
      </c>
      <c r="E1428" s="173" t="s">
        <v>1780</v>
      </c>
      <c r="F1428" s="174" t="s">
        <v>1781</v>
      </c>
      <c r="G1428" s="175" t="s">
        <v>235</v>
      </c>
      <c r="H1428" s="176">
        <v>6</v>
      </c>
      <c r="I1428" s="177"/>
      <c r="J1428" s="178">
        <f>ROUND(I1428*H1428,2)</f>
        <v>0</v>
      </c>
      <c r="K1428" s="174" t="s">
        <v>155</v>
      </c>
      <c r="L1428" s="42"/>
      <c r="M1428" s="179" t="s">
        <v>31</v>
      </c>
      <c r="N1428" s="180" t="s">
        <v>48</v>
      </c>
      <c r="O1428" s="67"/>
      <c r="P1428" s="181">
        <f>O1428*H1428</f>
        <v>0</v>
      </c>
      <c r="Q1428" s="181">
        <v>0.0002</v>
      </c>
      <c r="R1428" s="181">
        <f>Q1428*H1428</f>
        <v>0.0012000000000000001</v>
      </c>
      <c r="S1428" s="181">
        <v>0</v>
      </c>
      <c r="T1428" s="182">
        <f>S1428*H1428</f>
        <v>0</v>
      </c>
      <c r="U1428" s="37"/>
      <c r="V1428" s="37"/>
      <c r="W1428" s="37"/>
      <c r="X1428" s="37"/>
      <c r="Y1428" s="37"/>
      <c r="Z1428" s="37"/>
      <c r="AA1428" s="37"/>
      <c r="AB1428" s="37"/>
      <c r="AC1428" s="37"/>
      <c r="AD1428" s="37"/>
      <c r="AE1428" s="37"/>
      <c r="AR1428" s="183" t="s">
        <v>245</v>
      </c>
      <c r="AT1428" s="183" t="s">
        <v>151</v>
      </c>
      <c r="AU1428" s="183" t="s">
        <v>87</v>
      </c>
      <c r="AY1428" s="19" t="s">
        <v>149</v>
      </c>
      <c r="BE1428" s="184">
        <f>IF(N1428="základní",J1428,0)</f>
        <v>0</v>
      </c>
      <c r="BF1428" s="184">
        <f>IF(N1428="snížená",J1428,0)</f>
        <v>0</v>
      </c>
      <c r="BG1428" s="184">
        <f>IF(N1428="zákl. přenesená",J1428,0)</f>
        <v>0</v>
      </c>
      <c r="BH1428" s="184">
        <f>IF(N1428="sníž. přenesená",J1428,0)</f>
        <v>0</v>
      </c>
      <c r="BI1428" s="184">
        <f>IF(N1428="nulová",J1428,0)</f>
        <v>0</v>
      </c>
      <c r="BJ1428" s="19" t="s">
        <v>85</v>
      </c>
      <c r="BK1428" s="184">
        <f>ROUND(I1428*H1428,2)</f>
        <v>0</v>
      </c>
      <c r="BL1428" s="19" t="s">
        <v>245</v>
      </c>
      <c r="BM1428" s="183" t="s">
        <v>1782</v>
      </c>
    </row>
    <row r="1429" spans="1:47" s="2" customFormat="1" ht="68.25">
      <c r="A1429" s="37"/>
      <c r="B1429" s="38"/>
      <c r="C1429" s="39"/>
      <c r="D1429" s="185" t="s">
        <v>158</v>
      </c>
      <c r="E1429" s="39"/>
      <c r="F1429" s="186" t="s">
        <v>1763</v>
      </c>
      <c r="G1429" s="39"/>
      <c r="H1429" s="39"/>
      <c r="I1429" s="187"/>
      <c r="J1429" s="39"/>
      <c r="K1429" s="39"/>
      <c r="L1429" s="42"/>
      <c r="M1429" s="188"/>
      <c r="N1429" s="189"/>
      <c r="O1429" s="67"/>
      <c r="P1429" s="67"/>
      <c r="Q1429" s="67"/>
      <c r="R1429" s="67"/>
      <c r="S1429" s="67"/>
      <c r="T1429" s="68"/>
      <c r="U1429" s="37"/>
      <c r="V1429" s="37"/>
      <c r="W1429" s="37"/>
      <c r="X1429" s="37"/>
      <c r="Y1429" s="37"/>
      <c r="Z1429" s="37"/>
      <c r="AA1429" s="37"/>
      <c r="AB1429" s="37"/>
      <c r="AC1429" s="37"/>
      <c r="AD1429" s="37"/>
      <c r="AE1429" s="37"/>
      <c r="AT1429" s="19" t="s">
        <v>158</v>
      </c>
      <c r="AU1429" s="19" t="s">
        <v>87</v>
      </c>
    </row>
    <row r="1430" spans="2:51" s="13" customFormat="1" ht="12">
      <c r="B1430" s="190"/>
      <c r="C1430" s="191"/>
      <c r="D1430" s="185" t="s">
        <v>160</v>
      </c>
      <c r="E1430" s="192" t="s">
        <v>31</v>
      </c>
      <c r="F1430" s="193" t="s">
        <v>205</v>
      </c>
      <c r="G1430" s="191"/>
      <c r="H1430" s="192" t="s">
        <v>31</v>
      </c>
      <c r="I1430" s="194"/>
      <c r="J1430" s="191"/>
      <c r="K1430" s="191"/>
      <c r="L1430" s="195"/>
      <c r="M1430" s="196"/>
      <c r="N1430" s="197"/>
      <c r="O1430" s="197"/>
      <c r="P1430" s="197"/>
      <c r="Q1430" s="197"/>
      <c r="R1430" s="197"/>
      <c r="S1430" s="197"/>
      <c r="T1430" s="198"/>
      <c r="AT1430" s="199" t="s">
        <v>160</v>
      </c>
      <c r="AU1430" s="199" t="s">
        <v>87</v>
      </c>
      <c r="AV1430" s="13" t="s">
        <v>85</v>
      </c>
      <c r="AW1430" s="13" t="s">
        <v>38</v>
      </c>
      <c r="AX1430" s="13" t="s">
        <v>77</v>
      </c>
      <c r="AY1430" s="199" t="s">
        <v>149</v>
      </c>
    </row>
    <row r="1431" spans="2:51" s="14" customFormat="1" ht="12">
      <c r="B1431" s="200"/>
      <c r="C1431" s="201"/>
      <c r="D1431" s="185" t="s">
        <v>160</v>
      </c>
      <c r="E1431" s="202" t="s">
        <v>31</v>
      </c>
      <c r="F1431" s="203" t="s">
        <v>1783</v>
      </c>
      <c r="G1431" s="201"/>
      <c r="H1431" s="204">
        <v>2</v>
      </c>
      <c r="I1431" s="205"/>
      <c r="J1431" s="201"/>
      <c r="K1431" s="201"/>
      <c r="L1431" s="206"/>
      <c r="M1431" s="207"/>
      <c r="N1431" s="208"/>
      <c r="O1431" s="208"/>
      <c r="P1431" s="208"/>
      <c r="Q1431" s="208"/>
      <c r="R1431" s="208"/>
      <c r="S1431" s="208"/>
      <c r="T1431" s="209"/>
      <c r="AT1431" s="210" t="s">
        <v>160</v>
      </c>
      <c r="AU1431" s="210" t="s">
        <v>87</v>
      </c>
      <c r="AV1431" s="14" t="s">
        <v>87</v>
      </c>
      <c r="AW1431" s="14" t="s">
        <v>38</v>
      </c>
      <c r="AX1431" s="14" t="s">
        <v>77</v>
      </c>
      <c r="AY1431" s="210" t="s">
        <v>149</v>
      </c>
    </row>
    <row r="1432" spans="2:51" s="14" customFormat="1" ht="12">
      <c r="B1432" s="200"/>
      <c r="C1432" s="201"/>
      <c r="D1432" s="185" t="s">
        <v>160</v>
      </c>
      <c r="E1432" s="202" t="s">
        <v>31</v>
      </c>
      <c r="F1432" s="203" t="s">
        <v>1784</v>
      </c>
      <c r="G1432" s="201"/>
      <c r="H1432" s="204">
        <v>2</v>
      </c>
      <c r="I1432" s="205"/>
      <c r="J1432" s="201"/>
      <c r="K1432" s="201"/>
      <c r="L1432" s="206"/>
      <c r="M1432" s="207"/>
      <c r="N1432" s="208"/>
      <c r="O1432" s="208"/>
      <c r="P1432" s="208"/>
      <c r="Q1432" s="208"/>
      <c r="R1432" s="208"/>
      <c r="S1432" s="208"/>
      <c r="T1432" s="209"/>
      <c r="AT1432" s="210" t="s">
        <v>160</v>
      </c>
      <c r="AU1432" s="210" t="s">
        <v>87</v>
      </c>
      <c r="AV1432" s="14" t="s">
        <v>87</v>
      </c>
      <c r="AW1432" s="14" t="s">
        <v>38</v>
      </c>
      <c r="AX1432" s="14" t="s">
        <v>77</v>
      </c>
      <c r="AY1432" s="210" t="s">
        <v>149</v>
      </c>
    </row>
    <row r="1433" spans="2:51" s="14" customFormat="1" ht="12">
      <c r="B1433" s="200"/>
      <c r="C1433" s="201"/>
      <c r="D1433" s="185" t="s">
        <v>160</v>
      </c>
      <c r="E1433" s="202" t="s">
        <v>31</v>
      </c>
      <c r="F1433" s="203" t="s">
        <v>1785</v>
      </c>
      <c r="G1433" s="201"/>
      <c r="H1433" s="204">
        <v>2</v>
      </c>
      <c r="I1433" s="205"/>
      <c r="J1433" s="201"/>
      <c r="K1433" s="201"/>
      <c r="L1433" s="206"/>
      <c r="M1433" s="207"/>
      <c r="N1433" s="208"/>
      <c r="O1433" s="208"/>
      <c r="P1433" s="208"/>
      <c r="Q1433" s="208"/>
      <c r="R1433" s="208"/>
      <c r="S1433" s="208"/>
      <c r="T1433" s="209"/>
      <c r="AT1433" s="210" t="s">
        <v>160</v>
      </c>
      <c r="AU1433" s="210" t="s">
        <v>87</v>
      </c>
      <c r="AV1433" s="14" t="s">
        <v>87</v>
      </c>
      <c r="AW1433" s="14" t="s">
        <v>38</v>
      </c>
      <c r="AX1433" s="14" t="s">
        <v>77</v>
      </c>
      <c r="AY1433" s="210" t="s">
        <v>149</v>
      </c>
    </row>
    <row r="1434" spans="2:51" s="15" customFormat="1" ht="12">
      <c r="B1434" s="211"/>
      <c r="C1434" s="212"/>
      <c r="D1434" s="185" t="s">
        <v>160</v>
      </c>
      <c r="E1434" s="213" t="s">
        <v>31</v>
      </c>
      <c r="F1434" s="214" t="s">
        <v>163</v>
      </c>
      <c r="G1434" s="212"/>
      <c r="H1434" s="215">
        <v>6</v>
      </c>
      <c r="I1434" s="216"/>
      <c r="J1434" s="212"/>
      <c r="K1434" s="212"/>
      <c r="L1434" s="217"/>
      <c r="M1434" s="218"/>
      <c r="N1434" s="219"/>
      <c r="O1434" s="219"/>
      <c r="P1434" s="219"/>
      <c r="Q1434" s="219"/>
      <c r="R1434" s="219"/>
      <c r="S1434" s="219"/>
      <c r="T1434" s="220"/>
      <c r="AT1434" s="221" t="s">
        <v>160</v>
      </c>
      <c r="AU1434" s="221" t="s">
        <v>87</v>
      </c>
      <c r="AV1434" s="15" t="s">
        <v>156</v>
      </c>
      <c r="AW1434" s="15" t="s">
        <v>38</v>
      </c>
      <c r="AX1434" s="15" t="s">
        <v>85</v>
      </c>
      <c r="AY1434" s="221" t="s">
        <v>149</v>
      </c>
    </row>
    <row r="1435" spans="1:65" s="2" customFormat="1" ht="14.45" customHeight="1">
      <c r="A1435" s="37"/>
      <c r="B1435" s="38"/>
      <c r="C1435" s="172" t="s">
        <v>1786</v>
      </c>
      <c r="D1435" s="172" t="s">
        <v>151</v>
      </c>
      <c r="E1435" s="173" t="s">
        <v>1787</v>
      </c>
      <c r="F1435" s="174" t="s">
        <v>1788</v>
      </c>
      <c r="G1435" s="175" t="s">
        <v>297</v>
      </c>
      <c r="H1435" s="176">
        <v>32.92</v>
      </c>
      <c r="I1435" s="177"/>
      <c r="J1435" s="178">
        <f>ROUND(I1435*H1435,2)</f>
        <v>0</v>
      </c>
      <c r="K1435" s="174" t="s">
        <v>155</v>
      </c>
      <c r="L1435" s="42"/>
      <c r="M1435" s="179" t="s">
        <v>31</v>
      </c>
      <c r="N1435" s="180" t="s">
        <v>48</v>
      </c>
      <c r="O1435" s="67"/>
      <c r="P1435" s="181">
        <f>O1435*H1435</f>
        <v>0</v>
      </c>
      <c r="Q1435" s="181">
        <v>0.00032</v>
      </c>
      <c r="R1435" s="181">
        <f>Q1435*H1435</f>
        <v>0.010534400000000001</v>
      </c>
      <c r="S1435" s="181">
        <v>0</v>
      </c>
      <c r="T1435" s="182">
        <f>S1435*H1435</f>
        <v>0</v>
      </c>
      <c r="U1435" s="37"/>
      <c r="V1435" s="37"/>
      <c r="W1435" s="37"/>
      <c r="X1435" s="37"/>
      <c r="Y1435" s="37"/>
      <c r="Z1435" s="37"/>
      <c r="AA1435" s="37"/>
      <c r="AB1435" s="37"/>
      <c r="AC1435" s="37"/>
      <c r="AD1435" s="37"/>
      <c r="AE1435" s="37"/>
      <c r="AR1435" s="183" t="s">
        <v>245</v>
      </c>
      <c r="AT1435" s="183" t="s">
        <v>151</v>
      </c>
      <c r="AU1435" s="183" t="s">
        <v>87</v>
      </c>
      <c r="AY1435" s="19" t="s">
        <v>149</v>
      </c>
      <c r="BE1435" s="184">
        <f>IF(N1435="základní",J1435,0)</f>
        <v>0</v>
      </c>
      <c r="BF1435" s="184">
        <f>IF(N1435="snížená",J1435,0)</f>
        <v>0</v>
      </c>
      <c r="BG1435" s="184">
        <f>IF(N1435="zákl. přenesená",J1435,0)</f>
        <v>0</v>
      </c>
      <c r="BH1435" s="184">
        <f>IF(N1435="sníž. přenesená",J1435,0)</f>
        <v>0</v>
      </c>
      <c r="BI1435" s="184">
        <f>IF(N1435="nulová",J1435,0)</f>
        <v>0</v>
      </c>
      <c r="BJ1435" s="19" t="s">
        <v>85</v>
      </c>
      <c r="BK1435" s="184">
        <f>ROUND(I1435*H1435,2)</f>
        <v>0</v>
      </c>
      <c r="BL1435" s="19" t="s">
        <v>245</v>
      </c>
      <c r="BM1435" s="183" t="s">
        <v>1789</v>
      </c>
    </row>
    <row r="1436" spans="1:47" s="2" customFormat="1" ht="68.25">
      <c r="A1436" s="37"/>
      <c r="B1436" s="38"/>
      <c r="C1436" s="39"/>
      <c r="D1436" s="185" t="s">
        <v>158</v>
      </c>
      <c r="E1436" s="39"/>
      <c r="F1436" s="186" t="s">
        <v>1763</v>
      </c>
      <c r="G1436" s="39"/>
      <c r="H1436" s="39"/>
      <c r="I1436" s="187"/>
      <c r="J1436" s="39"/>
      <c r="K1436" s="39"/>
      <c r="L1436" s="42"/>
      <c r="M1436" s="188"/>
      <c r="N1436" s="189"/>
      <c r="O1436" s="67"/>
      <c r="P1436" s="67"/>
      <c r="Q1436" s="67"/>
      <c r="R1436" s="67"/>
      <c r="S1436" s="67"/>
      <c r="T1436" s="68"/>
      <c r="U1436" s="37"/>
      <c r="V1436" s="37"/>
      <c r="W1436" s="37"/>
      <c r="X1436" s="37"/>
      <c r="Y1436" s="37"/>
      <c r="Z1436" s="37"/>
      <c r="AA1436" s="37"/>
      <c r="AB1436" s="37"/>
      <c r="AC1436" s="37"/>
      <c r="AD1436" s="37"/>
      <c r="AE1436" s="37"/>
      <c r="AT1436" s="19" t="s">
        <v>158</v>
      </c>
      <c r="AU1436" s="19" t="s">
        <v>87</v>
      </c>
    </row>
    <row r="1437" spans="2:51" s="13" customFormat="1" ht="12">
      <c r="B1437" s="190"/>
      <c r="C1437" s="191"/>
      <c r="D1437" s="185" t="s">
        <v>160</v>
      </c>
      <c r="E1437" s="192" t="s">
        <v>31</v>
      </c>
      <c r="F1437" s="193" t="s">
        <v>205</v>
      </c>
      <c r="G1437" s="191"/>
      <c r="H1437" s="192" t="s">
        <v>31</v>
      </c>
      <c r="I1437" s="194"/>
      <c r="J1437" s="191"/>
      <c r="K1437" s="191"/>
      <c r="L1437" s="195"/>
      <c r="M1437" s="196"/>
      <c r="N1437" s="197"/>
      <c r="O1437" s="197"/>
      <c r="P1437" s="197"/>
      <c r="Q1437" s="197"/>
      <c r="R1437" s="197"/>
      <c r="S1437" s="197"/>
      <c r="T1437" s="198"/>
      <c r="AT1437" s="199" t="s">
        <v>160</v>
      </c>
      <c r="AU1437" s="199" t="s">
        <v>87</v>
      </c>
      <c r="AV1437" s="13" t="s">
        <v>85</v>
      </c>
      <c r="AW1437" s="13" t="s">
        <v>38</v>
      </c>
      <c r="AX1437" s="13" t="s">
        <v>77</v>
      </c>
      <c r="AY1437" s="199" t="s">
        <v>149</v>
      </c>
    </row>
    <row r="1438" spans="2:51" s="14" customFormat="1" ht="12">
      <c r="B1438" s="200"/>
      <c r="C1438" s="201"/>
      <c r="D1438" s="185" t="s">
        <v>160</v>
      </c>
      <c r="E1438" s="202" t="s">
        <v>31</v>
      </c>
      <c r="F1438" s="203" t="s">
        <v>1790</v>
      </c>
      <c r="G1438" s="201"/>
      <c r="H1438" s="204">
        <v>6.74</v>
      </c>
      <c r="I1438" s="205"/>
      <c r="J1438" s="201"/>
      <c r="K1438" s="201"/>
      <c r="L1438" s="206"/>
      <c r="M1438" s="207"/>
      <c r="N1438" s="208"/>
      <c r="O1438" s="208"/>
      <c r="P1438" s="208"/>
      <c r="Q1438" s="208"/>
      <c r="R1438" s="208"/>
      <c r="S1438" s="208"/>
      <c r="T1438" s="209"/>
      <c r="AT1438" s="210" t="s">
        <v>160</v>
      </c>
      <c r="AU1438" s="210" t="s">
        <v>87</v>
      </c>
      <c r="AV1438" s="14" t="s">
        <v>87</v>
      </c>
      <c r="AW1438" s="14" t="s">
        <v>38</v>
      </c>
      <c r="AX1438" s="14" t="s">
        <v>77</v>
      </c>
      <c r="AY1438" s="210" t="s">
        <v>149</v>
      </c>
    </row>
    <row r="1439" spans="2:51" s="14" customFormat="1" ht="12">
      <c r="B1439" s="200"/>
      <c r="C1439" s="201"/>
      <c r="D1439" s="185" t="s">
        <v>160</v>
      </c>
      <c r="E1439" s="202" t="s">
        <v>31</v>
      </c>
      <c r="F1439" s="203" t="s">
        <v>1791</v>
      </c>
      <c r="G1439" s="201"/>
      <c r="H1439" s="204">
        <v>5.04</v>
      </c>
      <c r="I1439" s="205"/>
      <c r="J1439" s="201"/>
      <c r="K1439" s="201"/>
      <c r="L1439" s="206"/>
      <c r="M1439" s="207"/>
      <c r="N1439" s="208"/>
      <c r="O1439" s="208"/>
      <c r="P1439" s="208"/>
      <c r="Q1439" s="208"/>
      <c r="R1439" s="208"/>
      <c r="S1439" s="208"/>
      <c r="T1439" s="209"/>
      <c r="AT1439" s="210" t="s">
        <v>160</v>
      </c>
      <c r="AU1439" s="210" t="s">
        <v>87</v>
      </c>
      <c r="AV1439" s="14" t="s">
        <v>87</v>
      </c>
      <c r="AW1439" s="14" t="s">
        <v>38</v>
      </c>
      <c r="AX1439" s="14" t="s">
        <v>77</v>
      </c>
      <c r="AY1439" s="210" t="s">
        <v>149</v>
      </c>
    </row>
    <row r="1440" spans="2:51" s="14" customFormat="1" ht="12">
      <c r="B1440" s="200"/>
      <c r="C1440" s="201"/>
      <c r="D1440" s="185" t="s">
        <v>160</v>
      </c>
      <c r="E1440" s="202" t="s">
        <v>31</v>
      </c>
      <c r="F1440" s="203" t="s">
        <v>1792</v>
      </c>
      <c r="G1440" s="201"/>
      <c r="H1440" s="204">
        <v>5.34</v>
      </c>
      <c r="I1440" s="205"/>
      <c r="J1440" s="201"/>
      <c r="K1440" s="201"/>
      <c r="L1440" s="206"/>
      <c r="M1440" s="207"/>
      <c r="N1440" s="208"/>
      <c r="O1440" s="208"/>
      <c r="P1440" s="208"/>
      <c r="Q1440" s="208"/>
      <c r="R1440" s="208"/>
      <c r="S1440" s="208"/>
      <c r="T1440" s="209"/>
      <c r="AT1440" s="210" t="s">
        <v>160</v>
      </c>
      <c r="AU1440" s="210" t="s">
        <v>87</v>
      </c>
      <c r="AV1440" s="14" t="s">
        <v>87</v>
      </c>
      <c r="AW1440" s="14" t="s">
        <v>38</v>
      </c>
      <c r="AX1440" s="14" t="s">
        <v>77</v>
      </c>
      <c r="AY1440" s="210" t="s">
        <v>149</v>
      </c>
    </row>
    <row r="1441" spans="2:51" s="14" customFormat="1" ht="12">
      <c r="B1441" s="200"/>
      <c r="C1441" s="201"/>
      <c r="D1441" s="185" t="s">
        <v>160</v>
      </c>
      <c r="E1441" s="202" t="s">
        <v>31</v>
      </c>
      <c r="F1441" s="203" t="s">
        <v>1793</v>
      </c>
      <c r="G1441" s="201"/>
      <c r="H1441" s="204">
        <v>5.96</v>
      </c>
      <c r="I1441" s="205"/>
      <c r="J1441" s="201"/>
      <c r="K1441" s="201"/>
      <c r="L1441" s="206"/>
      <c r="M1441" s="207"/>
      <c r="N1441" s="208"/>
      <c r="O1441" s="208"/>
      <c r="P1441" s="208"/>
      <c r="Q1441" s="208"/>
      <c r="R1441" s="208"/>
      <c r="S1441" s="208"/>
      <c r="T1441" s="209"/>
      <c r="AT1441" s="210" t="s">
        <v>160</v>
      </c>
      <c r="AU1441" s="210" t="s">
        <v>87</v>
      </c>
      <c r="AV1441" s="14" t="s">
        <v>87</v>
      </c>
      <c r="AW1441" s="14" t="s">
        <v>38</v>
      </c>
      <c r="AX1441" s="14" t="s">
        <v>77</v>
      </c>
      <c r="AY1441" s="210" t="s">
        <v>149</v>
      </c>
    </row>
    <row r="1442" spans="2:51" s="14" customFormat="1" ht="12">
      <c r="B1442" s="200"/>
      <c r="C1442" s="201"/>
      <c r="D1442" s="185" t="s">
        <v>160</v>
      </c>
      <c r="E1442" s="202" t="s">
        <v>31</v>
      </c>
      <c r="F1442" s="203" t="s">
        <v>1794</v>
      </c>
      <c r="G1442" s="201"/>
      <c r="H1442" s="204">
        <v>5.8</v>
      </c>
      <c r="I1442" s="205"/>
      <c r="J1442" s="201"/>
      <c r="K1442" s="201"/>
      <c r="L1442" s="206"/>
      <c r="M1442" s="207"/>
      <c r="N1442" s="208"/>
      <c r="O1442" s="208"/>
      <c r="P1442" s="208"/>
      <c r="Q1442" s="208"/>
      <c r="R1442" s="208"/>
      <c r="S1442" s="208"/>
      <c r="T1442" s="209"/>
      <c r="AT1442" s="210" t="s">
        <v>160</v>
      </c>
      <c r="AU1442" s="210" t="s">
        <v>87</v>
      </c>
      <c r="AV1442" s="14" t="s">
        <v>87</v>
      </c>
      <c r="AW1442" s="14" t="s">
        <v>38</v>
      </c>
      <c r="AX1442" s="14" t="s">
        <v>77</v>
      </c>
      <c r="AY1442" s="210" t="s">
        <v>149</v>
      </c>
    </row>
    <row r="1443" spans="2:51" s="14" customFormat="1" ht="12">
      <c r="B1443" s="200"/>
      <c r="C1443" s="201"/>
      <c r="D1443" s="185" t="s">
        <v>160</v>
      </c>
      <c r="E1443" s="202" t="s">
        <v>31</v>
      </c>
      <c r="F1443" s="203" t="s">
        <v>1795</v>
      </c>
      <c r="G1443" s="201"/>
      <c r="H1443" s="204">
        <v>4.04</v>
      </c>
      <c r="I1443" s="205"/>
      <c r="J1443" s="201"/>
      <c r="K1443" s="201"/>
      <c r="L1443" s="206"/>
      <c r="M1443" s="207"/>
      <c r="N1443" s="208"/>
      <c r="O1443" s="208"/>
      <c r="P1443" s="208"/>
      <c r="Q1443" s="208"/>
      <c r="R1443" s="208"/>
      <c r="S1443" s="208"/>
      <c r="T1443" s="209"/>
      <c r="AT1443" s="210" t="s">
        <v>160</v>
      </c>
      <c r="AU1443" s="210" t="s">
        <v>87</v>
      </c>
      <c r="AV1443" s="14" t="s">
        <v>87</v>
      </c>
      <c r="AW1443" s="14" t="s">
        <v>38</v>
      </c>
      <c r="AX1443" s="14" t="s">
        <v>77</v>
      </c>
      <c r="AY1443" s="210" t="s">
        <v>149</v>
      </c>
    </row>
    <row r="1444" spans="2:51" s="15" customFormat="1" ht="12">
      <c r="B1444" s="211"/>
      <c r="C1444" s="212"/>
      <c r="D1444" s="185" t="s">
        <v>160</v>
      </c>
      <c r="E1444" s="213" t="s">
        <v>31</v>
      </c>
      <c r="F1444" s="214" t="s">
        <v>163</v>
      </c>
      <c r="G1444" s="212"/>
      <c r="H1444" s="215">
        <v>32.92</v>
      </c>
      <c r="I1444" s="216"/>
      <c r="J1444" s="212"/>
      <c r="K1444" s="212"/>
      <c r="L1444" s="217"/>
      <c r="M1444" s="218"/>
      <c r="N1444" s="219"/>
      <c r="O1444" s="219"/>
      <c r="P1444" s="219"/>
      <c r="Q1444" s="219"/>
      <c r="R1444" s="219"/>
      <c r="S1444" s="219"/>
      <c r="T1444" s="220"/>
      <c r="AT1444" s="221" t="s">
        <v>160</v>
      </c>
      <c r="AU1444" s="221" t="s">
        <v>87</v>
      </c>
      <c r="AV1444" s="15" t="s">
        <v>156</v>
      </c>
      <c r="AW1444" s="15" t="s">
        <v>38</v>
      </c>
      <c r="AX1444" s="15" t="s">
        <v>85</v>
      </c>
      <c r="AY1444" s="221" t="s">
        <v>149</v>
      </c>
    </row>
    <row r="1445" spans="1:65" s="2" customFormat="1" ht="14.45" customHeight="1">
      <c r="A1445" s="37"/>
      <c r="B1445" s="38"/>
      <c r="C1445" s="172" t="s">
        <v>1796</v>
      </c>
      <c r="D1445" s="172" t="s">
        <v>151</v>
      </c>
      <c r="E1445" s="173" t="s">
        <v>1797</v>
      </c>
      <c r="F1445" s="174" t="s">
        <v>1798</v>
      </c>
      <c r="G1445" s="175" t="s">
        <v>229</v>
      </c>
      <c r="H1445" s="176">
        <v>15.318</v>
      </c>
      <c r="I1445" s="177"/>
      <c r="J1445" s="178">
        <f>ROUND(I1445*H1445,2)</f>
        <v>0</v>
      </c>
      <c r="K1445" s="174" t="s">
        <v>155</v>
      </c>
      <c r="L1445" s="42"/>
      <c r="M1445" s="179" t="s">
        <v>31</v>
      </c>
      <c r="N1445" s="180" t="s">
        <v>48</v>
      </c>
      <c r="O1445" s="67"/>
      <c r="P1445" s="181">
        <f>O1445*H1445</f>
        <v>0</v>
      </c>
      <c r="Q1445" s="181">
        <v>5E-05</v>
      </c>
      <c r="R1445" s="181">
        <f>Q1445*H1445</f>
        <v>0.0007659</v>
      </c>
      <c r="S1445" s="181">
        <v>0</v>
      </c>
      <c r="T1445" s="182">
        <f>S1445*H1445</f>
        <v>0</v>
      </c>
      <c r="U1445" s="37"/>
      <c r="V1445" s="37"/>
      <c r="W1445" s="37"/>
      <c r="X1445" s="37"/>
      <c r="Y1445" s="37"/>
      <c r="Z1445" s="37"/>
      <c r="AA1445" s="37"/>
      <c r="AB1445" s="37"/>
      <c r="AC1445" s="37"/>
      <c r="AD1445" s="37"/>
      <c r="AE1445" s="37"/>
      <c r="AR1445" s="183" t="s">
        <v>245</v>
      </c>
      <c r="AT1445" s="183" t="s">
        <v>151</v>
      </c>
      <c r="AU1445" s="183" t="s">
        <v>87</v>
      </c>
      <c r="AY1445" s="19" t="s">
        <v>149</v>
      </c>
      <c r="BE1445" s="184">
        <f>IF(N1445="základní",J1445,0)</f>
        <v>0</v>
      </c>
      <c r="BF1445" s="184">
        <f>IF(N1445="snížená",J1445,0)</f>
        <v>0</v>
      </c>
      <c r="BG1445" s="184">
        <f>IF(N1445="zákl. přenesená",J1445,0)</f>
        <v>0</v>
      </c>
      <c r="BH1445" s="184">
        <f>IF(N1445="sníž. přenesená",J1445,0)</f>
        <v>0</v>
      </c>
      <c r="BI1445" s="184">
        <f>IF(N1445="nulová",J1445,0)</f>
        <v>0</v>
      </c>
      <c r="BJ1445" s="19" t="s">
        <v>85</v>
      </c>
      <c r="BK1445" s="184">
        <f>ROUND(I1445*H1445,2)</f>
        <v>0</v>
      </c>
      <c r="BL1445" s="19" t="s">
        <v>245</v>
      </c>
      <c r="BM1445" s="183" t="s">
        <v>1799</v>
      </c>
    </row>
    <row r="1446" spans="1:65" s="2" customFormat="1" ht="24.2" customHeight="1">
      <c r="A1446" s="37"/>
      <c r="B1446" s="38"/>
      <c r="C1446" s="172" t="s">
        <v>1800</v>
      </c>
      <c r="D1446" s="172" t="s">
        <v>151</v>
      </c>
      <c r="E1446" s="173" t="s">
        <v>1801</v>
      </c>
      <c r="F1446" s="174" t="s">
        <v>1802</v>
      </c>
      <c r="G1446" s="175" t="s">
        <v>179</v>
      </c>
      <c r="H1446" s="176">
        <v>1.288</v>
      </c>
      <c r="I1446" s="177"/>
      <c r="J1446" s="178">
        <f>ROUND(I1446*H1446,2)</f>
        <v>0</v>
      </c>
      <c r="K1446" s="174" t="s">
        <v>155</v>
      </c>
      <c r="L1446" s="42"/>
      <c r="M1446" s="179" t="s">
        <v>31</v>
      </c>
      <c r="N1446" s="180" t="s">
        <v>48</v>
      </c>
      <c r="O1446" s="67"/>
      <c r="P1446" s="181">
        <f>O1446*H1446</f>
        <v>0</v>
      </c>
      <c r="Q1446" s="181">
        <v>0</v>
      </c>
      <c r="R1446" s="181">
        <f>Q1446*H1446</f>
        <v>0</v>
      </c>
      <c r="S1446" s="181">
        <v>0</v>
      </c>
      <c r="T1446" s="182">
        <f>S1446*H1446</f>
        <v>0</v>
      </c>
      <c r="U1446" s="37"/>
      <c r="V1446" s="37"/>
      <c r="W1446" s="37"/>
      <c r="X1446" s="37"/>
      <c r="Y1446" s="37"/>
      <c r="Z1446" s="37"/>
      <c r="AA1446" s="37"/>
      <c r="AB1446" s="37"/>
      <c r="AC1446" s="37"/>
      <c r="AD1446" s="37"/>
      <c r="AE1446" s="37"/>
      <c r="AR1446" s="183" t="s">
        <v>245</v>
      </c>
      <c r="AT1446" s="183" t="s">
        <v>151</v>
      </c>
      <c r="AU1446" s="183" t="s">
        <v>87</v>
      </c>
      <c r="AY1446" s="19" t="s">
        <v>149</v>
      </c>
      <c r="BE1446" s="184">
        <f>IF(N1446="základní",J1446,0)</f>
        <v>0</v>
      </c>
      <c r="BF1446" s="184">
        <f>IF(N1446="snížená",J1446,0)</f>
        <v>0</v>
      </c>
      <c r="BG1446" s="184">
        <f>IF(N1446="zákl. přenesená",J1446,0)</f>
        <v>0</v>
      </c>
      <c r="BH1446" s="184">
        <f>IF(N1446="sníž. přenesená",J1446,0)</f>
        <v>0</v>
      </c>
      <c r="BI1446" s="184">
        <f>IF(N1446="nulová",J1446,0)</f>
        <v>0</v>
      </c>
      <c r="BJ1446" s="19" t="s">
        <v>85</v>
      </c>
      <c r="BK1446" s="184">
        <f>ROUND(I1446*H1446,2)</f>
        <v>0</v>
      </c>
      <c r="BL1446" s="19" t="s">
        <v>245</v>
      </c>
      <c r="BM1446" s="183" t="s">
        <v>1803</v>
      </c>
    </row>
    <row r="1447" spans="1:47" s="2" customFormat="1" ht="78">
      <c r="A1447" s="37"/>
      <c r="B1447" s="38"/>
      <c r="C1447" s="39"/>
      <c r="D1447" s="185" t="s">
        <v>158</v>
      </c>
      <c r="E1447" s="39"/>
      <c r="F1447" s="186" t="s">
        <v>964</v>
      </c>
      <c r="G1447" s="39"/>
      <c r="H1447" s="39"/>
      <c r="I1447" s="187"/>
      <c r="J1447" s="39"/>
      <c r="K1447" s="39"/>
      <c r="L1447" s="42"/>
      <c r="M1447" s="188"/>
      <c r="N1447" s="189"/>
      <c r="O1447" s="67"/>
      <c r="P1447" s="67"/>
      <c r="Q1447" s="67"/>
      <c r="R1447" s="67"/>
      <c r="S1447" s="67"/>
      <c r="T1447" s="68"/>
      <c r="U1447" s="37"/>
      <c r="V1447" s="37"/>
      <c r="W1447" s="37"/>
      <c r="X1447" s="37"/>
      <c r="Y1447" s="37"/>
      <c r="Z1447" s="37"/>
      <c r="AA1447" s="37"/>
      <c r="AB1447" s="37"/>
      <c r="AC1447" s="37"/>
      <c r="AD1447" s="37"/>
      <c r="AE1447" s="37"/>
      <c r="AT1447" s="19" t="s">
        <v>158</v>
      </c>
      <c r="AU1447" s="19" t="s">
        <v>87</v>
      </c>
    </row>
    <row r="1448" spans="1:65" s="2" customFormat="1" ht="24.2" customHeight="1">
      <c r="A1448" s="37"/>
      <c r="B1448" s="38"/>
      <c r="C1448" s="172" t="s">
        <v>1804</v>
      </c>
      <c r="D1448" s="172" t="s">
        <v>151</v>
      </c>
      <c r="E1448" s="173" t="s">
        <v>1805</v>
      </c>
      <c r="F1448" s="174" t="s">
        <v>1806</v>
      </c>
      <c r="G1448" s="175" t="s">
        <v>179</v>
      </c>
      <c r="H1448" s="176">
        <v>1.288</v>
      </c>
      <c r="I1448" s="177"/>
      <c r="J1448" s="178">
        <f>ROUND(I1448*H1448,2)</f>
        <v>0</v>
      </c>
      <c r="K1448" s="174" t="s">
        <v>155</v>
      </c>
      <c r="L1448" s="42"/>
      <c r="M1448" s="179" t="s">
        <v>31</v>
      </c>
      <c r="N1448" s="180" t="s">
        <v>48</v>
      </c>
      <c r="O1448" s="67"/>
      <c r="P1448" s="181">
        <f>O1448*H1448</f>
        <v>0</v>
      </c>
      <c r="Q1448" s="181">
        <v>0</v>
      </c>
      <c r="R1448" s="181">
        <f>Q1448*H1448</f>
        <v>0</v>
      </c>
      <c r="S1448" s="181">
        <v>0</v>
      </c>
      <c r="T1448" s="182">
        <f>S1448*H1448</f>
        <v>0</v>
      </c>
      <c r="U1448" s="37"/>
      <c r="V1448" s="37"/>
      <c r="W1448" s="37"/>
      <c r="X1448" s="37"/>
      <c r="Y1448" s="37"/>
      <c r="Z1448" s="37"/>
      <c r="AA1448" s="37"/>
      <c r="AB1448" s="37"/>
      <c r="AC1448" s="37"/>
      <c r="AD1448" s="37"/>
      <c r="AE1448" s="37"/>
      <c r="AR1448" s="183" t="s">
        <v>245</v>
      </c>
      <c r="AT1448" s="183" t="s">
        <v>151</v>
      </c>
      <c r="AU1448" s="183" t="s">
        <v>87</v>
      </c>
      <c r="AY1448" s="19" t="s">
        <v>149</v>
      </c>
      <c r="BE1448" s="184">
        <f>IF(N1448="základní",J1448,0)</f>
        <v>0</v>
      </c>
      <c r="BF1448" s="184">
        <f>IF(N1448="snížená",J1448,0)</f>
        <v>0</v>
      </c>
      <c r="BG1448" s="184">
        <f>IF(N1448="zákl. přenesená",J1448,0)</f>
        <v>0</v>
      </c>
      <c r="BH1448" s="184">
        <f>IF(N1448="sníž. přenesená",J1448,0)</f>
        <v>0</v>
      </c>
      <c r="BI1448" s="184">
        <f>IF(N1448="nulová",J1448,0)</f>
        <v>0</v>
      </c>
      <c r="BJ1448" s="19" t="s">
        <v>85</v>
      </c>
      <c r="BK1448" s="184">
        <f>ROUND(I1448*H1448,2)</f>
        <v>0</v>
      </c>
      <c r="BL1448" s="19" t="s">
        <v>245</v>
      </c>
      <c r="BM1448" s="183" t="s">
        <v>1807</v>
      </c>
    </row>
    <row r="1449" spans="1:47" s="2" customFormat="1" ht="78">
      <c r="A1449" s="37"/>
      <c r="B1449" s="38"/>
      <c r="C1449" s="39"/>
      <c r="D1449" s="185" t="s">
        <v>158</v>
      </c>
      <c r="E1449" s="39"/>
      <c r="F1449" s="186" t="s">
        <v>964</v>
      </c>
      <c r="G1449" s="39"/>
      <c r="H1449" s="39"/>
      <c r="I1449" s="187"/>
      <c r="J1449" s="39"/>
      <c r="K1449" s="39"/>
      <c r="L1449" s="42"/>
      <c r="M1449" s="188"/>
      <c r="N1449" s="189"/>
      <c r="O1449" s="67"/>
      <c r="P1449" s="67"/>
      <c r="Q1449" s="67"/>
      <c r="R1449" s="67"/>
      <c r="S1449" s="67"/>
      <c r="T1449" s="68"/>
      <c r="U1449" s="37"/>
      <c r="V1449" s="37"/>
      <c r="W1449" s="37"/>
      <c r="X1449" s="37"/>
      <c r="Y1449" s="37"/>
      <c r="Z1449" s="37"/>
      <c r="AA1449" s="37"/>
      <c r="AB1449" s="37"/>
      <c r="AC1449" s="37"/>
      <c r="AD1449" s="37"/>
      <c r="AE1449" s="37"/>
      <c r="AT1449" s="19" t="s">
        <v>158</v>
      </c>
      <c r="AU1449" s="19" t="s">
        <v>87</v>
      </c>
    </row>
    <row r="1450" spans="2:63" s="12" customFormat="1" ht="22.9" customHeight="1">
      <c r="B1450" s="156"/>
      <c r="C1450" s="157"/>
      <c r="D1450" s="158" t="s">
        <v>76</v>
      </c>
      <c r="E1450" s="170" t="s">
        <v>1808</v>
      </c>
      <c r="F1450" s="170" t="s">
        <v>1809</v>
      </c>
      <c r="G1450" s="157"/>
      <c r="H1450" s="157"/>
      <c r="I1450" s="160"/>
      <c r="J1450" s="171">
        <f>BK1450</f>
        <v>0</v>
      </c>
      <c r="K1450" s="157"/>
      <c r="L1450" s="162"/>
      <c r="M1450" s="163"/>
      <c r="N1450" s="164"/>
      <c r="O1450" s="164"/>
      <c r="P1450" s="165">
        <f>SUM(P1451:P1498)</f>
        <v>0</v>
      </c>
      <c r="Q1450" s="164"/>
      <c r="R1450" s="165">
        <f>SUM(R1451:R1498)</f>
        <v>0.7559664</v>
      </c>
      <c r="S1450" s="164"/>
      <c r="T1450" s="166">
        <f>SUM(T1451:T1498)</f>
        <v>0</v>
      </c>
      <c r="AR1450" s="167" t="s">
        <v>87</v>
      </c>
      <c r="AT1450" s="168" t="s">
        <v>76</v>
      </c>
      <c r="AU1450" s="168" t="s">
        <v>85</v>
      </c>
      <c r="AY1450" s="167" t="s">
        <v>149</v>
      </c>
      <c r="BK1450" s="169">
        <f>SUM(BK1451:BK1498)</f>
        <v>0</v>
      </c>
    </row>
    <row r="1451" spans="1:65" s="2" customFormat="1" ht="14.45" customHeight="1">
      <c r="A1451" s="37"/>
      <c r="B1451" s="38"/>
      <c r="C1451" s="172" t="s">
        <v>1810</v>
      </c>
      <c r="D1451" s="172" t="s">
        <v>151</v>
      </c>
      <c r="E1451" s="173" t="s">
        <v>1811</v>
      </c>
      <c r="F1451" s="174" t="s">
        <v>1812</v>
      </c>
      <c r="G1451" s="175" t="s">
        <v>229</v>
      </c>
      <c r="H1451" s="176">
        <v>30.39</v>
      </c>
      <c r="I1451" s="177"/>
      <c r="J1451" s="178">
        <f>ROUND(I1451*H1451,2)</f>
        <v>0</v>
      </c>
      <c r="K1451" s="174" t="s">
        <v>155</v>
      </c>
      <c r="L1451" s="42"/>
      <c r="M1451" s="179" t="s">
        <v>31</v>
      </c>
      <c r="N1451" s="180" t="s">
        <v>48</v>
      </c>
      <c r="O1451" s="67"/>
      <c r="P1451" s="181">
        <f>O1451*H1451</f>
        <v>0</v>
      </c>
      <c r="Q1451" s="181">
        <v>0</v>
      </c>
      <c r="R1451" s="181">
        <f>Q1451*H1451</f>
        <v>0</v>
      </c>
      <c r="S1451" s="181">
        <v>0</v>
      </c>
      <c r="T1451" s="182">
        <f>S1451*H1451</f>
        <v>0</v>
      </c>
      <c r="U1451" s="37"/>
      <c r="V1451" s="37"/>
      <c r="W1451" s="37"/>
      <c r="X1451" s="37"/>
      <c r="Y1451" s="37"/>
      <c r="Z1451" s="37"/>
      <c r="AA1451" s="37"/>
      <c r="AB1451" s="37"/>
      <c r="AC1451" s="37"/>
      <c r="AD1451" s="37"/>
      <c r="AE1451" s="37"/>
      <c r="AR1451" s="183" t="s">
        <v>245</v>
      </c>
      <c r="AT1451" s="183" t="s">
        <v>151</v>
      </c>
      <c r="AU1451" s="183" t="s">
        <v>87</v>
      </c>
      <c r="AY1451" s="19" t="s">
        <v>149</v>
      </c>
      <c r="BE1451" s="184">
        <f>IF(N1451="základní",J1451,0)</f>
        <v>0</v>
      </c>
      <c r="BF1451" s="184">
        <f>IF(N1451="snížená",J1451,0)</f>
        <v>0</v>
      </c>
      <c r="BG1451" s="184">
        <f>IF(N1451="zákl. přenesená",J1451,0)</f>
        <v>0</v>
      </c>
      <c r="BH1451" s="184">
        <f>IF(N1451="sníž. přenesená",J1451,0)</f>
        <v>0</v>
      </c>
      <c r="BI1451" s="184">
        <f>IF(N1451="nulová",J1451,0)</f>
        <v>0</v>
      </c>
      <c r="BJ1451" s="19" t="s">
        <v>85</v>
      </c>
      <c r="BK1451" s="184">
        <f>ROUND(I1451*H1451,2)</f>
        <v>0</v>
      </c>
      <c r="BL1451" s="19" t="s">
        <v>245</v>
      </c>
      <c r="BM1451" s="183" t="s">
        <v>1813</v>
      </c>
    </row>
    <row r="1452" spans="1:47" s="2" customFormat="1" ht="68.25">
      <c r="A1452" s="37"/>
      <c r="B1452" s="38"/>
      <c r="C1452" s="39"/>
      <c r="D1452" s="185" t="s">
        <v>158</v>
      </c>
      <c r="E1452" s="39"/>
      <c r="F1452" s="186" t="s">
        <v>1814</v>
      </c>
      <c r="G1452" s="39"/>
      <c r="H1452" s="39"/>
      <c r="I1452" s="187"/>
      <c r="J1452" s="39"/>
      <c r="K1452" s="39"/>
      <c r="L1452" s="42"/>
      <c r="M1452" s="188"/>
      <c r="N1452" s="189"/>
      <c r="O1452" s="67"/>
      <c r="P1452" s="67"/>
      <c r="Q1452" s="67"/>
      <c r="R1452" s="67"/>
      <c r="S1452" s="67"/>
      <c r="T1452" s="68"/>
      <c r="U1452" s="37"/>
      <c r="V1452" s="37"/>
      <c r="W1452" s="37"/>
      <c r="X1452" s="37"/>
      <c r="Y1452" s="37"/>
      <c r="Z1452" s="37"/>
      <c r="AA1452" s="37"/>
      <c r="AB1452" s="37"/>
      <c r="AC1452" s="37"/>
      <c r="AD1452" s="37"/>
      <c r="AE1452" s="37"/>
      <c r="AT1452" s="19" t="s">
        <v>158</v>
      </c>
      <c r="AU1452" s="19" t="s">
        <v>87</v>
      </c>
    </row>
    <row r="1453" spans="2:51" s="13" customFormat="1" ht="12">
      <c r="B1453" s="190"/>
      <c r="C1453" s="191"/>
      <c r="D1453" s="185" t="s">
        <v>160</v>
      </c>
      <c r="E1453" s="192" t="s">
        <v>31</v>
      </c>
      <c r="F1453" s="193" t="s">
        <v>205</v>
      </c>
      <c r="G1453" s="191"/>
      <c r="H1453" s="192" t="s">
        <v>31</v>
      </c>
      <c r="I1453" s="194"/>
      <c r="J1453" s="191"/>
      <c r="K1453" s="191"/>
      <c r="L1453" s="195"/>
      <c r="M1453" s="196"/>
      <c r="N1453" s="197"/>
      <c r="O1453" s="197"/>
      <c r="P1453" s="197"/>
      <c r="Q1453" s="197"/>
      <c r="R1453" s="197"/>
      <c r="S1453" s="197"/>
      <c r="T1453" s="198"/>
      <c r="AT1453" s="199" t="s">
        <v>160</v>
      </c>
      <c r="AU1453" s="199" t="s">
        <v>87</v>
      </c>
      <c r="AV1453" s="13" t="s">
        <v>85</v>
      </c>
      <c r="AW1453" s="13" t="s">
        <v>38</v>
      </c>
      <c r="AX1453" s="13" t="s">
        <v>77</v>
      </c>
      <c r="AY1453" s="199" t="s">
        <v>149</v>
      </c>
    </row>
    <row r="1454" spans="2:51" s="14" customFormat="1" ht="12">
      <c r="B1454" s="200"/>
      <c r="C1454" s="201"/>
      <c r="D1454" s="185" t="s">
        <v>160</v>
      </c>
      <c r="E1454" s="202" t="s">
        <v>31</v>
      </c>
      <c r="F1454" s="203" t="s">
        <v>1815</v>
      </c>
      <c r="G1454" s="201"/>
      <c r="H1454" s="204">
        <v>1.08</v>
      </c>
      <c r="I1454" s="205"/>
      <c r="J1454" s="201"/>
      <c r="K1454" s="201"/>
      <c r="L1454" s="206"/>
      <c r="M1454" s="207"/>
      <c r="N1454" s="208"/>
      <c r="O1454" s="208"/>
      <c r="P1454" s="208"/>
      <c r="Q1454" s="208"/>
      <c r="R1454" s="208"/>
      <c r="S1454" s="208"/>
      <c r="T1454" s="209"/>
      <c r="AT1454" s="210" t="s">
        <v>160</v>
      </c>
      <c r="AU1454" s="210" t="s">
        <v>87</v>
      </c>
      <c r="AV1454" s="14" t="s">
        <v>87</v>
      </c>
      <c r="AW1454" s="14" t="s">
        <v>38</v>
      </c>
      <c r="AX1454" s="14" t="s">
        <v>77</v>
      </c>
      <c r="AY1454" s="210" t="s">
        <v>149</v>
      </c>
    </row>
    <row r="1455" spans="2:51" s="14" customFormat="1" ht="12">
      <c r="B1455" s="200"/>
      <c r="C1455" s="201"/>
      <c r="D1455" s="185" t="s">
        <v>160</v>
      </c>
      <c r="E1455" s="202" t="s">
        <v>31</v>
      </c>
      <c r="F1455" s="203" t="s">
        <v>1816</v>
      </c>
      <c r="G1455" s="201"/>
      <c r="H1455" s="204">
        <v>7.56</v>
      </c>
      <c r="I1455" s="205"/>
      <c r="J1455" s="201"/>
      <c r="K1455" s="201"/>
      <c r="L1455" s="206"/>
      <c r="M1455" s="207"/>
      <c r="N1455" s="208"/>
      <c r="O1455" s="208"/>
      <c r="P1455" s="208"/>
      <c r="Q1455" s="208"/>
      <c r="R1455" s="208"/>
      <c r="S1455" s="208"/>
      <c r="T1455" s="209"/>
      <c r="AT1455" s="210" t="s">
        <v>160</v>
      </c>
      <c r="AU1455" s="210" t="s">
        <v>87</v>
      </c>
      <c r="AV1455" s="14" t="s">
        <v>87</v>
      </c>
      <c r="AW1455" s="14" t="s">
        <v>38</v>
      </c>
      <c r="AX1455" s="14" t="s">
        <v>77</v>
      </c>
      <c r="AY1455" s="210" t="s">
        <v>149</v>
      </c>
    </row>
    <row r="1456" spans="2:51" s="14" customFormat="1" ht="12">
      <c r="B1456" s="200"/>
      <c r="C1456" s="201"/>
      <c r="D1456" s="185" t="s">
        <v>160</v>
      </c>
      <c r="E1456" s="202" t="s">
        <v>31</v>
      </c>
      <c r="F1456" s="203" t="s">
        <v>1817</v>
      </c>
      <c r="G1456" s="201"/>
      <c r="H1456" s="204">
        <v>8.01</v>
      </c>
      <c r="I1456" s="205"/>
      <c r="J1456" s="201"/>
      <c r="K1456" s="201"/>
      <c r="L1456" s="206"/>
      <c r="M1456" s="207"/>
      <c r="N1456" s="208"/>
      <c r="O1456" s="208"/>
      <c r="P1456" s="208"/>
      <c r="Q1456" s="208"/>
      <c r="R1456" s="208"/>
      <c r="S1456" s="208"/>
      <c r="T1456" s="209"/>
      <c r="AT1456" s="210" t="s">
        <v>160</v>
      </c>
      <c r="AU1456" s="210" t="s">
        <v>87</v>
      </c>
      <c r="AV1456" s="14" t="s">
        <v>87</v>
      </c>
      <c r="AW1456" s="14" t="s">
        <v>38</v>
      </c>
      <c r="AX1456" s="14" t="s">
        <v>77</v>
      </c>
      <c r="AY1456" s="210" t="s">
        <v>149</v>
      </c>
    </row>
    <row r="1457" spans="2:51" s="14" customFormat="1" ht="12">
      <c r="B1457" s="200"/>
      <c r="C1457" s="201"/>
      <c r="D1457" s="185" t="s">
        <v>160</v>
      </c>
      <c r="E1457" s="202" t="s">
        <v>31</v>
      </c>
      <c r="F1457" s="203" t="s">
        <v>1818</v>
      </c>
      <c r="G1457" s="201"/>
      <c r="H1457" s="204">
        <v>7.32</v>
      </c>
      <c r="I1457" s="205"/>
      <c r="J1457" s="201"/>
      <c r="K1457" s="201"/>
      <c r="L1457" s="206"/>
      <c r="M1457" s="207"/>
      <c r="N1457" s="208"/>
      <c r="O1457" s="208"/>
      <c r="P1457" s="208"/>
      <c r="Q1457" s="208"/>
      <c r="R1457" s="208"/>
      <c r="S1457" s="208"/>
      <c r="T1457" s="209"/>
      <c r="AT1457" s="210" t="s">
        <v>160</v>
      </c>
      <c r="AU1457" s="210" t="s">
        <v>87</v>
      </c>
      <c r="AV1457" s="14" t="s">
        <v>87</v>
      </c>
      <c r="AW1457" s="14" t="s">
        <v>38</v>
      </c>
      <c r="AX1457" s="14" t="s">
        <v>77</v>
      </c>
      <c r="AY1457" s="210" t="s">
        <v>149</v>
      </c>
    </row>
    <row r="1458" spans="2:51" s="14" customFormat="1" ht="12">
      <c r="B1458" s="200"/>
      <c r="C1458" s="201"/>
      <c r="D1458" s="185" t="s">
        <v>160</v>
      </c>
      <c r="E1458" s="202" t="s">
        <v>31</v>
      </c>
      <c r="F1458" s="203" t="s">
        <v>1819</v>
      </c>
      <c r="G1458" s="201"/>
      <c r="H1458" s="204">
        <v>6.42</v>
      </c>
      <c r="I1458" s="205"/>
      <c r="J1458" s="201"/>
      <c r="K1458" s="201"/>
      <c r="L1458" s="206"/>
      <c r="M1458" s="207"/>
      <c r="N1458" s="208"/>
      <c r="O1458" s="208"/>
      <c r="P1458" s="208"/>
      <c r="Q1458" s="208"/>
      <c r="R1458" s="208"/>
      <c r="S1458" s="208"/>
      <c r="T1458" s="209"/>
      <c r="AT1458" s="210" t="s">
        <v>160</v>
      </c>
      <c r="AU1458" s="210" t="s">
        <v>87</v>
      </c>
      <c r="AV1458" s="14" t="s">
        <v>87</v>
      </c>
      <c r="AW1458" s="14" t="s">
        <v>38</v>
      </c>
      <c r="AX1458" s="14" t="s">
        <v>77</v>
      </c>
      <c r="AY1458" s="210" t="s">
        <v>149</v>
      </c>
    </row>
    <row r="1459" spans="2:51" s="15" customFormat="1" ht="12">
      <c r="B1459" s="211"/>
      <c r="C1459" s="212"/>
      <c r="D1459" s="185" t="s">
        <v>160</v>
      </c>
      <c r="E1459" s="213" t="s">
        <v>31</v>
      </c>
      <c r="F1459" s="214" t="s">
        <v>163</v>
      </c>
      <c r="G1459" s="212"/>
      <c r="H1459" s="215">
        <v>30.39</v>
      </c>
      <c r="I1459" s="216"/>
      <c r="J1459" s="212"/>
      <c r="K1459" s="212"/>
      <c r="L1459" s="217"/>
      <c r="M1459" s="218"/>
      <c r="N1459" s="219"/>
      <c r="O1459" s="219"/>
      <c r="P1459" s="219"/>
      <c r="Q1459" s="219"/>
      <c r="R1459" s="219"/>
      <c r="S1459" s="219"/>
      <c r="T1459" s="220"/>
      <c r="AT1459" s="221" t="s">
        <v>160</v>
      </c>
      <c r="AU1459" s="221" t="s">
        <v>87</v>
      </c>
      <c r="AV1459" s="15" t="s">
        <v>156</v>
      </c>
      <c r="AW1459" s="15" t="s">
        <v>38</v>
      </c>
      <c r="AX1459" s="15" t="s">
        <v>85</v>
      </c>
      <c r="AY1459" s="221" t="s">
        <v>149</v>
      </c>
    </row>
    <row r="1460" spans="1:65" s="2" customFormat="1" ht="14.45" customHeight="1">
      <c r="A1460" s="37"/>
      <c r="B1460" s="38"/>
      <c r="C1460" s="172" t="s">
        <v>1820</v>
      </c>
      <c r="D1460" s="172" t="s">
        <v>151</v>
      </c>
      <c r="E1460" s="173" t="s">
        <v>1821</v>
      </c>
      <c r="F1460" s="174" t="s">
        <v>1822</v>
      </c>
      <c r="G1460" s="175" t="s">
        <v>229</v>
      </c>
      <c r="H1460" s="176">
        <v>30.39</v>
      </c>
      <c r="I1460" s="177"/>
      <c r="J1460" s="178">
        <f>ROUND(I1460*H1460,2)</f>
        <v>0</v>
      </c>
      <c r="K1460" s="174" t="s">
        <v>155</v>
      </c>
      <c r="L1460" s="42"/>
      <c r="M1460" s="179" t="s">
        <v>31</v>
      </c>
      <c r="N1460" s="180" t="s">
        <v>48</v>
      </c>
      <c r="O1460" s="67"/>
      <c r="P1460" s="181">
        <f>O1460*H1460</f>
        <v>0</v>
      </c>
      <c r="Q1460" s="181">
        <v>0.0003</v>
      </c>
      <c r="R1460" s="181">
        <f>Q1460*H1460</f>
        <v>0.009117</v>
      </c>
      <c r="S1460" s="181">
        <v>0</v>
      </c>
      <c r="T1460" s="182">
        <f>S1460*H1460</f>
        <v>0</v>
      </c>
      <c r="U1460" s="37"/>
      <c r="V1460" s="37"/>
      <c r="W1460" s="37"/>
      <c r="X1460" s="37"/>
      <c r="Y1460" s="37"/>
      <c r="Z1460" s="37"/>
      <c r="AA1460" s="37"/>
      <c r="AB1460" s="37"/>
      <c r="AC1460" s="37"/>
      <c r="AD1460" s="37"/>
      <c r="AE1460" s="37"/>
      <c r="AR1460" s="183" t="s">
        <v>245</v>
      </c>
      <c r="AT1460" s="183" t="s">
        <v>151</v>
      </c>
      <c r="AU1460" s="183" t="s">
        <v>87</v>
      </c>
      <c r="AY1460" s="19" t="s">
        <v>149</v>
      </c>
      <c r="BE1460" s="184">
        <f>IF(N1460="základní",J1460,0)</f>
        <v>0</v>
      </c>
      <c r="BF1460" s="184">
        <f>IF(N1460="snížená",J1460,0)</f>
        <v>0</v>
      </c>
      <c r="BG1460" s="184">
        <f>IF(N1460="zákl. přenesená",J1460,0)</f>
        <v>0</v>
      </c>
      <c r="BH1460" s="184">
        <f>IF(N1460="sníž. přenesená",J1460,0)</f>
        <v>0</v>
      </c>
      <c r="BI1460" s="184">
        <f>IF(N1460="nulová",J1460,0)</f>
        <v>0</v>
      </c>
      <c r="BJ1460" s="19" t="s">
        <v>85</v>
      </c>
      <c r="BK1460" s="184">
        <f>ROUND(I1460*H1460,2)</f>
        <v>0</v>
      </c>
      <c r="BL1460" s="19" t="s">
        <v>245</v>
      </c>
      <c r="BM1460" s="183" t="s">
        <v>1823</v>
      </c>
    </row>
    <row r="1461" spans="1:47" s="2" customFormat="1" ht="68.25">
      <c r="A1461" s="37"/>
      <c r="B1461" s="38"/>
      <c r="C1461" s="39"/>
      <c r="D1461" s="185" t="s">
        <v>158</v>
      </c>
      <c r="E1461" s="39"/>
      <c r="F1461" s="186" t="s">
        <v>1814</v>
      </c>
      <c r="G1461" s="39"/>
      <c r="H1461" s="39"/>
      <c r="I1461" s="187"/>
      <c r="J1461" s="39"/>
      <c r="K1461" s="39"/>
      <c r="L1461" s="42"/>
      <c r="M1461" s="188"/>
      <c r="N1461" s="189"/>
      <c r="O1461" s="67"/>
      <c r="P1461" s="67"/>
      <c r="Q1461" s="67"/>
      <c r="R1461" s="67"/>
      <c r="S1461" s="67"/>
      <c r="T1461" s="68"/>
      <c r="U1461" s="37"/>
      <c r="V1461" s="37"/>
      <c r="W1461" s="37"/>
      <c r="X1461" s="37"/>
      <c r="Y1461" s="37"/>
      <c r="Z1461" s="37"/>
      <c r="AA1461" s="37"/>
      <c r="AB1461" s="37"/>
      <c r="AC1461" s="37"/>
      <c r="AD1461" s="37"/>
      <c r="AE1461" s="37"/>
      <c r="AT1461" s="19" t="s">
        <v>158</v>
      </c>
      <c r="AU1461" s="19" t="s">
        <v>87</v>
      </c>
    </row>
    <row r="1462" spans="1:65" s="2" customFormat="1" ht="14.45" customHeight="1">
      <c r="A1462" s="37"/>
      <c r="B1462" s="38"/>
      <c r="C1462" s="172" t="s">
        <v>1824</v>
      </c>
      <c r="D1462" s="172" t="s">
        <v>151</v>
      </c>
      <c r="E1462" s="173" t="s">
        <v>1825</v>
      </c>
      <c r="F1462" s="174" t="s">
        <v>1826</v>
      </c>
      <c r="G1462" s="175" t="s">
        <v>229</v>
      </c>
      <c r="H1462" s="176">
        <v>30.39</v>
      </c>
      <c r="I1462" s="177"/>
      <c r="J1462" s="178">
        <f>ROUND(I1462*H1462,2)</f>
        <v>0</v>
      </c>
      <c r="K1462" s="174" t="s">
        <v>155</v>
      </c>
      <c r="L1462" s="42"/>
      <c r="M1462" s="179" t="s">
        <v>31</v>
      </c>
      <c r="N1462" s="180" t="s">
        <v>48</v>
      </c>
      <c r="O1462" s="67"/>
      <c r="P1462" s="181">
        <f>O1462*H1462</f>
        <v>0</v>
      </c>
      <c r="Q1462" s="181">
        <v>0.0045</v>
      </c>
      <c r="R1462" s="181">
        <f>Q1462*H1462</f>
        <v>0.136755</v>
      </c>
      <c r="S1462" s="181">
        <v>0</v>
      </c>
      <c r="T1462" s="182">
        <f>S1462*H1462</f>
        <v>0</v>
      </c>
      <c r="U1462" s="37"/>
      <c r="V1462" s="37"/>
      <c r="W1462" s="37"/>
      <c r="X1462" s="37"/>
      <c r="Y1462" s="37"/>
      <c r="Z1462" s="37"/>
      <c r="AA1462" s="37"/>
      <c r="AB1462" s="37"/>
      <c r="AC1462" s="37"/>
      <c r="AD1462" s="37"/>
      <c r="AE1462" s="37"/>
      <c r="AR1462" s="183" t="s">
        <v>245</v>
      </c>
      <c r="AT1462" s="183" t="s">
        <v>151</v>
      </c>
      <c r="AU1462" s="183" t="s">
        <v>87</v>
      </c>
      <c r="AY1462" s="19" t="s">
        <v>149</v>
      </c>
      <c r="BE1462" s="184">
        <f>IF(N1462="základní",J1462,0)</f>
        <v>0</v>
      </c>
      <c r="BF1462" s="184">
        <f>IF(N1462="snížená",J1462,0)</f>
        <v>0</v>
      </c>
      <c r="BG1462" s="184">
        <f>IF(N1462="zákl. přenesená",J1462,0)</f>
        <v>0</v>
      </c>
      <c r="BH1462" s="184">
        <f>IF(N1462="sníž. přenesená",J1462,0)</f>
        <v>0</v>
      </c>
      <c r="BI1462" s="184">
        <f>IF(N1462="nulová",J1462,0)</f>
        <v>0</v>
      </c>
      <c r="BJ1462" s="19" t="s">
        <v>85</v>
      </c>
      <c r="BK1462" s="184">
        <f>ROUND(I1462*H1462,2)</f>
        <v>0</v>
      </c>
      <c r="BL1462" s="19" t="s">
        <v>245</v>
      </c>
      <c r="BM1462" s="183" t="s">
        <v>1827</v>
      </c>
    </row>
    <row r="1463" spans="1:47" s="2" customFormat="1" ht="68.25">
      <c r="A1463" s="37"/>
      <c r="B1463" s="38"/>
      <c r="C1463" s="39"/>
      <c r="D1463" s="185" t="s">
        <v>158</v>
      </c>
      <c r="E1463" s="39"/>
      <c r="F1463" s="186" t="s">
        <v>1814</v>
      </c>
      <c r="G1463" s="39"/>
      <c r="H1463" s="39"/>
      <c r="I1463" s="187"/>
      <c r="J1463" s="39"/>
      <c r="K1463" s="39"/>
      <c r="L1463" s="42"/>
      <c r="M1463" s="188"/>
      <c r="N1463" s="189"/>
      <c r="O1463" s="67"/>
      <c r="P1463" s="67"/>
      <c r="Q1463" s="67"/>
      <c r="R1463" s="67"/>
      <c r="S1463" s="67"/>
      <c r="T1463" s="68"/>
      <c r="U1463" s="37"/>
      <c r="V1463" s="37"/>
      <c r="W1463" s="37"/>
      <c r="X1463" s="37"/>
      <c r="Y1463" s="37"/>
      <c r="Z1463" s="37"/>
      <c r="AA1463" s="37"/>
      <c r="AB1463" s="37"/>
      <c r="AC1463" s="37"/>
      <c r="AD1463" s="37"/>
      <c r="AE1463" s="37"/>
      <c r="AT1463" s="19" t="s">
        <v>158</v>
      </c>
      <c r="AU1463" s="19" t="s">
        <v>87</v>
      </c>
    </row>
    <row r="1464" spans="1:65" s="2" customFormat="1" ht="24.2" customHeight="1">
      <c r="A1464" s="37"/>
      <c r="B1464" s="38"/>
      <c r="C1464" s="172" t="s">
        <v>1828</v>
      </c>
      <c r="D1464" s="172" t="s">
        <v>151</v>
      </c>
      <c r="E1464" s="173" t="s">
        <v>1829</v>
      </c>
      <c r="F1464" s="174" t="s">
        <v>1830</v>
      </c>
      <c r="G1464" s="175" t="s">
        <v>229</v>
      </c>
      <c r="H1464" s="176">
        <v>30.39</v>
      </c>
      <c r="I1464" s="177"/>
      <c r="J1464" s="178">
        <f>ROUND(I1464*H1464,2)</f>
        <v>0</v>
      </c>
      <c r="K1464" s="174" t="s">
        <v>155</v>
      </c>
      <c r="L1464" s="42"/>
      <c r="M1464" s="179" t="s">
        <v>31</v>
      </c>
      <c r="N1464" s="180" t="s">
        <v>48</v>
      </c>
      <c r="O1464" s="67"/>
      <c r="P1464" s="181">
        <f>O1464*H1464</f>
        <v>0</v>
      </c>
      <c r="Q1464" s="181">
        <v>0.0053</v>
      </c>
      <c r="R1464" s="181">
        <f>Q1464*H1464</f>
        <v>0.16106700000000002</v>
      </c>
      <c r="S1464" s="181">
        <v>0</v>
      </c>
      <c r="T1464" s="182">
        <f>S1464*H1464</f>
        <v>0</v>
      </c>
      <c r="U1464" s="37"/>
      <c r="V1464" s="37"/>
      <c r="W1464" s="37"/>
      <c r="X1464" s="37"/>
      <c r="Y1464" s="37"/>
      <c r="Z1464" s="37"/>
      <c r="AA1464" s="37"/>
      <c r="AB1464" s="37"/>
      <c r="AC1464" s="37"/>
      <c r="AD1464" s="37"/>
      <c r="AE1464" s="37"/>
      <c r="AR1464" s="183" t="s">
        <v>245</v>
      </c>
      <c r="AT1464" s="183" t="s">
        <v>151</v>
      </c>
      <c r="AU1464" s="183" t="s">
        <v>87</v>
      </c>
      <c r="AY1464" s="19" t="s">
        <v>149</v>
      </c>
      <c r="BE1464" s="184">
        <f>IF(N1464="základní",J1464,0)</f>
        <v>0</v>
      </c>
      <c r="BF1464" s="184">
        <f>IF(N1464="snížená",J1464,0)</f>
        <v>0</v>
      </c>
      <c r="BG1464" s="184">
        <f>IF(N1464="zákl. přenesená",J1464,0)</f>
        <v>0</v>
      </c>
      <c r="BH1464" s="184">
        <f>IF(N1464="sníž. přenesená",J1464,0)</f>
        <v>0</v>
      </c>
      <c r="BI1464" s="184">
        <f>IF(N1464="nulová",J1464,0)</f>
        <v>0</v>
      </c>
      <c r="BJ1464" s="19" t="s">
        <v>85</v>
      </c>
      <c r="BK1464" s="184">
        <f>ROUND(I1464*H1464,2)</f>
        <v>0</v>
      </c>
      <c r="BL1464" s="19" t="s">
        <v>245</v>
      </c>
      <c r="BM1464" s="183" t="s">
        <v>1831</v>
      </c>
    </row>
    <row r="1465" spans="1:47" s="2" customFormat="1" ht="29.25">
      <c r="A1465" s="37"/>
      <c r="B1465" s="38"/>
      <c r="C1465" s="39"/>
      <c r="D1465" s="185" t="s">
        <v>158</v>
      </c>
      <c r="E1465" s="39"/>
      <c r="F1465" s="186" t="s">
        <v>1832</v>
      </c>
      <c r="G1465" s="39"/>
      <c r="H1465" s="39"/>
      <c r="I1465" s="187"/>
      <c r="J1465" s="39"/>
      <c r="K1465" s="39"/>
      <c r="L1465" s="42"/>
      <c r="M1465" s="188"/>
      <c r="N1465" s="189"/>
      <c r="O1465" s="67"/>
      <c r="P1465" s="67"/>
      <c r="Q1465" s="67"/>
      <c r="R1465" s="67"/>
      <c r="S1465" s="67"/>
      <c r="T1465" s="68"/>
      <c r="U1465" s="37"/>
      <c r="V1465" s="37"/>
      <c r="W1465" s="37"/>
      <c r="X1465" s="37"/>
      <c r="Y1465" s="37"/>
      <c r="Z1465" s="37"/>
      <c r="AA1465" s="37"/>
      <c r="AB1465" s="37"/>
      <c r="AC1465" s="37"/>
      <c r="AD1465" s="37"/>
      <c r="AE1465" s="37"/>
      <c r="AT1465" s="19" t="s">
        <v>158</v>
      </c>
      <c r="AU1465" s="19" t="s">
        <v>87</v>
      </c>
    </row>
    <row r="1466" spans="1:65" s="2" customFormat="1" ht="14.45" customHeight="1">
      <c r="A1466" s="37"/>
      <c r="B1466" s="38"/>
      <c r="C1466" s="222" t="s">
        <v>1833</v>
      </c>
      <c r="D1466" s="222" t="s">
        <v>194</v>
      </c>
      <c r="E1466" s="223" t="s">
        <v>1834</v>
      </c>
      <c r="F1466" s="224" t="s">
        <v>1835</v>
      </c>
      <c r="G1466" s="225" t="s">
        <v>229</v>
      </c>
      <c r="H1466" s="226">
        <v>33.429</v>
      </c>
      <c r="I1466" s="227"/>
      <c r="J1466" s="228">
        <f>ROUND(I1466*H1466,2)</f>
        <v>0</v>
      </c>
      <c r="K1466" s="224" t="s">
        <v>155</v>
      </c>
      <c r="L1466" s="229"/>
      <c r="M1466" s="230" t="s">
        <v>31</v>
      </c>
      <c r="N1466" s="231" t="s">
        <v>48</v>
      </c>
      <c r="O1466" s="67"/>
      <c r="P1466" s="181">
        <f>O1466*H1466</f>
        <v>0</v>
      </c>
      <c r="Q1466" s="181">
        <v>0.0126</v>
      </c>
      <c r="R1466" s="181">
        <f>Q1466*H1466</f>
        <v>0.4212054</v>
      </c>
      <c r="S1466" s="181">
        <v>0</v>
      </c>
      <c r="T1466" s="182">
        <f>S1466*H1466</f>
        <v>0</v>
      </c>
      <c r="U1466" s="37"/>
      <c r="V1466" s="37"/>
      <c r="W1466" s="37"/>
      <c r="X1466" s="37"/>
      <c r="Y1466" s="37"/>
      <c r="Z1466" s="37"/>
      <c r="AA1466" s="37"/>
      <c r="AB1466" s="37"/>
      <c r="AC1466" s="37"/>
      <c r="AD1466" s="37"/>
      <c r="AE1466" s="37"/>
      <c r="AR1466" s="183" t="s">
        <v>350</v>
      </c>
      <c r="AT1466" s="183" t="s">
        <v>194</v>
      </c>
      <c r="AU1466" s="183" t="s">
        <v>87</v>
      </c>
      <c r="AY1466" s="19" t="s">
        <v>149</v>
      </c>
      <c r="BE1466" s="184">
        <f>IF(N1466="základní",J1466,0)</f>
        <v>0</v>
      </c>
      <c r="BF1466" s="184">
        <f>IF(N1466="snížená",J1466,0)</f>
        <v>0</v>
      </c>
      <c r="BG1466" s="184">
        <f>IF(N1466="zákl. přenesená",J1466,0)</f>
        <v>0</v>
      </c>
      <c r="BH1466" s="184">
        <f>IF(N1466="sníž. přenesená",J1466,0)</f>
        <v>0</v>
      </c>
      <c r="BI1466" s="184">
        <f>IF(N1466="nulová",J1466,0)</f>
        <v>0</v>
      </c>
      <c r="BJ1466" s="19" t="s">
        <v>85</v>
      </c>
      <c r="BK1466" s="184">
        <f>ROUND(I1466*H1466,2)</f>
        <v>0</v>
      </c>
      <c r="BL1466" s="19" t="s">
        <v>245</v>
      </c>
      <c r="BM1466" s="183" t="s">
        <v>1836</v>
      </c>
    </row>
    <row r="1467" spans="2:51" s="14" customFormat="1" ht="12">
      <c r="B1467" s="200"/>
      <c r="C1467" s="201"/>
      <c r="D1467" s="185" t="s">
        <v>160</v>
      </c>
      <c r="E1467" s="201"/>
      <c r="F1467" s="203" t="s">
        <v>1837</v>
      </c>
      <c r="G1467" s="201"/>
      <c r="H1467" s="204">
        <v>33.429</v>
      </c>
      <c r="I1467" s="205"/>
      <c r="J1467" s="201"/>
      <c r="K1467" s="201"/>
      <c r="L1467" s="206"/>
      <c r="M1467" s="207"/>
      <c r="N1467" s="208"/>
      <c r="O1467" s="208"/>
      <c r="P1467" s="208"/>
      <c r="Q1467" s="208"/>
      <c r="R1467" s="208"/>
      <c r="S1467" s="208"/>
      <c r="T1467" s="209"/>
      <c r="AT1467" s="210" t="s">
        <v>160</v>
      </c>
      <c r="AU1467" s="210" t="s">
        <v>87</v>
      </c>
      <c r="AV1467" s="14" t="s">
        <v>87</v>
      </c>
      <c r="AW1467" s="14" t="s">
        <v>4</v>
      </c>
      <c r="AX1467" s="14" t="s">
        <v>85</v>
      </c>
      <c r="AY1467" s="210" t="s">
        <v>149</v>
      </c>
    </row>
    <row r="1468" spans="1:65" s="2" customFormat="1" ht="14.45" customHeight="1">
      <c r="A1468" s="37"/>
      <c r="B1468" s="38"/>
      <c r="C1468" s="172" t="s">
        <v>1838</v>
      </c>
      <c r="D1468" s="172" t="s">
        <v>151</v>
      </c>
      <c r="E1468" s="173" t="s">
        <v>1839</v>
      </c>
      <c r="F1468" s="174" t="s">
        <v>1840</v>
      </c>
      <c r="G1468" s="175" t="s">
        <v>229</v>
      </c>
      <c r="H1468" s="176">
        <v>30.39</v>
      </c>
      <c r="I1468" s="177"/>
      <c r="J1468" s="178">
        <f>ROUND(I1468*H1468,2)</f>
        <v>0</v>
      </c>
      <c r="K1468" s="174" t="s">
        <v>155</v>
      </c>
      <c r="L1468" s="42"/>
      <c r="M1468" s="179" t="s">
        <v>31</v>
      </c>
      <c r="N1468" s="180" t="s">
        <v>48</v>
      </c>
      <c r="O1468" s="67"/>
      <c r="P1468" s="181">
        <f>O1468*H1468</f>
        <v>0</v>
      </c>
      <c r="Q1468" s="181">
        <v>0</v>
      </c>
      <c r="R1468" s="181">
        <f>Q1468*H1468</f>
        <v>0</v>
      </c>
      <c r="S1468" s="181">
        <v>0</v>
      </c>
      <c r="T1468" s="182">
        <f>S1468*H1468</f>
        <v>0</v>
      </c>
      <c r="U1468" s="37"/>
      <c r="V1468" s="37"/>
      <c r="W1468" s="37"/>
      <c r="X1468" s="37"/>
      <c r="Y1468" s="37"/>
      <c r="Z1468" s="37"/>
      <c r="AA1468" s="37"/>
      <c r="AB1468" s="37"/>
      <c r="AC1468" s="37"/>
      <c r="AD1468" s="37"/>
      <c r="AE1468" s="37"/>
      <c r="AR1468" s="183" t="s">
        <v>245</v>
      </c>
      <c r="AT1468" s="183" t="s">
        <v>151</v>
      </c>
      <c r="AU1468" s="183" t="s">
        <v>87</v>
      </c>
      <c r="AY1468" s="19" t="s">
        <v>149</v>
      </c>
      <c r="BE1468" s="184">
        <f>IF(N1468="základní",J1468,0)</f>
        <v>0</v>
      </c>
      <c r="BF1468" s="184">
        <f>IF(N1468="snížená",J1468,0)</f>
        <v>0</v>
      </c>
      <c r="BG1468" s="184">
        <f>IF(N1468="zákl. přenesená",J1468,0)</f>
        <v>0</v>
      </c>
      <c r="BH1468" s="184">
        <f>IF(N1468="sníž. přenesená",J1468,0)</f>
        <v>0</v>
      </c>
      <c r="BI1468" s="184">
        <f>IF(N1468="nulová",J1468,0)</f>
        <v>0</v>
      </c>
      <c r="BJ1468" s="19" t="s">
        <v>85</v>
      </c>
      <c r="BK1468" s="184">
        <f>ROUND(I1468*H1468,2)</f>
        <v>0</v>
      </c>
      <c r="BL1468" s="19" t="s">
        <v>245</v>
      </c>
      <c r="BM1468" s="183" t="s">
        <v>1841</v>
      </c>
    </row>
    <row r="1469" spans="1:47" s="2" customFormat="1" ht="29.25">
      <c r="A1469" s="37"/>
      <c r="B1469" s="38"/>
      <c r="C1469" s="39"/>
      <c r="D1469" s="185" t="s">
        <v>158</v>
      </c>
      <c r="E1469" s="39"/>
      <c r="F1469" s="186" t="s">
        <v>1832</v>
      </c>
      <c r="G1469" s="39"/>
      <c r="H1469" s="39"/>
      <c r="I1469" s="187"/>
      <c r="J1469" s="39"/>
      <c r="K1469" s="39"/>
      <c r="L1469" s="42"/>
      <c r="M1469" s="188"/>
      <c r="N1469" s="189"/>
      <c r="O1469" s="67"/>
      <c r="P1469" s="67"/>
      <c r="Q1469" s="67"/>
      <c r="R1469" s="67"/>
      <c r="S1469" s="67"/>
      <c r="T1469" s="68"/>
      <c r="U1469" s="37"/>
      <c r="V1469" s="37"/>
      <c r="W1469" s="37"/>
      <c r="X1469" s="37"/>
      <c r="Y1469" s="37"/>
      <c r="Z1469" s="37"/>
      <c r="AA1469" s="37"/>
      <c r="AB1469" s="37"/>
      <c r="AC1469" s="37"/>
      <c r="AD1469" s="37"/>
      <c r="AE1469" s="37"/>
      <c r="AT1469" s="19" t="s">
        <v>158</v>
      </c>
      <c r="AU1469" s="19" t="s">
        <v>87</v>
      </c>
    </row>
    <row r="1470" spans="1:65" s="2" customFormat="1" ht="14.45" customHeight="1">
      <c r="A1470" s="37"/>
      <c r="B1470" s="38"/>
      <c r="C1470" s="172" t="s">
        <v>1842</v>
      </c>
      <c r="D1470" s="172" t="s">
        <v>151</v>
      </c>
      <c r="E1470" s="173" t="s">
        <v>1843</v>
      </c>
      <c r="F1470" s="174" t="s">
        <v>1844</v>
      </c>
      <c r="G1470" s="175" t="s">
        <v>297</v>
      </c>
      <c r="H1470" s="176">
        <v>9.55</v>
      </c>
      <c r="I1470" s="177"/>
      <c r="J1470" s="178">
        <f>ROUND(I1470*H1470,2)</f>
        <v>0</v>
      </c>
      <c r="K1470" s="174" t="s">
        <v>155</v>
      </c>
      <c r="L1470" s="42"/>
      <c r="M1470" s="179" t="s">
        <v>31</v>
      </c>
      <c r="N1470" s="180" t="s">
        <v>48</v>
      </c>
      <c r="O1470" s="67"/>
      <c r="P1470" s="181">
        <f>O1470*H1470</f>
        <v>0</v>
      </c>
      <c r="Q1470" s="181">
        <v>0.00055</v>
      </c>
      <c r="R1470" s="181">
        <f>Q1470*H1470</f>
        <v>0.005252500000000001</v>
      </c>
      <c r="S1470" s="181">
        <v>0</v>
      </c>
      <c r="T1470" s="182">
        <f>S1470*H1470</f>
        <v>0</v>
      </c>
      <c r="U1470" s="37"/>
      <c r="V1470" s="37"/>
      <c r="W1470" s="37"/>
      <c r="X1470" s="37"/>
      <c r="Y1470" s="37"/>
      <c r="Z1470" s="37"/>
      <c r="AA1470" s="37"/>
      <c r="AB1470" s="37"/>
      <c r="AC1470" s="37"/>
      <c r="AD1470" s="37"/>
      <c r="AE1470" s="37"/>
      <c r="AR1470" s="183" t="s">
        <v>245</v>
      </c>
      <c r="AT1470" s="183" t="s">
        <v>151</v>
      </c>
      <c r="AU1470" s="183" t="s">
        <v>87</v>
      </c>
      <c r="AY1470" s="19" t="s">
        <v>149</v>
      </c>
      <c r="BE1470" s="184">
        <f>IF(N1470="základní",J1470,0)</f>
        <v>0</v>
      </c>
      <c r="BF1470" s="184">
        <f>IF(N1470="snížená",J1470,0)</f>
        <v>0</v>
      </c>
      <c r="BG1470" s="184">
        <f>IF(N1470="zákl. přenesená",J1470,0)</f>
        <v>0</v>
      </c>
      <c r="BH1470" s="184">
        <f>IF(N1470="sníž. přenesená",J1470,0)</f>
        <v>0</v>
      </c>
      <c r="BI1470" s="184">
        <f>IF(N1470="nulová",J1470,0)</f>
        <v>0</v>
      </c>
      <c r="BJ1470" s="19" t="s">
        <v>85</v>
      </c>
      <c r="BK1470" s="184">
        <f>ROUND(I1470*H1470,2)</f>
        <v>0</v>
      </c>
      <c r="BL1470" s="19" t="s">
        <v>245</v>
      </c>
      <c r="BM1470" s="183" t="s">
        <v>1845</v>
      </c>
    </row>
    <row r="1471" spans="1:47" s="2" customFormat="1" ht="39">
      <c r="A1471" s="37"/>
      <c r="B1471" s="38"/>
      <c r="C1471" s="39"/>
      <c r="D1471" s="185" t="s">
        <v>158</v>
      </c>
      <c r="E1471" s="39"/>
      <c r="F1471" s="186" t="s">
        <v>1846</v>
      </c>
      <c r="G1471" s="39"/>
      <c r="H1471" s="39"/>
      <c r="I1471" s="187"/>
      <c r="J1471" s="39"/>
      <c r="K1471" s="39"/>
      <c r="L1471" s="42"/>
      <c r="M1471" s="188"/>
      <c r="N1471" s="189"/>
      <c r="O1471" s="67"/>
      <c r="P1471" s="67"/>
      <c r="Q1471" s="67"/>
      <c r="R1471" s="67"/>
      <c r="S1471" s="67"/>
      <c r="T1471" s="68"/>
      <c r="U1471" s="37"/>
      <c r="V1471" s="37"/>
      <c r="W1471" s="37"/>
      <c r="X1471" s="37"/>
      <c r="Y1471" s="37"/>
      <c r="Z1471" s="37"/>
      <c r="AA1471" s="37"/>
      <c r="AB1471" s="37"/>
      <c r="AC1471" s="37"/>
      <c r="AD1471" s="37"/>
      <c r="AE1471" s="37"/>
      <c r="AT1471" s="19" t="s">
        <v>158</v>
      </c>
      <c r="AU1471" s="19" t="s">
        <v>87</v>
      </c>
    </row>
    <row r="1472" spans="2:51" s="13" customFormat="1" ht="12">
      <c r="B1472" s="190"/>
      <c r="C1472" s="191"/>
      <c r="D1472" s="185" t="s">
        <v>160</v>
      </c>
      <c r="E1472" s="192" t="s">
        <v>31</v>
      </c>
      <c r="F1472" s="193" t="s">
        <v>205</v>
      </c>
      <c r="G1472" s="191"/>
      <c r="H1472" s="192" t="s">
        <v>31</v>
      </c>
      <c r="I1472" s="194"/>
      <c r="J1472" s="191"/>
      <c r="K1472" s="191"/>
      <c r="L1472" s="195"/>
      <c r="M1472" s="196"/>
      <c r="N1472" s="197"/>
      <c r="O1472" s="197"/>
      <c r="P1472" s="197"/>
      <c r="Q1472" s="197"/>
      <c r="R1472" s="197"/>
      <c r="S1472" s="197"/>
      <c r="T1472" s="198"/>
      <c r="AT1472" s="199" t="s">
        <v>160</v>
      </c>
      <c r="AU1472" s="199" t="s">
        <v>87</v>
      </c>
      <c r="AV1472" s="13" t="s">
        <v>85</v>
      </c>
      <c r="AW1472" s="13" t="s">
        <v>38</v>
      </c>
      <c r="AX1472" s="13" t="s">
        <v>77</v>
      </c>
      <c r="AY1472" s="199" t="s">
        <v>149</v>
      </c>
    </row>
    <row r="1473" spans="2:51" s="14" customFormat="1" ht="12">
      <c r="B1473" s="200"/>
      <c r="C1473" s="201"/>
      <c r="D1473" s="185" t="s">
        <v>160</v>
      </c>
      <c r="E1473" s="202" t="s">
        <v>31</v>
      </c>
      <c r="F1473" s="203" t="s">
        <v>1385</v>
      </c>
      <c r="G1473" s="201"/>
      <c r="H1473" s="204">
        <v>0.9</v>
      </c>
      <c r="I1473" s="205"/>
      <c r="J1473" s="201"/>
      <c r="K1473" s="201"/>
      <c r="L1473" s="206"/>
      <c r="M1473" s="207"/>
      <c r="N1473" s="208"/>
      <c r="O1473" s="208"/>
      <c r="P1473" s="208"/>
      <c r="Q1473" s="208"/>
      <c r="R1473" s="208"/>
      <c r="S1473" s="208"/>
      <c r="T1473" s="209"/>
      <c r="AT1473" s="210" t="s">
        <v>160</v>
      </c>
      <c r="AU1473" s="210" t="s">
        <v>87</v>
      </c>
      <c r="AV1473" s="14" t="s">
        <v>87</v>
      </c>
      <c r="AW1473" s="14" t="s">
        <v>38</v>
      </c>
      <c r="AX1473" s="14" t="s">
        <v>77</v>
      </c>
      <c r="AY1473" s="210" t="s">
        <v>149</v>
      </c>
    </row>
    <row r="1474" spans="2:51" s="14" customFormat="1" ht="12">
      <c r="B1474" s="200"/>
      <c r="C1474" s="201"/>
      <c r="D1474" s="185" t="s">
        <v>160</v>
      </c>
      <c r="E1474" s="202" t="s">
        <v>31</v>
      </c>
      <c r="F1474" s="203" t="s">
        <v>1847</v>
      </c>
      <c r="G1474" s="201"/>
      <c r="H1474" s="204">
        <v>4.71</v>
      </c>
      <c r="I1474" s="205"/>
      <c r="J1474" s="201"/>
      <c r="K1474" s="201"/>
      <c r="L1474" s="206"/>
      <c r="M1474" s="207"/>
      <c r="N1474" s="208"/>
      <c r="O1474" s="208"/>
      <c r="P1474" s="208"/>
      <c r="Q1474" s="208"/>
      <c r="R1474" s="208"/>
      <c r="S1474" s="208"/>
      <c r="T1474" s="209"/>
      <c r="AT1474" s="210" t="s">
        <v>160</v>
      </c>
      <c r="AU1474" s="210" t="s">
        <v>87</v>
      </c>
      <c r="AV1474" s="14" t="s">
        <v>87</v>
      </c>
      <c r="AW1474" s="14" t="s">
        <v>38</v>
      </c>
      <c r="AX1474" s="14" t="s">
        <v>77</v>
      </c>
      <c r="AY1474" s="210" t="s">
        <v>149</v>
      </c>
    </row>
    <row r="1475" spans="2:51" s="14" customFormat="1" ht="12">
      <c r="B1475" s="200"/>
      <c r="C1475" s="201"/>
      <c r="D1475" s="185" t="s">
        <v>160</v>
      </c>
      <c r="E1475" s="202" t="s">
        <v>31</v>
      </c>
      <c r="F1475" s="203" t="s">
        <v>1848</v>
      </c>
      <c r="G1475" s="201"/>
      <c r="H1475" s="204">
        <v>3.94</v>
      </c>
      <c r="I1475" s="205"/>
      <c r="J1475" s="201"/>
      <c r="K1475" s="201"/>
      <c r="L1475" s="206"/>
      <c r="M1475" s="207"/>
      <c r="N1475" s="208"/>
      <c r="O1475" s="208"/>
      <c r="P1475" s="208"/>
      <c r="Q1475" s="208"/>
      <c r="R1475" s="208"/>
      <c r="S1475" s="208"/>
      <c r="T1475" s="209"/>
      <c r="AT1475" s="210" t="s">
        <v>160</v>
      </c>
      <c r="AU1475" s="210" t="s">
        <v>87</v>
      </c>
      <c r="AV1475" s="14" t="s">
        <v>87</v>
      </c>
      <c r="AW1475" s="14" t="s">
        <v>38</v>
      </c>
      <c r="AX1475" s="14" t="s">
        <v>77</v>
      </c>
      <c r="AY1475" s="210" t="s">
        <v>149</v>
      </c>
    </row>
    <row r="1476" spans="2:51" s="15" customFormat="1" ht="12">
      <c r="B1476" s="211"/>
      <c r="C1476" s="212"/>
      <c r="D1476" s="185" t="s">
        <v>160</v>
      </c>
      <c r="E1476" s="213" t="s">
        <v>31</v>
      </c>
      <c r="F1476" s="214" t="s">
        <v>163</v>
      </c>
      <c r="G1476" s="212"/>
      <c r="H1476" s="215">
        <v>9.55</v>
      </c>
      <c r="I1476" s="216"/>
      <c r="J1476" s="212"/>
      <c r="K1476" s="212"/>
      <c r="L1476" s="217"/>
      <c r="M1476" s="218"/>
      <c r="N1476" s="219"/>
      <c r="O1476" s="219"/>
      <c r="P1476" s="219"/>
      <c r="Q1476" s="219"/>
      <c r="R1476" s="219"/>
      <c r="S1476" s="219"/>
      <c r="T1476" s="220"/>
      <c r="AT1476" s="221" t="s">
        <v>160</v>
      </c>
      <c r="AU1476" s="221" t="s">
        <v>87</v>
      </c>
      <c r="AV1476" s="15" t="s">
        <v>156</v>
      </c>
      <c r="AW1476" s="15" t="s">
        <v>38</v>
      </c>
      <c r="AX1476" s="15" t="s">
        <v>85</v>
      </c>
      <c r="AY1476" s="221" t="s">
        <v>149</v>
      </c>
    </row>
    <row r="1477" spans="1:65" s="2" customFormat="1" ht="14.45" customHeight="1">
      <c r="A1477" s="37"/>
      <c r="B1477" s="38"/>
      <c r="C1477" s="172" t="s">
        <v>1849</v>
      </c>
      <c r="D1477" s="172" t="s">
        <v>151</v>
      </c>
      <c r="E1477" s="173" t="s">
        <v>1850</v>
      </c>
      <c r="F1477" s="174" t="s">
        <v>1851</v>
      </c>
      <c r="G1477" s="175" t="s">
        <v>297</v>
      </c>
      <c r="H1477" s="176">
        <v>42.1</v>
      </c>
      <c r="I1477" s="177"/>
      <c r="J1477" s="178">
        <f>ROUND(I1477*H1477,2)</f>
        <v>0</v>
      </c>
      <c r="K1477" s="174" t="s">
        <v>155</v>
      </c>
      <c r="L1477" s="42"/>
      <c r="M1477" s="179" t="s">
        <v>31</v>
      </c>
      <c r="N1477" s="180" t="s">
        <v>48</v>
      </c>
      <c r="O1477" s="67"/>
      <c r="P1477" s="181">
        <f>O1477*H1477</f>
        <v>0</v>
      </c>
      <c r="Q1477" s="181">
        <v>0.0005</v>
      </c>
      <c r="R1477" s="181">
        <f>Q1477*H1477</f>
        <v>0.021050000000000003</v>
      </c>
      <c r="S1477" s="181">
        <v>0</v>
      </c>
      <c r="T1477" s="182">
        <f>S1477*H1477</f>
        <v>0</v>
      </c>
      <c r="U1477" s="37"/>
      <c r="V1477" s="37"/>
      <c r="W1477" s="37"/>
      <c r="X1477" s="37"/>
      <c r="Y1477" s="37"/>
      <c r="Z1477" s="37"/>
      <c r="AA1477" s="37"/>
      <c r="AB1477" s="37"/>
      <c r="AC1477" s="37"/>
      <c r="AD1477" s="37"/>
      <c r="AE1477" s="37"/>
      <c r="AR1477" s="183" t="s">
        <v>245</v>
      </c>
      <c r="AT1477" s="183" t="s">
        <v>151</v>
      </c>
      <c r="AU1477" s="183" t="s">
        <v>87</v>
      </c>
      <c r="AY1477" s="19" t="s">
        <v>149</v>
      </c>
      <c r="BE1477" s="184">
        <f>IF(N1477="základní",J1477,0)</f>
        <v>0</v>
      </c>
      <c r="BF1477" s="184">
        <f>IF(N1477="snížená",J1477,0)</f>
        <v>0</v>
      </c>
      <c r="BG1477" s="184">
        <f>IF(N1477="zákl. přenesená",J1477,0)</f>
        <v>0</v>
      </c>
      <c r="BH1477" s="184">
        <f>IF(N1477="sníž. přenesená",J1477,0)</f>
        <v>0</v>
      </c>
      <c r="BI1477" s="184">
        <f>IF(N1477="nulová",J1477,0)</f>
        <v>0</v>
      </c>
      <c r="BJ1477" s="19" t="s">
        <v>85</v>
      </c>
      <c r="BK1477" s="184">
        <f>ROUND(I1477*H1477,2)</f>
        <v>0</v>
      </c>
      <c r="BL1477" s="19" t="s">
        <v>245</v>
      </c>
      <c r="BM1477" s="183" t="s">
        <v>1852</v>
      </c>
    </row>
    <row r="1478" spans="1:47" s="2" customFormat="1" ht="39">
      <c r="A1478" s="37"/>
      <c r="B1478" s="38"/>
      <c r="C1478" s="39"/>
      <c r="D1478" s="185" t="s">
        <v>158</v>
      </c>
      <c r="E1478" s="39"/>
      <c r="F1478" s="186" t="s">
        <v>1846</v>
      </c>
      <c r="G1478" s="39"/>
      <c r="H1478" s="39"/>
      <c r="I1478" s="187"/>
      <c r="J1478" s="39"/>
      <c r="K1478" s="39"/>
      <c r="L1478" s="42"/>
      <c r="M1478" s="188"/>
      <c r="N1478" s="189"/>
      <c r="O1478" s="67"/>
      <c r="P1478" s="67"/>
      <c r="Q1478" s="67"/>
      <c r="R1478" s="67"/>
      <c r="S1478" s="67"/>
      <c r="T1478" s="68"/>
      <c r="U1478" s="37"/>
      <c r="V1478" s="37"/>
      <c r="W1478" s="37"/>
      <c r="X1478" s="37"/>
      <c r="Y1478" s="37"/>
      <c r="Z1478" s="37"/>
      <c r="AA1478" s="37"/>
      <c r="AB1478" s="37"/>
      <c r="AC1478" s="37"/>
      <c r="AD1478" s="37"/>
      <c r="AE1478" s="37"/>
      <c r="AT1478" s="19" t="s">
        <v>158</v>
      </c>
      <c r="AU1478" s="19" t="s">
        <v>87</v>
      </c>
    </row>
    <row r="1479" spans="2:51" s="13" customFormat="1" ht="12">
      <c r="B1479" s="190"/>
      <c r="C1479" s="191"/>
      <c r="D1479" s="185" t="s">
        <v>160</v>
      </c>
      <c r="E1479" s="192" t="s">
        <v>31</v>
      </c>
      <c r="F1479" s="193" t="s">
        <v>205</v>
      </c>
      <c r="G1479" s="191"/>
      <c r="H1479" s="192" t="s">
        <v>31</v>
      </c>
      <c r="I1479" s="194"/>
      <c r="J1479" s="191"/>
      <c r="K1479" s="191"/>
      <c r="L1479" s="195"/>
      <c r="M1479" s="196"/>
      <c r="N1479" s="197"/>
      <c r="O1479" s="197"/>
      <c r="P1479" s="197"/>
      <c r="Q1479" s="197"/>
      <c r="R1479" s="197"/>
      <c r="S1479" s="197"/>
      <c r="T1479" s="198"/>
      <c r="AT1479" s="199" t="s">
        <v>160</v>
      </c>
      <c r="AU1479" s="199" t="s">
        <v>87</v>
      </c>
      <c r="AV1479" s="13" t="s">
        <v>85</v>
      </c>
      <c r="AW1479" s="13" t="s">
        <v>38</v>
      </c>
      <c r="AX1479" s="13" t="s">
        <v>77</v>
      </c>
      <c r="AY1479" s="199" t="s">
        <v>149</v>
      </c>
    </row>
    <row r="1480" spans="2:51" s="14" customFormat="1" ht="12">
      <c r="B1480" s="200"/>
      <c r="C1480" s="201"/>
      <c r="D1480" s="185" t="s">
        <v>160</v>
      </c>
      <c r="E1480" s="202" t="s">
        <v>31</v>
      </c>
      <c r="F1480" s="203" t="s">
        <v>1853</v>
      </c>
      <c r="G1480" s="201"/>
      <c r="H1480" s="204">
        <v>4.8</v>
      </c>
      <c r="I1480" s="205"/>
      <c r="J1480" s="201"/>
      <c r="K1480" s="201"/>
      <c r="L1480" s="206"/>
      <c r="M1480" s="207"/>
      <c r="N1480" s="208"/>
      <c r="O1480" s="208"/>
      <c r="P1480" s="208"/>
      <c r="Q1480" s="208"/>
      <c r="R1480" s="208"/>
      <c r="S1480" s="208"/>
      <c r="T1480" s="209"/>
      <c r="AT1480" s="210" t="s">
        <v>160</v>
      </c>
      <c r="AU1480" s="210" t="s">
        <v>87</v>
      </c>
      <c r="AV1480" s="14" t="s">
        <v>87</v>
      </c>
      <c r="AW1480" s="14" t="s">
        <v>38</v>
      </c>
      <c r="AX1480" s="14" t="s">
        <v>77</v>
      </c>
      <c r="AY1480" s="210" t="s">
        <v>149</v>
      </c>
    </row>
    <row r="1481" spans="2:51" s="14" customFormat="1" ht="12">
      <c r="B1481" s="200"/>
      <c r="C1481" s="201"/>
      <c r="D1481" s="185" t="s">
        <v>160</v>
      </c>
      <c r="E1481" s="202" t="s">
        <v>31</v>
      </c>
      <c r="F1481" s="203" t="s">
        <v>1854</v>
      </c>
      <c r="G1481" s="201"/>
      <c r="H1481" s="204">
        <v>11.04</v>
      </c>
      <c r="I1481" s="205"/>
      <c r="J1481" s="201"/>
      <c r="K1481" s="201"/>
      <c r="L1481" s="206"/>
      <c r="M1481" s="207"/>
      <c r="N1481" s="208"/>
      <c r="O1481" s="208"/>
      <c r="P1481" s="208"/>
      <c r="Q1481" s="208"/>
      <c r="R1481" s="208"/>
      <c r="S1481" s="208"/>
      <c r="T1481" s="209"/>
      <c r="AT1481" s="210" t="s">
        <v>160</v>
      </c>
      <c r="AU1481" s="210" t="s">
        <v>87</v>
      </c>
      <c r="AV1481" s="14" t="s">
        <v>87</v>
      </c>
      <c r="AW1481" s="14" t="s">
        <v>38</v>
      </c>
      <c r="AX1481" s="14" t="s">
        <v>77</v>
      </c>
      <c r="AY1481" s="210" t="s">
        <v>149</v>
      </c>
    </row>
    <row r="1482" spans="2:51" s="14" customFormat="1" ht="12">
      <c r="B1482" s="200"/>
      <c r="C1482" s="201"/>
      <c r="D1482" s="185" t="s">
        <v>160</v>
      </c>
      <c r="E1482" s="202" t="s">
        <v>31</v>
      </c>
      <c r="F1482" s="203" t="s">
        <v>1855</v>
      </c>
      <c r="G1482" s="201"/>
      <c r="H1482" s="204">
        <v>8.34</v>
      </c>
      <c r="I1482" s="205"/>
      <c r="J1482" s="201"/>
      <c r="K1482" s="201"/>
      <c r="L1482" s="206"/>
      <c r="M1482" s="207"/>
      <c r="N1482" s="208"/>
      <c r="O1482" s="208"/>
      <c r="P1482" s="208"/>
      <c r="Q1482" s="208"/>
      <c r="R1482" s="208"/>
      <c r="S1482" s="208"/>
      <c r="T1482" s="209"/>
      <c r="AT1482" s="210" t="s">
        <v>160</v>
      </c>
      <c r="AU1482" s="210" t="s">
        <v>87</v>
      </c>
      <c r="AV1482" s="14" t="s">
        <v>87</v>
      </c>
      <c r="AW1482" s="14" t="s">
        <v>38</v>
      </c>
      <c r="AX1482" s="14" t="s">
        <v>77</v>
      </c>
      <c r="AY1482" s="210" t="s">
        <v>149</v>
      </c>
    </row>
    <row r="1483" spans="2:51" s="14" customFormat="1" ht="12">
      <c r="B1483" s="200"/>
      <c r="C1483" s="201"/>
      <c r="D1483" s="185" t="s">
        <v>160</v>
      </c>
      <c r="E1483" s="202" t="s">
        <v>31</v>
      </c>
      <c r="F1483" s="203" t="s">
        <v>1856</v>
      </c>
      <c r="G1483" s="201"/>
      <c r="H1483" s="204">
        <v>10.88</v>
      </c>
      <c r="I1483" s="205"/>
      <c r="J1483" s="201"/>
      <c r="K1483" s="201"/>
      <c r="L1483" s="206"/>
      <c r="M1483" s="207"/>
      <c r="N1483" s="208"/>
      <c r="O1483" s="208"/>
      <c r="P1483" s="208"/>
      <c r="Q1483" s="208"/>
      <c r="R1483" s="208"/>
      <c r="S1483" s="208"/>
      <c r="T1483" s="209"/>
      <c r="AT1483" s="210" t="s">
        <v>160</v>
      </c>
      <c r="AU1483" s="210" t="s">
        <v>87</v>
      </c>
      <c r="AV1483" s="14" t="s">
        <v>87</v>
      </c>
      <c r="AW1483" s="14" t="s">
        <v>38</v>
      </c>
      <c r="AX1483" s="14" t="s">
        <v>77</v>
      </c>
      <c r="AY1483" s="210" t="s">
        <v>149</v>
      </c>
    </row>
    <row r="1484" spans="2:51" s="14" customFormat="1" ht="12">
      <c r="B1484" s="200"/>
      <c r="C1484" s="201"/>
      <c r="D1484" s="185" t="s">
        <v>160</v>
      </c>
      <c r="E1484" s="202" t="s">
        <v>31</v>
      </c>
      <c r="F1484" s="203" t="s">
        <v>1857</v>
      </c>
      <c r="G1484" s="201"/>
      <c r="H1484" s="204">
        <v>7.04</v>
      </c>
      <c r="I1484" s="205"/>
      <c r="J1484" s="201"/>
      <c r="K1484" s="201"/>
      <c r="L1484" s="206"/>
      <c r="M1484" s="207"/>
      <c r="N1484" s="208"/>
      <c r="O1484" s="208"/>
      <c r="P1484" s="208"/>
      <c r="Q1484" s="208"/>
      <c r="R1484" s="208"/>
      <c r="S1484" s="208"/>
      <c r="T1484" s="209"/>
      <c r="AT1484" s="210" t="s">
        <v>160</v>
      </c>
      <c r="AU1484" s="210" t="s">
        <v>87</v>
      </c>
      <c r="AV1484" s="14" t="s">
        <v>87</v>
      </c>
      <c r="AW1484" s="14" t="s">
        <v>38</v>
      </c>
      <c r="AX1484" s="14" t="s">
        <v>77</v>
      </c>
      <c r="AY1484" s="210" t="s">
        <v>149</v>
      </c>
    </row>
    <row r="1485" spans="2:51" s="15" customFormat="1" ht="12">
      <c r="B1485" s="211"/>
      <c r="C1485" s="212"/>
      <c r="D1485" s="185" t="s">
        <v>160</v>
      </c>
      <c r="E1485" s="213" t="s">
        <v>31</v>
      </c>
      <c r="F1485" s="214" t="s">
        <v>163</v>
      </c>
      <c r="G1485" s="212"/>
      <c r="H1485" s="215">
        <v>42.1</v>
      </c>
      <c r="I1485" s="216"/>
      <c r="J1485" s="212"/>
      <c r="K1485" s="212"/>
      <c r="L1485" s="217"/>
      <c r="M1485" s="218"/>
      <c r="N1485" s="219"/>
      <c r="O1485" s="219"/>
      <c r="P1485" s="219"/>
      <c r="Q1485" s="219"/>
      <c r="R1485" s="219"/>
      <c r="S1485" s="219"/>
      <c r="T1485" s="220"/>
      <c r="AT1485" s="221" t="s">
        <v>160</v>
      </c>
      <c r="AU1485" s="221" t="s">
        <v>87</v>
      </c>
      <c r="AV1485" s="15" t="s">
        <v>156</v>
      </c>
      <c r="AW1485" s="15" t="s">
        <v>38</v>
      </c>
      <c r="AX1485" s="15" t="s">
        <v>85</v>
      </c>
      <c r="AY1485" s="221" t="s">
        <v>149</v>
      </c>
    </row>
    <row r="1486" spans="1:65" s="2" customFormat="1" ht="14.45" customHeight="1">
      <c r="A1486" s="37"/>
      <c r="B1486" s="38"/>
      <c r="C1486" s="172" t="s">
        <v>1858</v>
      </c>
      <c r="D1486" s="172" t="s">
        <v>151</v>
      </c>
      <c r="E1486" s="173" t="s">
        <v>1859</v>
      </c>
      <c r="F1486" s="174" t="s">
        <v>1860</v>
      </c>
      <c r="G1486" s="175" t="s">
        <v>235</v>
      </c>
      <c r="H1486" s="176">
        <v>10</v>
      </c>
      <c r="I1486" s="177"/>
      <c r="J1486" s="178">
        <f>ROUND(I1486*H1486,2)</f>
        <v>0</v>
      </c>
      <c r="K1486" s="174" t="s">
        <v>155</v>
      </c>
      <c r="L1486" s="42"/>
      <c r="M1486" s="179" t="s">
        <v>31</v>
      </c>
      <c r="N1486" s="180" t="s">
        <v>48</v>
      </c>
      <c r="O1486" s="67"/>
      <c r="P1486" s="181">
        <f>O1486*H1486</f>
        <v>0</v>
      </c>
      <c r="Q1486" s="181">
        <v>0</v>
      </c>
      <c r="R1486" s="181">
        <f>Q1486*H1486</f>
        <v>0</v>
      </c>
      <c r="S1486" s="181">
        <v>0</v>
      </c>
      <c r="T1486" s="182">
        <f>S1486*H1486</f>
        <v>0</v>
      </c>
      <c r="U1486" s="37"/>
      <c r="V1486" s="37"/>
      <c r="W1486" s="37"/>
      <c r="X1486" s="37"/>
      <c r="Y1486" s="37"/>
      <c r="Z1486" s="37"/>
      <c r="AA1486" s="37"/>
      <c r="AB1486" s="37"/>
      <c r="AC1486" s="37"/>
      <c r="AD1486" s="37"/>
      <c r="AE1486" s="37"/>
      <c r="AR1486" s="183" t="s">
        <v>245</v>
      </c>
      <c r="AT1486" s="183" t="s">
        <v>151</v>
      </c>
      <c r="AU1486" s="183" t="s">
        <v>87</v>
      </c>
      <c r="AY1486" s="19" t="s">
        <v>149</v>
      </c>
      <c r="BE1486" s="184">
        <f>IF(N1486="základní",J1486,0)</f>
        <v>0</v>
      </c>
      <c r="BF1486" s="184">
        <f>IF(N1486="snížená",J1486,0)</f>
        <v>0</v>
      </c>
      <c r="BG1486" s="184">
        <f>IF(N1486="zákl. přenesená",J1486,0)</f>
        <v>0</v>
      </c>
      <c r="BH1486" s="184">
        <f>IF(N1486="sníž. přenesená",J1486,0)</f>
        <v>0</v>
      </c>
      <c r="BI1486" s="184">
        <f>IF(N1486="nulová",J1486,0)</f>
        <v>0</v>
      </c>
      <c r="BJ1486" s="19" t="s">
        <v>85</v>
      </c>
      <c r="BK1486" s="184">
        <f>ROUND(I1486*H1486,2)</f>
        <v>0</v>
      </c>
      <c r="BL1486" s="19" t="s">
        <v>245</v>
      </c>
      <c r="BM1486" s="183" t="s">
        <v>1861</v>
      </c>
    </row>
    <row r="1487" spans="1:47" s="2" customFormat="1" ht="39">
      <c r="A1487" s="37"/>
      <c r="B1487" s="38"/>
      <c r="C1487" s="39"/>
      <c r="D1487" s="185" t="s">
        <v>158</v>
      </c>
      <c r="E1487" s="39"/>
      <c r="F1487" s="186" t="s">
        <v>1846</v>
      </c>
      <c r="G1487" s="39"/>
      <c r="H1487" s="39"/>
      <c r="I1487" s="187"/>
      <c r="J1487" s="39"/>
      <c r="K1487" s="39"/>
      <c r="L1487" s="42"/>
      <c r="M1487" s="188"/>
      <c r="N1487" s="189"/>
      <c r="O1487" s="67"/>
      <c r="P1487" s="67"/>
      <c r="Q1487" s="67"/>
      <c r="R1487" s="67"/>
      <c r="S1487" s="67"/>
      <c r="T1487" s="68"/>
      <c r="U1487" s="37"/>
      <c r="V1487" s="37"/>
      <c r="W1487" s="37"/>
      <c r="X1487" s="37"/>
      <c r="Y1487" s="37"/>
      <c r="Z1487" s="37"/>
      <c r="AA1487" s="37"/>
      <c r="AB1487" s="37"/>
      <c r="AC1487" s="37"/>
      <c r="AD1487" s="37"/>
      <c r="AE1487" s="37"/>
      <c r="AT1487" s="19" t="s">
        <v>158</v>
      </c>
      <c r="AU1487" s="19" t="s">
        <v>87</v>
      </c>
    </row>
    <row r="1488" spans="1:65" s="2" customFormat="1" ht="14.45" customHeight="1">
      <c r="A1488" s="37"/>
      <c r="B1488" s="38"/>
      <c r="C1488" s="172" t="s">
        <v>1862</v>
      </c>
      <c r="D1488" s="172" t="s">
        <v>151</v>
      </c>
      <c r="E1488" s="173" t="s">
        <v>1863</v>
      </c>
      <c r="F1488" s="174" t="s">
        <v>1864</v>
      </c>
      <c r="G1488" s="175" t="s">
        <v>235</v>
      </c>
      <c r="H1488" s="176">
        <v>2</v>
      </c>
      <c r="I1488" s="177"/>
      <c r="J1488" s="178">
        <f>ROUND(I1488*H1488,2)</f>
        <v>0</v>
      </c>
      <c r="K1488" s="174" t="s">
        <v>155</v>
      </c>
      <c r="L1488" s="42"/>
      <c r="M1488" s="179" t="s">
        <v>31</v>
      </c>
      <c r="N1488" s="180" t="s">
        <v>48</v>
      </c>
      <c r="O1488" s="67"/>
      <c r="P1488" s="181">
        <f>O1488*H1488</f>
        <v>0</v>
      </c>
      <c r="Q1488" s="181">
        <v>0</v>
      </c>
      <c r="R1488" s="181">
        <f>Q1488*H1488</f>
        <v>0</v>
      </c>
      <c r="S1488" s="181">
        <v>0</v>
      </c>
      <c r="T1488" s="182">
        <f>S1488*H1488</f>
        <v>0</v>
      </c>
      <c r="U1488" s="37"/>
      <c r="V1488" s="37"/>
      <c r="W1488" s="37"/>
      <c r="X1488" s="37"/>
      <c r="Y1488" s="37"/>
      <c r="Z1488" s="37"/>
      <c r="AA1488" s="37"/>
      <c r="AB1488" s="37"/>
      <c r="AC1488" s="37"/>
      <c r="AD1488" s="37"/>
      <c r="AE1488" s="37"/>
      <c r="AR1488" s="183" t="s">
        <v>245</v>
      </c>
      <c r="AT1488" s="183" t="s">
        <v>151</v>
      </c>
      <c r="AU1488" s="183" t="s">
        <v>87</v>
      </c>
      <c r="AY1488" s="19" t="s">
        <v>149</v>
      </c>
      <c r="BE1488" s="184">
        <f>IF(N1488="základní",J1488,0)</f>
        <v>0</v>
      </c>
      <c r="BF1488" s="184">
        <f>IF(N1488="snížená",J1488,0)</f>
        <v>0</v>
      </c>
      <c r="BG1488" s="184">
        <f>IF(N1488="zákl. přenesená",J1488,0)</f>
        <v>0</v>
      </c>
      <c r="BH1488" s="184">
        <f>IF(N1488="sníž. přenesená",J1488,0)</f>
        <v>0</v>
      </c>
      <c r="BI1488" s="184">
        <f>IF(N1488="nulová",J1488,0)</f>
        <v>0</v>
      </c>
      <c r="BJ1488" s="19" t="s">
        <v>85</v>
      </c>
      <c r="BK1488" s="184">
        <f>ROUND(I1488*H1488,2)</f>
        <v>0</v>
      </c>
      <c r="BL1488" s="19" t="s">
        <v>245</v>
      </c>
      <c r="BM1488" s="183" t="s">
        <v>1865</v>
      </c>
    </row>
    <row r="1489" spans="1:47" s="2" customFormat="1" ht="39">
      <c r="A1489" s="37"/>
      <c r="B1489" s="38"/>
      <c r="C1489" s="39"/>
      <c r="D1489" s="185" t="s">
        <v>158</v>
      </c>
      <c r="E1489" s="39"/>
      <c r="F1489" s="186" t="s">
        <v>1846</v>
      </c>
      <c r="G1489" s="39"/>
      <c r="H1489" s="39"/>
      <c r="I1489" s="187"/>
      <c r="J1489" s="39"/>
      <c r="K1489" s="39"/>
      <c r="L1489" s="42"/>
      <c r="M1489" s="188"/>
      <c r="N1489" s="189"/>
      <c r="O1489" s="67"/>
      <c r="P1489" s="67"/>
      <c r="Q1489" s="67"/>
      <c r="R1489" s="67"/>
      <c r="S1489" s="67"/>
      <c r="T1489" s="68"/>
      <c r="U1489" s="37"/>
      <c r="V1489" s="37"/>
      <c r="W1489" s="37"/>
      <c r="X1489" s="37"/>
      <c r="Y1489" s="37"/>
      <c r="Z1489" s="37"/>
      <c r="AA1489" s="37"/>
      <c r="AB1489" s="37"/>
      <c r="AC1489" s="37"/>
      <c r="AD1489" s="37"/>
      <c r="AE1489" s="37"/>
      <c r="AT1489" s="19" t="s">
        <v>158</v>
      </c>
      <c r="AU1489" s="19" t="s">
        <v>87</v>
      </c>
    </row>
    <row r="1490" spans="1:65" s="2" customFormat="1" ht="14.45" customHeight="1">
      <c r="A1490" s="37"/>
      <c r="B1490" s="38"/>
      <c r="C1490" s="172" t="s">
        <v>1866</v>
      </c>
      <c r="D1490" s="172" t="s">
        <v>151</v>
      </c>
      <c r="E1490" s="173" t="s">
        <v>1867</v>
      </c>
      <c r="F1490" s="174" t="s">
        <v>1868</v>
      </c>
      <c r="G1490" s="175" t="s">
        <v>235</v>
      </c>
      <c r="H1490" s="176">
        <v>4</v>
      </c>
      <c r="I1490" s="177"/>
      <c r="J1490" s="178">
        <f>ROUND(I1490*H1490,2)</f>
        <v>0</v>
      </c>
      <c r="K1490" s="174" t="s">
        <v>155</v>
      </c>
      <c r="L1490" s="42"/>
      <c r="M1490" s="179" t="s">
        <v>31</v>
      </c>
      <c r="N1490" s="180" t="s">
        <v>48</v>
      </c>
      <c r="O1490" s="67"/>
      <c r="P1490" s="181">
        <f>O1490*H1490</f>
        <v>0</v>
      </c>
      <c r="Q1490" s="181">
        <v>0</v>
      </c>
      <c r="R1490" s="181">
        <f>Q1490*H1490</f>
        <v>0</v>
      </c>
      <c r="S1490" s="181">
        <v>0</v>
      </c>
      <c r="T1490" s="182">
        <f>S1490*H1490</f>
        <v>0</v>
      </c>
      <c r="U1490" s="37"/>
      <c r="V1490" s="37"/>
      <c r="W1490" s="37"/>
      <c r="X1490" s="37"/>
      <c r="Y1490" s="37"/>
      <c r="Z1490" s="37"/>
      <c r="AA1490" s="37"/>
      <c r="AB1490" s="37"/>
      <c r="AC1490" s="37"/>
      <c r="AD1490" s="37"/>
      <c r="AE1490" s="37"/>
      <c r="AR1490" s="183" t="s">
        <v>245</v>
      </c>
      <c r="AT1490" s="183" t="s">
        <v>151</v>
      </c>
      <c r="AU1490" s="183" t="s">
        <v>87</v>
      </c>
      <c r="AY1490" s="19" t="s">
        <v>149</v>
      </c>
      <c r="BE1490" s="184">
        <f>IF(N1490="základní",J1490,0)</f>
        <v>0</v>
      </c>
      <c r="BF1490" s="184">
        <f>IF(N1490="snížená",J1490,0)</f>
        <v>0</v>
      </c>
      <c r="BG1490" s="184">
        <f>IF(N1490="zákl. přenesená",J1490,0)</f>
        <v>0</v>
      </c>
      <c r="BH1490" s="184">
        <f>IF(N1490="sníž. přenesená",J1490,0)</f>
        <v>0</v>
      </c>
      <c r="BI1490" s="184">
        <f>IF(N1490="nulová",J1490,0)</f>
        <v>0</v>
      </c>
      <c r="BJ1490" s="19" t="s">
        <v>85</v>
      </c>
      <c r="BK1490" s="184">
        <f>ROUND(I1490*H1490,2)</f>
        <v>0</v>
      </c>
      <c r="BL1490" s="19" t="s">
        <v>245</v>
      </c>
      <c r="BM1490" s="183" t="s">
        <v>1869</v>
      </c>
    </row>
    <row r="1491" spans="1:47" s="2" customFormat="1" ht="39">
      <c r="A1491" s="37"/>
      <c r="B1491" s="38"/>
      <c r="C1491" s="39"/>
      <c r="D1491" s="185" t="s">
        <v>158</v>
      </c>
      <c r="E1491" s="39"/>
      <c r="F1491" s="186" t="s">
        <v>1846</v>
      </c>
      <c r="G1491" s="39"/>
      <c r="H1491" s="39"/>
      <c r="I1491" s="187"/>
      <c r="J1491" s="39"/>
      <c r="K1491" s="39"/>
      <c r="L1491" s="42"/>
      <c r="M1491" s="188"/>
      <c r="N1491" s="189"/>
      <c r="O1491" s="67"/>
      <c r="P1491" s="67"/>
      <c r="Q1491" s="67"/>
      <c r="R1491" s="67"/>
      <c r="S1491" s="67"/>
      <c r="T1491" s="68"/>
      <c r="U1491" s="37"/>
      <c r="V1491" s="37"/>
      <c r="W1491" s="37"/>
      <c r="X1491" s="37"/>
      <c r="Y1491" s="37"/>
      <c r="Z1491" s="37"/>
      <c r="AA1491" s="37"/>
      <c r="AB1491" s="37"/>
      <c r="AC1491" s="37"/>
      <c r="AD1491" s="37"/>
      <c r="AE1491" s="37"/>
      <c r="AT1491" s="19" t="s">
        <v>158</v>
      </c>
      <c r="AU1491" s="19" t="s">
        <v>87</v>
      </c>
    </row>
    <row r="1492" spans="1:65" s="2" customFormat="1" ht="14.45" customHeight="1">
      <c r="A1492" s="37"/>
      <c r="B1492" s="38"/>
      <c r="C1492" s="172" t="s">
        <v>1870</v>
      </c>
      <c r="D1492" s="172" t="s">
        <v>151</v>
      </c>
      <c r="E1492" s="173" t="s">
        <v>1871</v>
      </c>
      <c r="F1492" s="174" t="s">
        <v>1872</v>
      </c>
      <c r="G1492" s="175" t="s">
        <v>235</v>
      </c>
      <c r="H1492" s="176">
        <v>200</v>
      </c>
      <c r="I1492" s="177"/>
      <c r="J1492" s="178">
        <f>ROUND(I1492*H1492,2)</f>
        <v>0</v>
      </c>
      <c r="K1492" s="174" t="s">
        <v>155</v>
      </c>
      <c r="L1492" s="42"/>
      <c r="M1492" s="179" t="s">
        <v>31</v>
      </c>
      <c r="N1492" s="180" t="s">
        <v>48</v>
      </c>
      <c r="O1492" s="67"/>
      <c r="P1492" s="181">
        <f>O1492*H1492</f>
        <v>0</v>
      </c>
      <c r="Q1492" s="181">
        <v>0</v>
      </c>
      <c r="R1492" s="181">
        <f>Q1492*H1492</f>
        <v>0</v>
      </c>
      <c r="S1492" s="181">
        <v>0</v>
      </c>
      <c r="T1492" s="182">
        <f>S1492*H1492</f>
        <v>0</v>
      </c>
      <c r="U1492" s="37"/>
      <c r="V1492" s="37"/>
      <c r="W1492" s="37"/>
      <c r="X1492" s="37"/>
      <c r="Y1492" s="37"/>
      <c r="Z1492" s="37"/>
      <c r="AA1492" s="37"/>
      <c r="AB1492" s="37"/>
      <c r="AC1492" s="37"/>
      <c r="AD1492" s="37"/>
      <c r="AE1492" s="37"/>
      <c r="AR1492" s="183" t="s">
        <v>245</v>
      </c>
      <c r="AT1492" s="183" t="s">
        <v>151</v>
      </c>
      <c r="AU1492" s="183" t="s">
        <v>87</v>
      </c>
      <c r="AY1492" s="19" t="s">
        <v>149</v>
      </c>
      <c r="BE1492" s="184">
        <f>IF(N1492="základní",J1492,0)</f>
        <v>0</v>
      </c>
      <c r="BF1492" s="184">
        <f>IF(N1492="snížená",J1492,0)</f>
        <v>0</v>
      </c>
      <c r="BG1492" s="184">
        <f>IF(N1492="zákl. přenesená",J1492,0)</f>
        <v>0</v>
      </c>
      <c r="BH1492" s="184">
        <f>IF(N1492="sníž. přenesená",J1492,0)</f>
        <v>0</v>
      </c>
      <c r="BI1492" s="184">
        <f>IF(N1492="nulová",J1492,0)</f>
        <v>0</v>
      </c>
      <c r="BJ1492" s="19" t="s">
        <v>85</v>
      </c>
      <c r="BK1492" s="184">
        <f>ROUND(I1492*H1492,2)</f>
        <v>0</v>
      </c>
      <c r="BL1492" s="19" t="s">
        <v>245</v>
      </c>
      <c r="BM1492" s="183" t="s">
        <v>1873</v>
      </c>
    </row>
    <row r="1493" spans="1:47" s="2" customFormat="1" ht="39">
      <c r="A1493" s="37"/>
      <c r="B1493" s="38"/>
      <c r="C1493" s="39"/>
      <c r="D1493" s="185" t="s">
        <v>158</v>
      </c>
      <c r="E1493" s="39"/>
      <c r="F1493" s="186" t="s">
        <v>1846</v>
      </c>
      <c r="G1493" s="39"/>
      <c r="H1493" s="39"/>
      <c r="I1493" s="187"/>
      <c r="J1493" s="39"/>
      <c r="K1493" s="39"/>
      <c r="L1493" s="42"/>
      <c r="M1493" s="188"/>
      <c r="N1493" s="189"/>
      <c r="O1493" s="67"/>
      <c r="P1493" s="67"/>
      <c r="Q1493" s="67"/>
      <c r="R1493" s="67"/>
      <c r="S1493" s="67"/>
      <c r="T1493" s="68"/>
      <c r="U1493" s="37"/>
      <c r="V1493" s="37"/>
      <c r="W1493" s="37"/>
      <c r="X1493" s="37"/>
      <c r="Y1493" s="37"/>
      <c r="Z1493" s="37"/>
      <c r="AA1493" s="37"/>
      <c r="AB1493" s="37"/>
      <c r="AC1493" s="37"/>
      <c r="AD1493" s="37"/>
      <c r="AE1493" s="37"/>
      <c r="AT1493" s="19" t="s">
        <v>158</v>
      </c>
      <c r="AU1493" s="19" t="s">
        <v>87</v>
      </c>
    </row>
    <row r="1494" spans="1:65" s="2" customFormat="1" ht="14.45" customHeight="1">
      <c r="A1494" s="37"/>
      <c r="B1494" s="38"/>
      <c r="C1494" s="172" t="s">
        <v>1874</v>
      </c>
      <c r="D1494" s="172" t="s">
        <v>151</v>
      </c>
      <c r="E1494" s="173" t="s">
        <v>1875</v>
      </c>
      <c r="F1494" s="174" t="s">
        <v>1876</v>
      </c>
      <c r="G1494" s="175" t="s">
        <v>229</v>
      </c>
      <c r="H1494" s="176">
        <v>30.39</v>
      </c>
      <c r="I1494" s="177"/>
      <c r="J1494" s="178">
        <f>ROUND(I1494*H1494,2)</f>
        <v>0</v>
      </c>
      <c r="K1494" s="174" t="s">
        <v>155</v>
      </c>
      <c r="L1494" s="42"/>
      <c r="M1494" s="179" t="s">
        <v>31</v>
      </c>
      <c r="N1494" s="180" t="s">
        <v>48</v>
      </c>
      <c r="O1494" s="67"/>
      <c r="P1494" s="181">
        <f>O1494*H1494</f>
        <v>0</v>
      </c>
      <c r="Q1494" s="181">
        <v>5E-05</v>
      </c>
      <c r="R1494" s="181">
        <f>Q1494*H1494</f>
        <v>0.0015195</v>
      </c>
      <c r="S1494" s="181">
        <v>0</v>
      </c>
      <c r="T1494" s="182">
        <f>S1494*H1494</f>
        <v>0</v>
      </c>
      <c r="U1494" s="37"/>
      <c r="V1494" s="37"/>
      <c r="W1494" s="37"/>
      <c r="X1494" s="37"/>
      <c r="Y1494" s="37"/>
      <c r="Z1494" s="37"/>
      <c r="AA1494" s="37"/>
      <c r="AB1494" s="37"/>
      <c r="AC1494" s="37"/>
      <c r="AD1494" s="37"/>
      <c r="AE1494" s="37"/>
      <c r="AR1494" s="183" t="s">
        <v>245</v>
      </c>
      <c r="AT1494" s="183" t="s">
        <v>151</v>
      </c>
      <c r="AU1494" s="183" t="s">
        <v>87</v>
      </c>
      <c r="AY1494" s="19" t="s">
        <v>149</v>
      </c>
      <c r="BE1494" s="184">
        <f>IF(N1494="základní",J1494,0)</f>
        <v>0</v>
      </c>
      <c r="BF1494" s="184">
        <f>IF(N1494="snížená",J1494,0)</f>
        <v>0</v>
      </c>
      <c r="BG1494" s="184">
        <f>IF(N1494="zákl. přenesená",J1494,0)</f>
        <v>0</v>
      </c>
      <c r="BH1494" s="184">
        <f>IF(N1494="sníž. přenesená",J1494,0)</f>
        <v>0</v>
      </c>
      <c r="BI1494" s="184">
        <f>IF(N1494="nulová",J1494,0)</f>
        <v>0</v>
      </c>
      <c r="BJ1494" s="19" t="s">
        <v>85</v>
      </c>
      <c r="BK1494" s="184">
        <f>ROUND(I1494*H1494,2)</f>
        <v>0</v>
      </c>
      <c r="BL1494" s="19" t="s">
        <v>245</v>
      </c>
      <c r="BM1494" s="183" t="s">
        <v>1877</v>
      </c>
    </row>
    <row r="1495" spans="1:65" s="2" customFormat="1" ht="24.2" customHeight="1">
      <c r="A1495" s="37"/>
      <c r="B1495" s="38"/>
      <c r="C1495" s="172" t="s">
        <v>1878</v>
      </c>
      <c r="D1495" s="172" t="s">
        <v>151</v>
      </c>
      <c r="E1495" s="173" t="s">
        <v>1879</v>
      </c>
      <c r="F1495" s="174" t="s">
        <v>1880</v>
      </c>
      <c r="G1495" s="175" t="s">
        <v>179</v>
      </c>
      <c r="H1495" s="176">
        <v>0.756</v>
      </c>
      <c r="I1495" s="177"/>
      <c r="J1495" s="178">
        <f>ROUND(I1495*H1495,2)</f>
        <v>0</v>
      </c>
      <c r="K1495" s="174" t="s">
        <v>155</v>
      </c>
      <c r="L1495" s="42"/>
      <c r="M1495" s="179" t="s">
        <v>31</v>
      </c>
      <c r="N1495" s="180" t="s">
        <v>48</v>
      </c>
      <c r="O1495" s="67"/>
      <c r="P1495" s="181">
        <f>O1495*H1495</f>
        <v>0</v>
      </c>
      <c r="Q1495" s="181">
        <v>0</v>
      </c>
      <c r="R1495" s="181">
        <f>Q1495*H1495</f>
        <v>0</v>
      </c>
      <c r="S1495" s="181">
        <v>0</v>
      </c>
      <c r="T1495" s="182">
        <f>S1495*H1495</f>
        <v>0</v>
      </c>
      <c r="U1495" s="37"/>
      <c r="V1495" s="37"/>
      <c r="W1495" s="37"/>
      <c r="X1495" s="37"/>
      <c r="Y1495" s="37"/>
      <c r="Z1495" s="37"/>
      <c r="AA1495" s="37"/>
      <c r="AB1495" s="37"/>
      <c r="AC1495" s="37"/>
      <c r="AD1495" s="37"/>
      <c r="AE1495" s="37"/>
      <c r="AR1495" s="183" t="s">
        <v>245</v>
      </c>
      <c r="AT1495" s="183" t="s">
        <v>151</v>
      </c>
      <c r="AU1495" s="183" t="s">
        <v>87</v>
      </c>
      <c r="AY1495" s="19" t="s">
        <v>149</v>
      </c>
      <c r="BE1495" s="184">
        <f>IF(N1495="základní",J1495,0)</f>
        <v>0</v>
      </c>
      <c r="BF1495" s="184">
        <f>IF(N1495="snížená",J1495,0)</f>
        <v>0</v>
      </c>
      <c r="BG1495" s="184">
        <f>IF(N1495="zákl. přenesená",J1495,0)</f>
        <v>0</v>
      </c>
      <c r="BH1495" s="184">
        <f>IF(N1495="sníž. přenesená",J1495,0)</f>
        <v>0</v>
      </c>
      <c r="BI1495" s="184">
        <f>IF(N1495="nulová",J1495,0)</f>
        <v>0</v>
      </c>
      <c r="BJ1495" s="19" t="s">
        <v>85</v>
      </c>
      <c r="BK1495" s="184">
        <f>ROUND(I1495*H1495,2)</f>
        <v>0</v>
      </c>
      <c r="BL1495" s="19" t="s">
        <v>245</v>
      </c>
      <c r="BM1495" s="183" t="s">
        <v>1881</v>
      </c>
    </row>
    <row r="1496" spans="1:47" s="2" customFormat="1" ht="78">
      <c r="A1496" s="37"/>
      <c r="B1496" s="38"/>
      <c r="C1496" s="39"/>
      <c r="D1496" s="185" t="s">
        <v>158</v>
      </c>
      <c r="E1496" s="39"/>
      <c r="F1496" s="186" t="s">
        <v>964</v>
      </c>
      <c r="G1496" s="39"/>
      <c r="H1496" s="39"/>
      <c r="I1496" s="187"/>
      <c r="J1496" s="39"/>
      <c r="K1496" s="39"/>
      <c r="L1496" s="42"/>
      <c r="M1496" s="188"/>
      <c r="N1496" s="189"/>
      <c r="O1496" s="67"/>
      <c r="P1496" s="67"/>
      <c r="Q1496" s="67"/>
      <c r="R1496" s="67"/>
      <c r="S1496" s="67"/>
      <c r="T1496" s="68"/>
      <c r="U1496" s="37"/>
      <c r="V1496" s="37"/>
      <c r="W1496" s="37"/>
      <c r="X1496" s="37"/>
      <c r="Y1496" s="37"/>
      <c r="Z1496" s="37"/>
      <c r="AA1496" s="37"/>
      <c r="AB1496" s="37"/>
      <c r="AC1496" s="37"/>
      <c r="AD1496" s="37"/>
      <c r="AE1496" s="37"/>
      <c r="AT1496" s="19" t="s">
        <v>158</v>
      </c>
      <c r="AU1496" s="19" t="s">
        <v>87</v>
      </c>
    </row>
    <row r="1497" spans="1:65" s="2" customFormat="1" ht="24.2" customHeight="1">
      <c r="A1497" s="37"/>
      <c r="B1497" s="38"/>
      <c r="C1497" s="172" t="s">
        <v>1882</v>
      </c>
      <c r="D1497" s="172" t="s">
        <v>151</v>
      </c>
      <c r="E1497" s="173" t="s">
        <v>1883</v>
      </c>
      <c r="F1497" s="174" t="s">
        <v>1884</v>
      </c>
      <c r="G1497" s="175" t="s">
        <v>179</v>
      </c>
      <c r="H1497" s="176">
        <v>0.756</v>
      </c>
      <c r="I1497" s="177"/>
      <c r="J1497" s="178">
        <f>ROUND(I1497*H1497,2)</f>
        <v>0</v>
      </c>
      <c r="K1497" s="174" t="s">
        <v>155</v>
      </c>
      <c r="L1497" s="42"/>
      <c r="M1497" s="179" t="s">
        <v>31</v>
      </c>
      <c r="N1497" s="180" t="s">
        <v>48</v>
      </c>
      <c r="O1497" s="67"/>
      <c r="P1497" s="181">
        <f>O1497*H1497</f>
        <v>0</v>
      </c>
      <c r="Q1497" s="181">
        <v>0</v>
      </c>
      <c r="R1497" s="181">
        <f>Q1497*H1497</f>
        <v>0</v>
      </c>
      <c r="S1497" s="181">
        <v>0</v>
      </c>
      <c r="T1497" s="182">
        <f>S1497*H1497</f>
        <v>0</v>
      </c>
      <c r="U1497" s="37"/>
      <c r="V1497" s="37"/>
      <c r="W1497" s="37"/>
      <c r="X1497" s="37"/>
      <c r="Y1497" s="37"/>
      <c r="Z1497" s="37"/>
      <c r="AA1497" s="37"/>
      <c r="AB1497" s="37"/>
      <c r="AC1497" s="37"/>
      <c r="AD1497" s="37"/>
      <c r="AE1497" s="37"/>
      <c r="AR1497" s="183" t="s">
        <v>245</v>
      </c>
      <c r="AT1497" s="183" t="s">
        <v>151</v>
      </c>
      <c r="AU1497" s="183" t="s">
        <v>87</v>
      </c>
      <c r="AY1497" s="19" t="s">
        <v>149</v>
      </c>
      <c r="BE1497" s="184">
        <f>IF(N1497="základní",J1497,0)</f>
        <v>0</v>
      </c>
      <c r="BF1497" s="184">
        <f>IF(N1497="snížená",J1497,0)</f>
        <v>0</v>
      </c>
      <c r="BG1497" s="184">
        <f>IF(N1497="zákl. přenesená",J1497,0)</f>
        <v>0</v>
      </c>
      <c r="BH1497" s="184">
        <f>IF(N1497="sníž. přenesená",J1497,0)</f>
        <v>0</v>
      </c>
      <c r="BI1497" s="184">
        <f>IF(N1497="nulová",J1497,0)</f>
        <v>0</v>
      </c>
      <c r="BJ1497" s="19" t="s">
        <v>85</v>
      </c>
      <c r="BK1497" s="184">
        <f>ROUND(I1497*H1497,2)</f>
        <v>0</v>
      </c>
      <c r="BL1497" s="19" t="s">
        <v>245</v>
      </c>
      <c r="BM1497" s="183" t="s">
        <v>1885</v>
      </c>
    </row>
    <row r="1498" spans="1:47" s="2" customFormat="1" ht="78">
      <c r="A1498" s="37"/>
      <c r="B1498" s="38"/>
      <c r="C1498" s="39"/>
      <c r="D1498" s="185" t="s">
        <v>158</v>
      </c>
      <c r="E1498" s="39"/>
      <c r="F1498" s="186" t="s">
        <v>964</v>
      </c>
      <c r="G1498" s="39"/>
      <c r="H1498" s="39"/>
      <c r="I1498" s="187"/>
      <c r="J1498" s="39"/>
      <c r="K1498" s="39"/>
      <c r="L1498" s="42"/>
      <c r="M1498" s="188"/>
      <c r="N1498" s="189"/>
      <c r="O1498" s="67"/>
      <c r="P1498" s="67"/>
      <c r="Q1498" s="67"/>
      <c r="R1498" s="67"/>
      <c r="S1498" s="67"/>
      <c r="T1498" s="68"/>
      <c r="U1498" s="37"/>
      <c r="V1498" s="37"/>
      <c r="W1498" s="37"/>
      <c r="X1498" s="37"/>
      <c r="Y1498" s="37"/>
      <c r="Z1498" s="37"/>
      <c r="AA1498" s="37"/>
      <c r="AB1498" s="37"/>
      <c r="AC1498" s="37"/>
      <c r="AD1498" s="37"/>
      <c r="AE1498" s="37"/>
      <c r="AT1498" s="19" t="s">
        <v>158</v>
      </c>
      <c r="AU1498" s="19" t="s">
        <v>87</v>
      </c>
    </row>
    <row r="1499" spans="2:63" s="12" customFormat="1" ht="22.9" customHeight="1">
      <c r="B1499" s="156"/>
      <c r="C1499" s="157"/>
      <c r="D1499" s="158" t="s">
        <v>76</v>
      </c>
      <c r="E1499" s="170" t="s">
        <v>1886</v>
      </c>
      <c r="F1499" s="170" t="s">
        <v>1887</v>
      </c>
      <c r="G1499" s="157"/>
      <c r="H1499" s="157"/>
      <c r="I1499" s="160"/>
      <c r="J1499" s="171">
        <f>BK1499</f>
        <v>0</v>
      </c>
      <c r="K1499" s="157"/>
      <c r="L1499" s="162"/>
      <c r="M1499" s="163"/>
      <c r="N1499" s="164"/>
      <c r="O1499" s="164"/>
      <c r="P1499" s="165">
        <f>SUM(P1500:P1539)</f>
        <v>0</v>
      </c>
      <c r="Q1499" s="164"/>
      <c r="R1499" s="165">
        <f>SUM(R1500:R1539)</f>
        <v>0.57992908</v>
      </c>
      <c r="S1499" s="164"/>
      <c r="T1499" s="166">
        <f>SUM(T1500:T1539)</f>
        <v>0</v>
      </c>
      <c r="AR1499" s="167" t="s">
        <v>87</v>
      </c>
      <c r="AT1499" s="168" t="s">
        <v>76</v>
      </c>
      <c r="AU1499" s="168" t="s">
        <v>85</v>
      </c>
      <c r="AY1499" s="167" t="s">
        <v>149</v>
      </c>
      <c r="BK1499" s="169">
        <f>SUM(BK1500:BK1539)</f>
        <v>0</v>
      </c>
    </row>
    <row r="1500" spans="1:65" s="2" customFormat="1" ht="14.45" customHeight="1">
      <c r="A1500" s="37"/>
      <c r="B1500" s="38"/>
      <c r="C1500" s="172" t="s">
        <v>1888</v>
      </c>
      <c r="D1500" s="172" t="s">
        <v>151</v>
      </c>
      <c r="E1500" s="173" t="s">
        <v>1889</v>
      </c>
      <c r="F1500" s="174" t="s">
        <v>1890</v>
      </c>
      <c r="G1500" s="175" t="s">
        <v>229</v>
      </c>
      <c r="H1500" s="176">
        <v>6.062</v>
      </c>
      <c r="I1500" s="177"/>
      <c r="J1500" s="178">
        <f>ROUND(I1500*H1500,2)</f>
        <v>0</v>
      </c>
      <c r="K1500" s="174" t="s">
        <v>155</v>
      </c>
      <c r="L1500" s="42"/>
      <c r="M1500" s="179" t="s">
        <v>31</v>
      </c>
      <c r="N1500" s="180" t="s">
        <v>48</v>
      </c>
      <c r="O1500" s="67"/>
      <c r="P1500" s="181">
        <f>O1500*H1500</f>
        <v>0</v>
      </c>
      <c r="Q1500" s="181">
        <v>0</v>
      </c>
      <c r="R1500" s="181">
        <f>Q1500*H1500</f>
        <v>0</v>
      </c>
      <c r="S1500" s="181">
        <v>0</v>
      </c>
      <c r="T1500" s="182">
        <f>S1500*H1500</f>
        <v>0</v>
      </c>
      <c r="U1500" s="37"/>
      <c r="V1500" s="37"/>
      <c r="W1500" s="37"/>
      <c r="X1500" s="37"/>
      <c r="Y1500" s="37"/>
      <c r="Z1500" s="37"/>
      <c r="AA1500" s="37"/>
      <c r="AB1500" s="37"/>
      <c r="AC1500" s="37"/>
      <c r="AD1500" s="37"/>
      <c r="AE1500" s="37"/>
      <c r="AR1500" s="183" t="s">
        <v>245</v>
      </c>
      <c r="AT1500" s="183" t="s">
        <v>151</v>
      </c>
      <c r="AU1500" s="183" t="s">
        <v>87</v>
      </c>
      <c r="AY1500" s="19" t="s">
        <v>149</v>
      </c>
      <c r="BE1500" s="184">
        <f>IF(N1500="základní",J1500,0)</f>
        <v>0</v>
      </c>
      <c r="BF1500" s="184">
        <f>IF(N1500="snížená",J1500,0)</f>
        <v>0</v>
      </c>
      <c r="BG1500" s="184">
        <f>IF(N1500="zákl. přenesená",J1500,0)</f>
        <v>0</v>
      </c>
      <c r="BH1500" s="184">
        <f>IF(N1500="sníž. přenesená",J1500,0)</f>
        <v>0</v>
      </c>
      <c r="BI1500" s="184">
        <f>IF(N1500="nulová",J1500,0)</f>
        <v>0</v>
      </c>
      <c r="BJ1500" s="19" t="s">
        <v>85</v>
      </c>
      <c r="BK1500" s="184">
        <f>ROUND(I1500*H1500,2)</f>
        <v>0</v>
      </c>
      <c r="BL1500" s="19" t="s">
        <v>245</v>
      </c>
      <c r="BM1500" s="183" t="s">
        <v>1891</v>
      </c>
    </row>
    <row r="1501" spans="2:51" s="13" customFormat="1" ht="12">
      <c r="B1501" s="190"/>
      <c r="C1501" s="191"/>
      <c r="D1501" s="185" t="s">
        <v>160</v>
      </c>
      <c r="E1501" s="192" t="s">
        <v>31</v>
      </c>
      <c r="F1501" s="193" t="s">
        <v>205</v>
      </c>
      <c r="G1501" s="191"/>
      <c r="H1501" s="192" t="s">
        <v>31</v>
      </c>
      <c r="I1501" s="194"/>
      <c r="J1501" s="191"/>
      <c r="K1501" s="191"/>
      <c r="L1501" s="195"/>
      <c r="M1501" s="196"/>
      <c r="N1501" s="197"/>
      <c r="O1501" s="197"/>
      <c r="P1501" s="197"/>
      <c r="Q1501" s="197"/>
      <c r="R1501" s="197"/>
      <c r="S1501" s="197"/>
      <c r="T1501" s="198"/>
      <c r="AT1501" s="199" t="s">
        <v>160</v>
      </c>
      <c r="AU1501" s="199" t="s">
        <v>87</v>
      </c>
      <c r="AV1501" s="13" t="s">
        <v>85</v>
      </c>
      <c r="AW1501" s="13" t="s">
        <v>38</v>
      </c>
      <c r="AX1501" s="13" t="s">
        <v>77</v>
      </c>
      <c r="AY1501" s="199" t="s">
        <v>149</v>
      </c>
    </row>
    <row r="1502" spans="2:51" s="13" customFormat="1" ht="12">
      <c r="B1502" s="190"/>
      <c r="C1502" s="191"/>
      <c r="D1502" s="185" t="s">
        <v>160</v>
      </c>
      <c r="E1502" s="192" t="s">
        <v>31</v>
      </c>
      <c r="F1502" s="193" t="s">
        <v>1892</v>
      </c>
      <c r="G1502" s="191"/>
      <c r="H1502" s="192" t="s">
        <v>31</v>
      </c>
      <c r="I1502" s="194"/>
      <c r="J1502" s="191"/>
      <c r="K1502" s="191"/>
      <c r="L1502" s="195"/>
      <c r="M1502" s="196"/>
      <c r="N1502" s="197"/>
      <c r="O1502" s="197"/>
      <c r="P1502" s="197"/>
      <c r="Q1502" s="197"/>
      <c r="R1502" s="197"/>
      <c r="S1502" s="197"/>
      <c r="T1502" s="198"/>
      <c r="AT1502" s="199" t="s">
        <v>160</v>
      </c>
      <c r="AU1502" s="199" t="s">
        <v>87</v>
      </c>
      <c r="AV1502" s="13" t="s">
        <v>85</v>
      </c>
      <c r="AW1502" s="13" t="s">
        <v>38</v>
      </c>
      <c r="AX1502" s="13" t="s">
        <v>77</v>
      </c>
      <c r="AY1502" s="199" t="s">
        <v>149</v>
      </c>
    </row>
    <row r="1503" spans="2:51" s="14" customFormat="1" ht="12">
      <c r="B1503" s="200"/>
      <c r="C1503" s="201"/>
      <c r="D1503" s="185" t="s">
        <v>160</v>
      </c>
      <c r="E1503" s="202" t="s">
        <v>31</v>
      </c>
      <c r="F1503" s="203" t="s">
        <v>1893</v>
      </c>
      <c r="G1503" s="201"/>
      <c r="H1503" s="204">
        <v>1.362</v>
      </c>
      <c r="I1503" s="205"/>
      <c r="J1503" s="201"/>
      <c r="K1503" s="201"/>
      <c r="L1503" s="206"/>
      <c r="M1503" s="207"/>
      <c r="N1503" s="208"/>
      <c r="O1503" s="208"/>
      <c r="P1503" s="208"/>
      <c r="Q1503" s="208"/>
      <c r="R1503" s="208"/>
      <c r="S1503" s="208"/>
      <c r="T1503" s="209"/>
      <c r="AT1503" s="210" t="s">
        <v>160</v>
      </c>
      <c r="AU1503" s="210" t="s">
        <v>87</v>
      </c>
      <c r="AV1503" s="14" t="s">
        <v>87</v>
      </c>
      <c r="AW1503" s="14" t="s">
        <v>38</v>
      </c>
      <c r="AX1503" s="14" t="s">
        <v>77</v>
      </c>
      <c r="AY1503" s="210" t="s">
        <v>149</v>
      </c>
    </row>
    <row r="1504" spans="2:51" s="14" customFormat="1" ht="12">
      <c r="B1504" s="200"/>
      <c r="C1504" s="201"/>
      <c r="D1504" s="185" t="s">
        <v>160</v>
      </c>
      <c r="E1504" s="202" t="s">
        <v>31</v>
      </c>
      <c r="F1504" s="203" t="s">
        <v>1894</v>
      </c>
      <c r="G1504" s="201"/>
      <c r="H1504" s="204">
        <v>2.784</v>
      </c>
      <c r="I1504" s="205"/>
      <c r="J1504" s="201"/>
      <c r="K1504" s="201"/>
      <c r="L1504" s="206"/>
      <c r="M1504" s="207"/>
      <c r="N1504" s="208"/>
      <c r="O1504" s="208"/>
      <c r="P1504" s="208"/>
      <c r="Q1504" s="208"/>
      <c r="R1504" s="208"/>
      <c r="S1504" s="208"/>
      <c r="T1504" s="209"/>
      <c r="AT1504" s="210" t="s">
        <v>160</v>
      </c>
      <c r="AU1504" s="210" t="s">
        <v>87</v>
      </c>
      <c r="AV1504" s="14" t="s">
        <v>87</v>
      </c>
      <c r="AW1504" s="14" t="s">
        <v>38</v>
      </c>
      <c r="AX1504" s="14" t="s">
        <v>77</v>
      </c>
      <c r="AY1504" s="210" t="s">
        <v>149</v>
      </c>
    </row>
    <row r="1505" spans="2:51" s="14" customFormat="1" ht="12">
      <c r="B1505" s="200"/>
      <c r="C1505" s="201"/>
      <c r="D1505" s="185" t="s">
        <v>160</v>
      </c>
      <c r="E1505" s="202" t="s">
        <v>31</v>
      </c>
      <c r="F1505" s="203" t="s">
        <v>1895</v>
      </c>
      <c r="G1505" s="201"/>
      <c r="H1505" s="204">
        <v>0.948</v>
      </c>
      <c r="I1505" s="205"/>
      <c r="J1505" s="201"/>
      <c r="K1505" s="201"/>
      <c r="L1505" s="206"/>
      <c r="M1505" s="207"/>
      <c r="N1505" s="208"/>
      <c r="O1505" s="208"/>
      <c r="P1505" s="208"/>
      <c r="Q1505" s="208"/>
      <c r="R1505" s="208"/>
      <c r="S1505" s="208"/>
      <c r="T1505" s="209"/>
      <c r="AT1505" s="210" t="s">
        <v>160</v>
      </c>
      <c r="AU1505" s="210" t="s">
        <v>87</v>
      </c>
      <c r="AV1505" s="14" t="s">
        <v>87</v>
      </c>
      <c r="AW1505" s="14" t="s">
        <v>38</v>
      </c>
      <c r="AX1505" s="14" t="s">
        <v>77</v>
      </c>
      <c r="AY1505" s="210" t="s">
        <v>149</v>
      </c>
    </row>
    <row r="1506" spans="2:51" s="14" customFormat="1" ht="12">
      <c r="B1506" s="200"/>
      <c r="C1506" s="201"/>
      <c r="D1506" s="185" t="s">
        <v>160</v>
      </c>
      <c r="E1506" s="202" t="s">
        <v>31</v>
      </c>
      <c r="F1506" s="203" t="s">
        <v>1896</v>
      </c>
      <c r="G1506" s="201"/>
      <c r="H1506" s="204">
        <v>0.968</v>
      </c>
      <c r="I1506" s="205"/>
      <c r="J1506" s="201"/>
      <c r="K1506" s="201"/>
      <c r="L1506" s="206"/>
      <c r="M1506" s="207"/>
      <c r="N1506" s="208"/>
      <c r="O1506" s="208"/>
      <c r="P1506" s="208"/>
      <c r="Q1506" s="208"/>
      <c r="R1506" s="208"/>
      <c r="S1506" s="208"/>
      <c r="T1506" s="209"/>
      <c r="AT1506" s="210" t="s">
        <v>160</v>
      </c>
      <c r="AU1506" s="210" t="s">
        <v>87</v>
      </c>
      <c r="AV1506" s="14" t="s">
        <v>87</v>
      </c>
      <c r="AW1506" s="14" t="s">
        <v>38</v>
      </c>
      <c r="AX1506" s="14" t="s">
        <v>77</v>
      </c>
      <c r="AY1506" s="210" t="s">
        <v>149</v>
      </c>
    </row>
    <row r="1507" spans="2:51" s="15" customFormat="1" ht="12">
      <c r="B1507" s="211"/>
      <c r="C1507" s="212"/>
      <c r="D1507" s="185" t="s">
        <v>160</v>
      </c>
      <c r="E1507" s="213" t="s">
        <v>31</v>
      </c>
      <c r="F1507" s="214" t="s">
        <v>163</v>
      </c>
      <c r="G1507" s="212"/>
      <c r="H1507" s="215">
        <v>6.062</v>
      </c>
      <c r="I1507" s="216"/>
      <c r="J1507" s="212"/>
      <c r="K1507" s="212"/>
      <c r="L1507" s="217"/>
      <c r="M1507" s="218"/>
      <c r="N1507" s="219"/>
      <c r="O1507" s="219"/>
      <c r="P1507" s="219"/>
      <c r="Q1507" s="219"/>
      <c r="R1507" s="219"/>
      <c r="S1507" s="219"/>
      <c r="T1507" s="220"/>
      <c r="AT1507" s="221" t="s">
        <v>160</v>
      </c>
      <c r="AU1507" s="221" t="s">
        <v>87</v>
      </c>
      <c r="AV1507" s="15" t="s">
        <v>156</v>
      </c>
      <c r="AW1507" s="15" t="s">
        <v>38</v>
      </c>
      <c r="AX1507" s="15" t="s">
        <v>85</v>
      </c>
      <c r="AY1507" s="221" t="s">
        <v>149</v>
      </c>
    </row>
    <row r="1508" spans="1:65" s="2" customFormat="1" ht="14.45" customHeight="1">
      <c r="A1508" s="37"/>
      <c r="B1508" s="38"/>
      <c r="C1508" s="172" t="s">
        <v>1897</v>
      </c>
      <c r="D1508" s="172" t="s">
        <v>151</v>
      </c>
      <c r="E1508" s="173" t="s">
        <v>1898</v>
      </c>
      <c r="F1508" s="174" t="s">
        <v>1899</v>
      </c>
      <c r="G1508" s="175" t="s">
        <v>229</v>
      </c>
      <c r="H1508" s="176">
        <v>6.062</v>
      </c>
      <c r="I1508" s="177"/>
      <c r="J1508" s="178">
        <f>ROUND(I1508*H1508,2)</f>
        <v>0</v>
      </c>
      <c r="K1508" s="174" t="s">
        <v>155</v>
      </c>
      <c r="L1508" s="42"/>
      <c r="M1508" s="179" t="s">
        <v>31</v>
      </c>
      <c r="N1508" s="180" t="s">
        <v>48</v>
      </c>
      <c r="O1508" s="67"/>
      <c r="P1508" s="181">
        <f>O1508*H1508</f>
        <v>0</v>
      </c>
      <c r="Q1508" s="181">
        <v>0.00012</v>
      </c>
      <c r="R1508" s="181">
        <f>Q1508*H1508</f>
        <v>0.0007274400000000001</v>
      </c>
      <c r="S1508" s="181">
        <v>0</v>
      </c>
      <c r="T1508" s="182">
        <f>S1508*H1508</f>
        <v>0</v>
      </c>
      <c r="U1508" s="37"/>
      <c r="V1508" s="37"/>
      <c r="W1508" s="37"/>
      <c r="X1508" s="37"/>
      <c r="Y1508" s="37"/>
      <c r="Z1508" s="37"/>
      <c r="AA1508" s="37"/>
      <c r="AB1508" s="37"/>
      <c r="AC1508" s="37"/>
      <c r="AD1508" s="37"/>
      <c r="AE1508" s="37"/>
      <c r="AR1508" s="183" t="s">
        <v>245</v>
      </c>
      <c r="AT1508" s="183" t="s">
        <v>151</v>
      </c>
      <c r="AU1508" s="183" t="s">
        <v>87</v>
      </c>
      <c r="AY1508" s="19" t="s">
        <v>149</v>
      </c>
      <c r="BE1508" s="184">
        <f>IF(N1508="základní",J1508,0)</f>
        <v>0</v>
      </c>
      <c r="BF1508" s="184">
        <f>IF(N1508="snížená",J1508,0)</f>
        <v>0</v>
      </c>
      <c r="BG1508" s="184">
        <f>IF(N1508="zákl. přenesená",J1508,0)</f>
        <v>0</v>
      </c>
      <c r="BH1508" s="184">
        <f>IF(N1508="sníž. přenesená",J1508,0)</f>
        <v>0</v>
      </c>
      <c r="BI1508" s="184">
        <f>IF(N1508="nulová",J1508,0)</f>
        <v>0</v>
      </c>
      <c r="BJ1508" s="19" t="s">
        <v>85</v>
      </c>
      <c r="BK1508" s="184">
        <f>ROUND(I1508*H1508,2)</f>
        <v>0</v>
      </c>
      <c r="BL1508" s="19" t="s">
        <v>245</v>
      </c>
      <c r="BM1508" s="183" t="s">
        <v>1900</v>
      </c>
    </row>
    <row r="1509" spans="2:51" s="13" customFormat="1" ht="12">
      <c r="B1509" s="190"/>
      <c r="C1509" s="191"/>
      <c r="D1509" s="185" t="s">
        <v>160</v>
      </c>
      <c r="E1509" s="192" t="s">
        <v>31</v>
      </c>
      <c r="F1509" s="193" t="s">
        <v>205</v>
      </c>
      <c r="G1509" s="191"/>
      <c r="H1509" s="192" t="s">
        <v>31</v>
      </c>
      <c r="I1509" s="194"/>
      <c r="J1509" s="191"/>
      <c r="K1509" s="191"/>
      <c r="L1509" s="195"/>
      <c r="M1509" s="196"/>
      <c r="N1509" s="197"/>
      <c r="O1509" s="197"/>
      <c r="P1509" s="197"/>
      <c r="Q1509" s="197"/>
      <c r="R1509" s="197"/>
      <c r="S1509" s="197"/>
      <c r="T1509" s="198"/>
      <c r="AT1509" s="199" t="s">
        <v>160</v>
      </c>
      <c r="AU1509" s="199" t="s">
        <v>87</v>
      </c>
      <c r="AV1509" s="13" t="s">
        <v>85</v>
      </c>
      <c r="AW1509" s="13" t="s">
        <v>38</v>
      </c>
      <c r="AX1509" s="13" t="s">
        <v>77</v>
      </c>
      <c r="AY1509" s="199" t="s">
        <v>149</v>
      </c>
    </row>
    <row r="1510" spans="2:51" s="13" customFormat="1" ht="12">
      <c r="B1510" s="190"/>
      <c r="C1510" s="191"/>
      <c r="D1510" s="185" t="s">
        <v>160</v>
      </c>
      <c r="E1510" s="192" t="s">
        <v>31</v>
      </c>
      <c r="F1510" s="193" t="s">
        <v>1892</v>
      </c>
      <c r="G1510" s="191"/>
      <c r="H1510" s="192" t="s">
        <v>31</v>
      </c>
      <c r="I1510" s="194"/>
      <c r="J1510" s="191"/>
      <c r="K1510" s="191"/>
      <c r="L1510" s="195"/>
      <c r="M1510" s="196"/>
      <c r="N1510" s="197"/>
      <c r="O1510" s="197"/>
      <c r="P1510" s="197"/>
      <c r="Q1510" s="197"/>
      <c r="R1510" s="197"/>
      <c r="S1510" s="197"/>
      <c r="T1510" s="198"/>
      <c r="AT1510" s="199" t="s">
        <v>160</v>
      </c>
      <c r="AU1510" s="199" t="s">
        <v>87</v>
      </c>
      <c r="AV1510" s="13" t="s">
        <v>85</v>
      </c>
      <c r="AW1510" s="13" t="s">
        <v>38</v>
      </c>
      <c r="AX1510" s="13" t="s">
        <v>77</v>
      </c>
      <c r="AY1510" s="199" t="s">
        <v>149</v>
      </c>
    </row>
    <row r="1511" spans="2:51" s="14" customFormat="1" ht="12">
      <c r="B1511" s="200"/>
      <c r="C1511" s="201"/>
      <c r="D1511" s="185" t="s">
        <v>160</v>
      </c>
      <c r="E1511" s="202" t="s">
        <v>31</v>
      </c>
      <c r="F1511" s="203" t="s">
        <v>1893</v>
      </c>
      <c r="G1511" s="201"/>
      <c r="H1511" s="204">
        <v>1.362</v>
      </c>
      <c r="I1511" s="205"/>
      <c r="J1511" s="201"/>
      <c r="K1511" s="201"/>
      <c r="L1511" s="206"/>
      <c r="M1511" s="207"/>
      <c r="N1511" s="208"/>
      <c r="O1511" s="208"/>
      <c r="P1511" s="208"/>
      <c r="Q1511" s="208"/>
      <c r="R1511" s="208"/>
      <c r="S1511" s="208"/>
      <c r="T1511" s="209"/>
      <c r="AT1511" s="210" t="s">
        <v>160</v>
      </c>
      <c r="AU1511" s="210" t="s">
        <v>87</v>
      </c>
      <c r="AV1511" s="14" t="s">
        <v>87</v>
      </c>
      <c r="AW1511" s="14" t="s">
        <v>38</v>
      </c>
      <c r="AX1511" s="14" t="s">
        <v>77</v>
      </c>
      <c r="AY1511" s="210" t="s">
        <v>149</v>
      </c>
    </row>
    <row r="1512" spans="2:51" s="14" customFormat="1" ht="12">
      <c r="B1512" s="200"/>
      <c r="C1512" s="201"/>
      <c r="D1512" s="185" t="s">
        <v>160</v>
      </c>
      <c r="E1512" s="202" t="s">
        <v>31</v>
      </c>
      <c r="F1512" s="203" t="s">
        <v>1894</v>
      </c>
      <c r="G1512" s="201"/>
      <c r="H1512" s="204">
        <v>2.784</v>
      </c>
      <c r="I1512" s="205"/>
      <c r="J1512" s="201"/>
      <c r="K1512" s="201"/>
      <c r="L1512" s="206"/>
      <c r="M1512" s="207"/>
      <c r="N1512" s="208"/>
      <c r="O1512" s="208"/>
      <c r="P1512" s="208"/>
      <c r="Q1512" s="208"/>
      <c r="R1512" s="208"/>
      <c r="S1512" s="208"/>
      <c r="T1512" s="209"/>
      <c r="AT1512" s="210" t="s">
        <v>160</v>
      </c>
      <c r="AU1512" s="210" t="s">
        <v>87</v>
      </c>
      <c r="AV1512" s="14" t="s">
        <v>87</v>
      </c>
      <c r="AW1512" s="14" t="s">
        <v>38</v>
      </c>
      <c r="AX1512" s="14" t="s">
        <v>77</v>
      </c>
      <c r="AY1512" s="210" t="s">
        <v>149</v>
      </c>
    </row>
    <row r="1513" spans="2:51" s="14" customFormat="1" ht="12">
      <c r="B1513" s="200"/>
      <c r="C1513" s="201"/>
      <c r="D1513" s="185" t="s">
        <v>160</v>
      </c>
      <c r="E1513" s="202" t="s">
        <v>31</v>
      </c>
      <c r="F1513" s="203" t="s">
        <v>1895</v>
      </c>
      <c r="G1513" s="201"/>
      <c r="H1513" s="204">
        <v>0.948</v>
      </c>
      <c r="I1513" s="205"/>
      <c r="J1513" s="201"/>
      <c r="K1513" s="201"/>
      <c r="L1513" s="206"/>
      <c r="M1513" s="207"/>
      <c r="N1513" s="208"/>
      <c r="O1513" s="208"/>
      <c r="P1513" s="208"/>
      <c r="Q1513" s="208"/>
      <c r="R1513" s="208"/>
      <c r="S1513" s="208"/>
      <c r="T1513" s="209"/>
      <c r="AT1513" s="210" t="s">
        <v>160</v>
      </c>
      <c r="AU1513" s="210" t="s">
        <v>87</v>
      </c>
      <c r="AV1513" s="14" t="s">
        <v>87</v>
      </c>
      <c r="AW1513" s="14" t="s">
        <v>38</v>
      </c>
      <c r="AX1513" s="14" t="s">
        <v>77</v>
      </c>
      <c r="AY1513" s="210" t="s">
        <v>149</v>
      </c>
    </row>
    <row r="1514" spans="2:51" s="14" customFormat="1" ht="12">
      <c r="B1514" s="200"/>
      <c r="C1514" s="201"/>
      <c r="D1514" s="185" t="s">
        <v>160</v>
      </c>
      <c r="E1514" s="202" t="s">
        <v>31</v>
      </c>
      <c r="F1514" s="203" t="s">
        <v>1896</v>
      </c>
      <c r="G1514" s="201"/>
      <c r="H1514" s="204">
        <v>0.968</v>
      </c>
      <c r="I1514" s="205"/>
      <c r="J1514" s="201"/>
      <c r="K1514" s="201"/>
      <c r="L1514" s="206"/>
      <c r="M1514" s="207"/>
      <c r="N1514" s="208"/>
      <c r="O1514" s="208"/>
      <c r="P1514" s="208"/>
      <c r="Q1514" s="208"/>
      <c r="R1514" s="208"/>
      <c r="S1514" s="208"/>
      <c r="T1514" s="209"/>
      <c r="AT1514" s="210" t="s">
        <v>160</v>
      </c>
      <c r="AU1514" s="210" t="s">
        <v>87</v>
      </c>
      <c r="AV1514" s="14" t="s">
        <v>87</v>
      </c>
      <c r="AW1514" s="14" t="s">
        <v>38</v>
      </c>
      <c r="AX1514" s="14" t="s">
        <v>77</v>
      </c>
      <c r="AY1514" s="210" t="s">
        <v>149</v>
      </c>
    </row>
    <row r="1515" spans="2:51" s="15" customFormat="1" ht="12">
      <c r="B1515" s="211"/>
      <c r="C1515" s="212"/>
      <c r="D1515" s="185" t="s">
        <v>160</v>
      </c>
      <c r="E1515" s="213" t="s">
        <v>31</v>
      </c>
      <c r="F1515" s="214" t="s">
        <v>163</v>
      </c>
      <c r="G1515" s="212"/>
      <c r="H1515" s="215">
        <v>6.062</v>
      </c>
      <c r="I1515" s="216"/>
      <c r="J1515" s="212"/>
      <c r="K1515" s="212"/>
      <c r="L1515" s="217"/>
      <c r="M1515" s="218"/>
      <c r="N1515" s="219"/>
      <c r="O1515" s="219"/>
      <c r="P1515" s="219"/>
      <c r="Q1515" s="219"/>
      <c r="R1515" s="219"/>
      <c r="S1515" s="219"/>
      <c r="T1515" s="220"/>
      <c r="AT1515" s="221" t="s">
        <v>160</v>
      </c>
      <c r="AU1515" s="221" t="s">
        <v>87</v>
      </c>
      <c r="AV1515" s="15" t="s">
        <v>156</v>
      </c>
      <c r="AW1515" s="15" t="s">
        <v>38</v>
      </c>
      <c r="AX1515" s="15" t="s">
        <v>85</v>
      </c>
      <c r="AY1515" s="221" t="s">
        <v>149</v>
      </c>
    </row>
    <row r="1516" spans="1:65" s="2" customFormat="1" ht="14.45" customHeight="1">
      <c r="A1516" s="37"/>
      <c r="B1516" s="38"/>
      <c r="C1516" s="172" t="s">
        <v>1901</v>
      </c>
      <c r="D1516" s="172" t="s">
        <v>151</v>
      </c>
      <c r="E1516" s="173" t="s">
        <v>1902</v>
      </c>
      <c r="F1516" s="174" t="s">
        <v>1903</v>
      </c>
      <c r="G1516" s="175" t="s">
        <v>229</v>
      </c>
      <c r="H1516" s="176">
        <v>6.062</v>
      </c>
      <c r="I1516" s="177"/>
      <c r="J1516" s="178">
        <f>ROUND(I1516*H1516,2)</f>
        <v>0</v>
      </c>
      <c r="K1516" s="174" t="s">
        <v>155</v>
      </c>
      <c r="L1516" s="42"/>
      <c r="M1516" s="179" t="s">
        <v>31</v>
      </c>
      <c r="N1516" s="180" t="s">
        <v>48</v>
      </c>
      <c r="O1516" s="67"/>
      <c r="P1516" s="181">
        <f>O1516*H1516</f>
        <v>0</v>
      </c>
      <c r="Q1516" s="181">
        <v>0.00012</v>
      </c>
      <c r="R1516" s="181">
        <f>Q1516*H1516</f>
        <v>0.0007274400000000001</v>
      </c>
      <c r="S1516" s="181">
        <v>0</v>
      </c>
      <c r="T1516" s="182">
        <f>S1516*H1516</f>
        <v>0</v>
      </c>
      <c r="U1516" s="37"/>
      <c r="V1516" s="37"/>
      <c r="W1516" s="37"/>
      <c r="X1516" s="37"/>
      <c r="Y1516" s="37"/>
      <c r="Z1516" s="37"/>
      <c r="AA1516" s="37"/>
      <c r="AB1516" s="37"/>
      <c r="AC1516" s="37"/>
      <c r="AD1516" s="37"/>
      <c r="AE1516" s="37"/>
      <c r="AR1516" s="183" t="s">
        <v>245</v>
      </c>
      <c r="AT1516" s="183" t="s">
        <v>151</v>
      </c>
      <c r="AU1516" s="183" t="s">
        <v>87</v>
      </c>
      <c r="AY1516" s="19" t="s">
        <v>149</v>
      </c>
      <c r="BE1516" s="184">
        <f>IF(N1516="základní",J1516,0)</f>
        <v>0</v>
      </c>
      <c r="BF1516" s="184">
        <f>IF(N1516="snížená",J1516,0)</f>
        <v>0</v>
      </c>
      <c r="BG1516" s="184">
        <f>IF(N1516="zákl. přenesená",J1516,0)</f>
        <v>0</v>
      </c>
      <c r="BH1516" s="184">
        <f>IF(N1516="sníž. přenesená",J1516,0)</f>
        <v>0</v>
      </c>
      <c r="BI1516" s="184">
        <f>IF(N1516="nulová",J1516,0)</f>
        <v>0</v>
      </c>
      <c r="BJ1516" s="19" t="s">
        <v>85</v>
      </c>
      <c r="BK1516" s="184">
        <f>ROUND(I1516*H1516,2)</f>
        <v>0</v>
      </c>
      <c r="BL1516" s="19" t="s">
        <v>245</v>
      </c>
      <c r="BM1516" s="183" t="s">
        <v>1904</v>
      </c>
    </row>
    <row r="1517" spans="1:65" s="2" customFormat="1" ht="14.45" customHeight="1">
      <c r="A1517" s="37"/>
      <c r="B1517" s="38"/>
      <c r="C1517" s="172" t="s">
        <v>1905</v>
      </c>
      <c r="D1517" s="172" t="s">
        <v>151</v>
      </c>
      <c r="E1517" s="173" t="s">
        <v>1906</v>
      </c>
      <c r="F1517" s="174" t="s">
        <v>1907</v>
      </c>
      <c r="G1517" s="175" t="s">
        <v>229</v>
      </c>
      <c r="H1517" s="176">
        <v>59.578</v>
      </c>
      <c r="I1517" s="177"/>
      <c r="J1517" s="178">
        <f>ROUND(I1517*H1517,2)</f>
        <v>0</v>
      </c>
      <c r="K1517" s="174" t="s">
        <v>155</v>
      </c>
      <c r="L1517" s="42"/>
      <c r="M1517" s="179" t="s">
        <v>31</v>
      </c>
      <c r="N1517" s="180" t="s">
        <v>48</v>
      </c>
      <c r="O1517" s="67"/>
      <c r="P1517" s="181">
        <f>O1517*H1517</f>
        <v>0</v>
      </c>
      <c r="Q1517" s="181">
        <v>0</v>
      </c>
      <c r="R1517" s="181">
        <f>Q1517*H1517</f>
        <v>0</v>
      </c>
      <c r="S1517" s="181">
        <v>0</v>
      </c>
      <c r="T1517" s="182">
        <f>S1517*H1517</f>
        <v>0</v>
      </c>
      <c r="U1517" s="37"/>
      <c r="V1517" s="37"/>
      <c r="W1517" s="37"/>
      <c r="X1517" s="37"/>
      <c r="Y1517" s="37"/>
      <c r="Z1517" s="37"/>
      <c r="AA1517" s="37"/>
      <c r="AB1517" s="37"/>
      <c r="AC1517" s="37"/>
      <c r="AD1517" s="37"/>
      <c r="AE1517" s="37"/>
      <c r="AR1517" s="183" t="s">
        <v>245</v>
      </c>
      <c r="AT1517" s="183" t="s">
        <v>151</v>
      </c>
      <c r="AU1517" s="183" t="s">
        <v>87</v>
      </c>
      <c r="AY1517" s="19" t="s">
        <v>149</v>
      </c>
      <c r="BE1517" s="184">
        <f>IF(N1517="základní",J1517,0)</f>
        <v>0</v>
      </c>
      <c r="BF1517" s="184">
        <f>IF(N1517="snížená",J1517,0)</f>
        <v>0</v>
      </c>
      <c r="BG1517" s="184">
        <f>IF(N1517="zákl. přenesená",J1517,0)</f>
        <v>0</v>
      </c>
      <c r="BH1517" s="184">
        <f>IF(N1517="sníž. přenesená",J1517,0)</f>
        <v>0</v>
      </c>
      <c r="BI1517" s="184">
        <f>IF(N1517="nulová",J1517,0)</f>
        <v>0</v>
      </c>
      <c r="BJ1517" s="19" t="s">
        <v>85</v>
      </c>
      <c r="BK1517" s="184">
        <f>ROUND(I1517*H1517,2)</f>
        <v>0</v>
      </c>
      <c r="BL1517" s="19" t="s">
        <v>245</v>
      </c>
      <c r="BM1517" s="183" t="s">
        <v>1908</v>
      </c>
    </row>
    <row r="1518" spans="2:51" s="13" customFormat="1" ht="12">
      <c r="B1518" s="190"/>
      <c r="C1518" s="191"/>
      <c r="D1518" s="185" t="s">
        <v>160</v>
      </c>
      <c r="E1518" s="192" t="s">
        <v>31</v>
      </c>
      <c r="F1518" s="193" t="s">
        <v>424</v>
      </c>
      <c r="G1518" s="191"/>
      <c r="H1518" s="192" t="s">
        <v>31</v>
      </c>
      <c r="I1518" s="194"/>
      <c r="J1518" s="191"/>
      <c r="K1518" s="191"/>
      <c r="L1518" s="195"/>
      <c r="M1518" s="196"/>
      <c r="N1518" s="197"/>
      <c r="O1518" s="197"/>
      <c r="P1518" s="197"/>
      <c r="Q1518" s="197"/>
      <c r="R1518" s="197"/>
      <c r="S1518" s="197"/>
      <c r="T1518" s="198"/>
      <c r="AT1518" s="199" t="s">
        <v>160</v>
      </c>
      <c r="AU1518" s="199" t="s">
        <v>87</v>
      </c>
      <c r="AV1518" s="13" t="s">
        <v>85</v>
      </c>
      <c r="AW1518" s="13" t="s">
        <v>38</v>
      </c>
      <c r="AX1518" s="13" t="s">
        <v>77</v>
      </c>
      <c r="AY1518" s="199" t="s">
        <v>149</v>
      </c>
    </row>
    <row r="1519" spans="2:51" s="14" customFormat="1" ht="12">
      <c r="B1519" s="200"/>
      <c r="C1519" s="201"/>
      <c r="D1519" s="185" t="s">
        <v>160</v>
      </c>
      <c r="E1519" s="202" t="s">
        <v>31</v>
      </c>
      <c r="F1519" s="203" t="s">
        <v>473</v>
      </c>
      <c r="G1519" s="201"/>
      <c r="H1519" s="204">
        <v>34.423</v>
      </c>
      <c r="I1519" s="205"/>
      <c r="J1519" s="201"/>
      <c r="K1519" s="201"/>
      <c r="L1519" s="206"/>
      <c r="M1519" s="207"/>
      <c r="N1519" s="208"/>
      <c r="O1519" s="208"/>
      <c r="P1519" s="208"/>
      <c r="Q1519" s="208"/>
      <c r="R1519" s="208"/>
      <c r="S1519" s="208"/>
      <c r="T1519" s="209"/>
      <c r="AT1519" s="210" t="s">
        <v>160</v>
      </c>
      <c r="AU1519" s="210" t="s">
        <v>87</v>
      </c>
      <c r="AV1519" s="14" t="s">
        <v>87</v>
      </c>
      <c r="AW1519" s="14" t="s">
        <v>38</v>
      </c>
      <c r="AX1519" s="14" t="s">
        <v>77</v>
      </c>
      <c r="AY1519" s="210" t="s">
        <v>149</v>
      </c>
    </row>
    <row r="1520" spans="2:51" s="14" customFormat="1" ht="12">
      <c r="B1520" s="200"/>
      <c r="C1520" s="201"/>
      <c r="D1520" s="185" t="s">
        <v>160</v>
      </c>
      <c r="E1520" s="202" t="s">
        <v>31</v>
      </c>
      <c r="F1520" s="203" t="s">
        <v>474</v>
      </c>
      <c r="G1520" s="201"/>
      <c r="H1520" s="204">
        <v>21.335</v>
      </c>
      <c r="I1520" s="205"/>
      <c r="J1520" s="201"/>
      <c r="K1520" s="201"/>
      <c r="L1520" s="206"/>
      <c r="M1520" s="207"/>
      <c r="N1520" s="208"/>
      <c r="O1520" s="208"/>
      <c r="P1520" s="208"/>
      <c r="Q1520" s="208"/>
      <c r="R1520" s="208"/>
      <c r="S1520" s="208"/>
      <c r="T1520" s="209"/>
      <c r="AT1520" s="210" t="s">
        <v>160</v>
      </c>
      <c r="AU1520" s="210" t="s">
        <v>87</v>
      </c>
      <c r="AV1520" s="14" t="s">
        <v>87</v>
      </c>
      <c r="AW1520" s="14" t="s">
        <v>38</v>
      </c>
      <c r="AX1520" s="14" t="s">
        <v>77</v>
      </c>
      <c r="AY1520" s="210" t="s">
        <v>149</v>
      </c>
    </row>
    <row r="1521" spans="2:51" s="14" customFormat="1" ht="12">
      <c r="B1521" s="200"/>
      <c r="C1521" s="201"/>
      <c r="D1521" s="185" t="s">
        <v>160</v>
      </c>
      <c r="E1521" s="202" t="s">
        <v>31</v>
      </c>
      <c r="F1521" s="203" t="s">
        <v>475</v>
      </c>
      <c r="G1521" s="201"/>
      <c r="H1521" s="204">
        <v>3.82</v>
      </c>
      <c r="I1521" s="205"/>
      <c r="J1521" s="201"/>
      <c r="K1521" s="201"/>
      <c r="L1521" s="206"/>
      <c r="M1521" s="207"/>
      <c r="N1521" s="208"/>
      <c r="O1521" s="208"/>
      <c r="P1521" s="208"/>
      <c r="Q1521" s="208"/>
      <c r="R1521" s="208"/>
      <c r="S1521" s="208"/>
      <c r="T1521" s="209"/>
      <c r="AT1521" s="210" t="s">
        <v>160</v>
      </c>
      <c r="AU1521" s="210" t="s">
        <v>87</v>
      </c>
      <c r="AV1521" s="14" t="s">
        <v>87</v>
      </c>
      <c r="AW1521" s="14" t="s">
        <v>38</v>
      </c>
      <c r="AX1521" s="14" t="s">
        <v>77</v>
      </c>
      <c r="AY1521" s="210" t="s">
        <v>149</v>
      </c>
    </row>
    <row r="1522" spans="2:51" s="15" customFormat="1" ht="12">
      <c r="B1522" s="211"/>
      <c r="C1522" s="212"/>
      <c r="D1522" s="185" t="s">
        <v>160</v>
      </c>
      <c r="E1522" s="213" t="s">
        <v>31</v>
      </c>
      <c r="F1522" s="214" t="s">
        <v>163</v>
      </c>
      <c r="G1522" s="212"/>
      <c r="H1522" s="215">
        <v>59.578</v>
      </c>
      <c r="I1522" s="216"/>
      <c r="J1522" s="212"/>
      <c r="K1522" s="212"/>
      <c r="L1522" s="217"/>
      <c r="M1522" s="218"/>
      <c r="N1522" s="219"/>
      <c r="O1522" s="219"/>
      <c r="P1522" s="219"/>
      <c r="Q1522" s="219"/>
      <c r="R1522" s="219"/>
      <c r="S1522" s="219"/>
      <c r="T1522" s="220"/>
      <c r="AT1522" s="221" t="s">
        <v>160</v>
      </c>
      <c r="AU1522" s="221" t="s">
        <v>87</v>
      </c>
      <c r="AV1522" s="15" t="s">
        <v>156</v>
      </c>
      <c r="AW1522" s="15" t="s">
        <v>38</v>
      </c>
      <c r="AX1522" s="15" t="s">
        <v>85</v>
      </c>
      <c r="AY1522" s="221" t="s">
        <v>149</v>
      </c>
    </row>
    <row r="1523" spans="1:65" s="2" customFormat="1" ht="14.45" customHeight="1">
      <c r="A1523" s="37"/>
      <c r="B1523" s="38"/>
      <c r="C1523" s="172" t="s">
        <v>1909</v>
      </c>
      <c r="D1523" s="172" t="s">
        <v>151</v>
      </c>
      <c r="E1523" s="173" t="s">
        <v>1910</v>
      </c>
      <c r="F1523" s="174" t="s">
        <v>1911</v>
      </c>
      <c r="G1523" s="175" t="s">
        <v>229</v>
      </c>
      <c r="H1523" s="176">
        <v>59.578</v>
      </c>
      <c r="I1523" s="177"/>
      <c r="J1523" s="178">
        <f>ROUND(I1523*H1523,2)</f>
        <v>0</v>
      </c>
      <c r="K1523" s="174" t="s">
        <v>155</v>
      </c>
      <c r="L1523" s="42"/>
      <c r="M1523" s="179" t="s">
        <v>31</v>
      </c>
      <c r="N1523" s="180" t="s">
        <v>48</v>
      </c>
      <c r="O1523" s="67"/>
      <c r="P1523" s="181">
        <f>O1523*H1523</f>
        <v>0</v>
      </c>
      <c r="Q1523" s="181">
        <v>0</v>
      </c>
      <c r="R1523" s="181">
        <f>Q1523*H1523</f>
        <v>0</v>
      </c>
      <c r="S1523" s="181">
        <v>0</v>
      </c>
      <c r="T1523" s="182">
        <f>S1523*H1523</f>
        <v>0</v>
      </c>
      <c r="U1523" s="37"/>
      <c r="V1523" s="37"/>
      <c r="W1523" s="37"/>
      <c r="X1523" s="37"/>
      <c r="Y1523" s="37"/>
      <c r="Z1523" s="37"/>
      <c r="AA1523" s="37"/>
      <c r="AB1523" s="37"/>
      <c r="AC1523" s="37"/>
      <c r="AD1523" s="37"/>
      <c r="AE1523" s="37"/>
      <c r="AR1523" s="183" t="s">
        <v>245</v>
      </c>
      <c r="AT1523" s="183" t="s">
        <v>151</v>
      </c>
      <c r="AU1523" s="183" t="s">
        <v>87</v>
      </c>
      <c r="AY1523" s="19" t="s">
        <v>149</v>
      </c>
      <c r="BE1523" s="184">
        <f>IF(N1523="základní",J1523,0)</f>
        <v>0</v>
      </c>
      <c r="BF1523" s="184">
        <f>IF(N1523="snížená",J1523,0)</f>
        <v>0</v>
      </c>
      <c r="BG1523" s="184">
        <f>IF(N1523="zákl. přenesená",J1523,0)</f>
        <v>0</v>
      </c>
      <c r="BH1523" s="184">
        <f>IF(N1523="sníž. přenesená",J1523,0)</f>
        <v>0</v>
      </c>
      <c r="BI1523" s="184">
        <f>IF(N1523="nulová",J1523,0)</f>
        <v>0</v>
      </c>
      <c r="BJ1523" s="19" t="s">
        <v>85</v>
      </c>
      <c r="BK1523" s="184">
        <f>ROUND(I1523*H1523,2)</f>
        <v>0</v>
      </c>
      <c r="BL1523" s="19" t="s">
        <v>245</v>
      </c>
      <c r="BM1523" s="183" t="s">
        <v>1912</v>
      </c>
    </row>
    <row r="1524" spans="1:65" s="2" customFormat="1" ht="14.45" customHeight="1">
      <c r="A1524" s="37"/>
      <c r="B1524" s="38"/>
      <c r="C1524" s="172" t="s">
        <v>1913</v>
      </c>
      <c r="D1524" s="172" t="s">
        <v>151</v>
      </c>
      <c r="E1524" s="173" t="s">
        <v>1914</v>
      </c>
      <c r="F1524" s="174" t="s">
        <v>1915</v>
      </c>
      <c r="G1524" s="175" t="s">
        <v>229</v>
      </c>
      <c r="H1524" s="176">
        <v>59.578</v>
      </c>
      <c r="I1524" s="177"/>
      <c r="J1524" s="178">
        <f>ROUND(I1524*H1524,2)</f>
        <v>0</v>
      </c>
      <c r="K1524" s="174" t="s">
        <v>155</v>
      </c>
      <c r="L1524" s="42"/>
      <c r="M1524" s="179" t="s">
        <v>31</v>
      </c>
      <c r="N1524" s="180" t="s">
        <v>48</v>
      </c>
      <c r="O1524" s="67"/>
      <c r="P1524" s="181">
        <f>O1524*H1524</f>
        <v>0</v>
      </c>
      <c r="Q1524" s="181">
        <v>0.003</v>
      </c>
      <c r="R1524" s="181">
        <f>Q1524*H1524</f>
        <v>0.178734</v>
      </c>
      <c r="S1524" s="181">
        <v>0</v>
      </c>
      <c r="T1524" s="182">
        <f>S1524*H1524</f>
        <v>0</v>
      </c>
      <c r="U1524" s="37"/>
      <c r="V1524" s="37"/>
      <c r="W1524" s="37"/>
      <c r="X1524" s="37"/>
      <c r="Y1524" s="37"/>
      <c r="Z1524" s="37"/>
      <c r="AA1524" s="37"/>
      <c r="AB1524" s="37"/>
      <c r="AC1524" s="37"/>
      <c r="AD1524" s="37"/>
      <c r="AE1524" s="37"/>
      <c r="AR1524" s="183" t="s">
        <v>245</v>
      </c>
      <c r="AT1524" s="183" t="s">
        <v>151</v>
      </c>
      <c r="AU1524" s="183" t="s">
        <v>87</v>
      </c>
      <c r="AY1524" s="19" t="s">
        <v>149</v>
      </c>
      <c r="BE1524" s="184">
        <f>IF(N1524="základní",J1524,0)</f>
        <v>0</v>
      </c>
      <c r="BF1524" s="184">
        <f>IF(N1524="snížená",J1524,0)</f>
        <v>0</v>
      </c>
      <c r="BG1524" s="184">
        <f>IF(N1524="zákl. přenesená",J1524,0)</f>
        <v>0</v>
      </c>
      <c r="BH1524" s="184">
        <f>IF(N1524="sníž. přenesená",J1524,0)</f>
        <v>0</v>
      </c>
      <c r="BI1524" s="184">
        <f>IF(N1524="nulová",J1524,0)</f>
        <v>0</v>
      </c>
      <c r="BJ1524" s="19" t="s">
        <v>85</v>
      </c>
      <c r="BK1524" s="184">
        <f>ROUND(I1524*H1524,2)</f>
        <v>0</v>
      </c>
      <c r="BL1524" s="19" t="s">
        <v>245</v>
      </c>
      <c r="BM1524" s="183" t="s">
        <v>1916</v>
      </c>
    </row>
    <row r="1525" spans="1:65" s="2" customFormat="1" ht="24.2" customHeight="1">
      <c r="A1525" s="37"/>
      <c r="B1525" s="38"/>
      <c r="C1525" s="172" t="s">
        <v>1917</v>
      </c>
      <c r="D1525" s="172" t="s">
        <v>151</v>
      </c>
      <c r="E1525" s="173" t="s">
        <v>1918</v>
      </c>
      <c r="F1525" s="174" t="s">
        <v>1919</v>
      </c>
      <c r="G1525" s="175" t="s">
        <v>229</v>
      </c>
      <c r="H1525" s="176">
        <v>9.623</v>
      </c>
      <c r="I1525" s="177"/>
      <c r="J1525" s="178">
        <f>ROUND(I1525*H1525,2)</f>
        <v>0</v>
      </c>
      <c r="K1525" s="174" t="s">
        <v>155</v>
      </c>
      <c r="L1525" s="42"/>
      <c r="M1525" s="179" t="s">
        <v>31</v>
      </c>
      <c r="N1525" s="180" t="s">
        <v>48</v>
      </c>
      <c r="O1525" s="67"/>
      <c r="P1525" s="181">
        <f>O1525*H1525</f>
        <v>0</v>
      </c>
      <c r="Q1525" s="181">
        <v>0.03231</v>
      </c>
      <c r="R1525" s="181">
        <f>Q1525*H1525</f>
        <v>0.31091913</v>
      </c>
      <c r="S1525" s="181">
        <v>0</v>
      </c>
      <c r="T1525" s="182">
        <f>S1525*H1525</f>
        <v>0</v>
      </c>
      <c r="U1525" s="37"/>
      <c r="V1525" s="37"/>
      <c r="W1525" s="37"/>
      <c r="X1525" s="37"/>
      <c r="Y1525" s="37"/>
      <c r="Z1525" s="37"/>
      <c r="AA1525" s="37"/>
      <c r="AB1525" s="37"/>
      <c r="AC1525" s="37"/>
      <c r="AD1525" s="37"/>
      <c r="AE1525" s="37"/>
      <c r="AR1525" s="183" t="s">
        <v>245</v>
      </c>
      <c r="AT1525" s="183" t="s">
        <v>151</v>
      </c>
      <c r="AU1525" s="183" t="s">
        <v>87</v>
      </c>
      <c r="AY1525" s="19" t="s">
        <v>149</v>
      </c>
      <c r="BE1525" s="184">
        <f>IF(N1525="základní",J1525,0)</f>
        <v>0</v>
      </c>
      <c r="BF1525" s="184">
        <f>IF(N1525="snížená",J1525,0)</f>
        <v>0</v>
      </c>
      <c r="BG1525" s="184">
        <f>IF(N1525="zákl. přenesená",J1525,0)</f>
        <v>0</v>
      </c>
      <c r="BH1525" s="184">
        <f>IF(N1525="sníž. přenesená",J1525,0)</f>
        <v>0</v>
      </c>
      <c r="BI1525" s="184">
        <f>IF(N1525="nulová",J1525,0)</f>
        <v>0</v>
      </c>
      <c r="BJ1525" s="19" t="s">
        <v>85</v>
      </c>
      <c r="BK1525" s="184">
        <f>ROUND(I1525*H1525,2)</f>
        <v>0</v>
      </c>
      <c r="BL1525" s="19" t="s">
        <v>245</v>
      </c>
      <c r="BM1525" s="183" t="s">
        <v>1920</v>
      </c>
    </row>
    <row r="1526" spans="2:51" s="13" customFormat="1" ht="12">
      <c r="B1526" s="190"/>
      <c r="C1526" s="191"/>
      <c r="D1526" s="185" t="s">
        <v>160</v>
      </c>
      <c r="E1526" s="192" t="s">
        <v>31</v>
      </c>
      <c r="F1526" s="193" t="s">
        <v>424</v>
      </c>
      <c r="G1526" s="191"/>
      <c r="H1526" s="192" t="s">
        <v>31</v>
      </c>
      <c r="I1526" s="194"/>
      <c r="J1526" s="191"/>
      <c r="K1526" s="191"/>
      <c r="L1526" s="195"/>
      <c r="M1526" s="196"/>
      <c r="N1526" s="197"/>
      <c r="O1526" s="197"/>
      <c r="P1526" s="197"/>
      <c r="Q1526" s="197"/>
      <c r="R1526" s="197"/>
      <c r="S1526" s="197"/>
      <c r="T1526" s="198"/>
      <c r="AT1526" s="199" t="s">
        <v>160</v>
      </c>
      <c r="AU1526" s="199" t="s">
        <v>87</v>
      </c>
      <c r="AV1526" s="13" t="s">
        <v>85</v>
      </c>
      <c r="AW1526" s="13" t="s">
        <v>38</v>
      </c>
      <c r="AX1526" s="13" t="s">
        <v>77</v>
      </c>
      <c r="AY1526" s="199" t="s">
        <v>149</v>
      </c>
    </row>
    <row r="1527" spans="2:51" s="14" customFormat="1" ht="12">
      <c r="B1527" s="200"/>
      <c r="C1527" s="201"/>
      <c r="D1527" s="185" t="s">
        <v>160</v>
      </c>
      <c r="E1527" s="202" t="s">
        <v>31</v>
      </c>
      <c r="F1527" s="203" t="s">
        <v>1921</v>
      </c>
      <c r="G1527" s="201"/>
      <c r="H1527" s="204">
        <v>9.623</v>
      </c>
      <c r="I1527" s="205"/>
      <c r="J1527" s="201"/>
      <c r="K1527" s="201"/>
      <c r="L1527" s="206"/>
      <c r="M1527" s="207"/>
      <c r="N1527" s="208"/>
      <c r="O1527" s="208"/>
      <c r="P1527" s="208"/>
      <c r="Q1527" s="208"/>
      <c r="R1527" s="208"/>
      <c r="S1527" s="208"/>
      <c r="T1527" s="209"/>
      <c r="AT1527" s="210" t="s">
        <v>160</v>
      </c>
      <c r="AU1527" s="210" t="s">
        <v>87</v>
      </c>
      <c r="AV1527" s="14" t="s">
        <v>87</v>
      </c>
      <c r="AW1527" s="14" t="s">
        <v>38</v>
      </c>
      <c r="AX1527" s="14" t="s">
        <v>77</v>
      </c>
      <c r="AY1527" s="210" t="s">
        <v>149</v>
      </c>
    </row>
    <row r="1528" spans="2:51" s="15" customFormat="1" ht="12">
      <c r="B1528" s="211"/>
      <c r="C1528" s="212"/>
      <c r="D1528" s="185" t="s">
        <v>160</v>
      </c>
      <c r="E1528" s="213" t="s">
        <v>31</v>
      </c>
      <c r="F1528" s="214" t="s">
        <v>163</v>
      </c>
      <c r="G1528" s="212"/>
      <c r="H1528" s="215">
        <v>9.623</v>
      </c>
      <c r="I1528" s="216"/>
      <c r="J1528" s="212"/>
      <c r="K1528" s="212"/>
      <c r="L1528" s="217"/>
      <c r="M1528" s="218"/>
      <c r="N1528" s="219"/>
      <c r="O1528" s="219"/>
      <c r="P1528" s="219"/>
      <c r="Q1528" s="219"/>
      <c r="R1528" s="219"/>
      <c r="S1528" s="219"/>
      <c r="T1528" s="220"/>
      <c r="AT1528" s="221" t="s">
        <v>160</v>
      </c>
      <c r="AU1528" s="221" t="s">
        <v>87</v>
      </c>
      <c r="AV1528" s="15" t="s">
        <v>156</v>
      </c>
      <c r="AW1528" s="15" t="s">
        <v>38</v>
      </c>
      <c r="AX1528" s="15" t="s">
        <v>85</v>
      </c>
      <c r="AY1528" s="221" t="s">
        <v>149</v>
      </c>
    </row>
    <row r="1529" spans="1:65" s="2" customFormat="1" ht="24.2" customHeight="1">
      <c r="A1529" s="37"/>
      <c r="B1529" s="38"/>
      <c r="C1529" s="172" t="s">
        <v>1922</v>
      </c>
      <c r="D1529" s="172" t="s">
        <v>151</v>
      </c>
      <c r="E1529" s="173" t="s">
        <v>1923</v>
      </c>
      <c r="F1529" s="174" t="s">
        <v>1924</v>
      </c>
      <c r="G1529" s="175" t="s">
        <v>229</v>
      </c>
      <c r="H1529" s="176">
        <v>59.578</v>
      </c>
      <c r="I1529" s="177"/>
      <c r="J1529" s="178">
        <f>ROUND(I1529*H1529,2)</f>
        <v>0</v>
      </c>
      <c r="K1529" s="174" t="s">
        <v>155</v>
      </c>
      <c r="L1529" s="42"/>
      <c r="M1529" s="179" t="s">
        <v>31</v>
      </c>
      <c r="N1529" s="180" t="s">
        <v>48</v>
      </c>
      <c r="O1529" s="67"/>
      <c r="P1529" s="181">
        <f>O1529*H1529</f>
        <v>0</v>
      </c>
      <c r="Q1529" s="181">
        <v>0.00039</v>
      </c>
      <c r="R1529" s="181">
        <f>Q1529*H1529</f>
        <v>0.02323542</v>
      </c>
      <c r="S1529" s="181">
        <v>0</v>
      </c>
      <c r="T1529" s="182">
        <f>S1529*H1529</f>
        <v>0</v>
      </c>
      <c r="U1529" s="37"/>
      <c r="V1529" s="37"/>
      <c r="W1529" s="37"/>
      <c r="X1529" s="37"/>
      <c r="Y1529" s="37"/>
      <c r="Z1529" s="37"/>
      <c r="AA1529" s="37"/>
      <c r="AB1529" s="37"/>
      <c r="AC1529" s="37"/>
      <c r="AD1529" s="37"/>
      <c r="AE1529" s="37"/>
      <c r="AR1529" s="183" t="s">
        <v>245</v>
      </c>
      <c r="AT1529" s="183" t="s">
        <v>151</v>
      </c>
      <c r="AU1529" s="183" t="s">
        <v>87</v>
      </c>
      <c r="AY1529" s="19" t="s">
        <v>149</v>
      </c>
      <c r="BE1529" s="184">
        <f>IF(N1529="základní",J1529,0)</f>
        <v>0</v>
      </c>
      <c r="BF1529" s="184">
        <f>IF(N1529="snížená",J1529,0)</f>
        <v>0</v>
      </c>
      <c r="BG1529" s="184">
        <f>IF(N1529="zákl. přenesená",J1529,0)</f>
        <v>0</v>
      </c>
      <c r="BH1529" s="184">
        <f>IF(N1529="sníž. přenesená",J1529,0)</f>
        <v>0</v>
      </c>
      <c r="BI1529" s="184">
        <f>IF(N1529="nulová",J1529,0)</f>
        <v>0</v>
      </c>
      <c r="BJ1529" s="19" t="s">
        <v>85</v>
      </c>
      <c r="BK1529" s="184">
        <f>ROUND(I1529*H1529,2)</f>
        <v>0</v>
      </c>
      <c r="BL1529" s="19" t="s">
        <v>245</v>
      </c>
      <c r="BM1529" s="183" t="s">
        <v>1925</v>
      </c>
    </row>
    <row r="1530" spans="1:65" s="2" customFormat="1" ht="24.2" customHeight="1">
      <c r="A1530" s="37"/>
      <c r="B1530" s="38"/>
      <c r="C1530" s="172" t="s">
        <v>1926</v>
      </c>
      <c r="D1530" s="172" t="s">
        <v>151</v>
      </c>
      <c r="E1530" s="173" t="s">
        <v>1927</v>
      </c>
      <c r="F1530" s="174" t="s">
        <v>1928</v>
      </c>
      <c r="G1530" s="175" t="s">
        <v>229</v>
      </c>
      <c r="H1530" s="176">
        <v>3.82</v>
      </c>
      <c r="I1530" s="177"/>
      <c r="J1530" s="178">
        <f>ROUND(I1530*H1530,2)</f>
        <v>0</v>
      </c>
      <c r="K1530" s="174" t="s">
        <v>155</v>
      </c>
      <c r="L1530" s="42"/>
      <c r="M1530" s="179" t="s">
        <v>31</v>
      </c>
      <c r="N1530" s="180" t="s">
        <v>48</v>
      </c>
      <c r="O1530" s="67"/>
      <c r="P1530" s="181">
        <f>O1530*H1530</f>
        <v>0</v>
      </c>
      <c r="Q1530" s="181">
        <v>0.00029</v>
      </c>
      <c r="R1530" s="181">
        <f>Q1530*H1530</f>
        <v>0.0011078</v>
      </c>
      <c r="S1530" s="181">
        <v>0</v>
      </c>
      <c r="T1530" s="182">
        <f>S1530*H1530</f>
        <v>0</v>
      </c>
      <c r="U1530" s="37"/>
      <c r="V1530" s="37"/>
      <c r="W1530" s="37"/>
      <c r="X1530" s="37"/>
      <c r="Y1530" s="37"/>
      <c r="Z1530" s="37"/>
      <c r="AA1530" s="37"/>
      <c r="AB1530" s="37"/>
      <c r="AC1530" s="37"/>
      <c r="AD1530" s="37"/>
      <c r="AE1530" s="37"/>
      <c r="AR1530" s="183" t="s">
        <v>245</v>
      </c>
      <c r="AT1530" s="183" t="s">
        <v>151</v>
      </c>
      <c r="AU1530" s="183" t="s">
        <v>87</v>
      </c>
      <c r="AY1530" s="19" t="s">
        <v>149</v>
      </c>
      <c r="BE1530" s="184">
        <f>IF(N1530="základní",J1530,0)</f>
        <v>0</v>
      </c>
      <c r="BF1530" s="184">
        <f>IF(N1530="snížená",J1530,0)</f>
        <v>0</v>
      </c>
      <c r="BG1530" s="184">
        <f>IF(N1530="zákl. přenesená",J1530,0)</f>
        <v>0</v>
      </c>
      <c r="BH1530" s="184">
        <f>IF(N1530="sníž. přenesená",J1530,0)</f>
        <v>0</v>
      </c>
      <c r="BI1530" s="184">
        <f>IF(N1530="nulová",J1530,0)</f>
        <v>0</v>
      </c>
      <c r="BJ1530" s="19" t="s">
        <v>85</v>
      </c>
      <c r="BK1530" s="184">
        <f>ROUND(I1530*H1530,2)</f>
        <v>0</v>
      </c>
      <c r="BL1530" s="19" t="s">
        <v>245</v>
      </c>
      <c r="BM1530" s="183" t="s">
        <v>1929</v>
      </c>
    </row>
    <row r="1531" spans="2:51" s="13" customFormat="1" ht="12">
      <c r="B1531" s="190"/>
      <c r="C1531" s="191"/>
      <c r="D1531" s="185" t="s">
        <v>160</v>
      </c>
      <c r="E1531" s="192" t="s">
        <v>31</v>
      </c>
      <c r="F1531" s="193" t="s">
        <v>424</v>
      </c>
      <c r="G1531" s="191"/>
      <c r="H1531" s="192" t="s">
        <v>31</v>
      </c>
      <c r="I1531" s="194"/>
      <c r="J1531" s="191"/>
      <c r="K1531" s="191"/>
      <c r="L1531" s="195"/>
      <c r="M1531" s="196"/>
      <c r="N1531" s="197"/>
      <c r="O1531" s="197"/>
      <c r="P1531" s="197"/>
      <c r="Q1531" s="197"/>
      <c r="R1531" s="197"/>
      <c r="S1531" s="197"/>
      <c r="T1531" s="198"/>
      <c r="AT1531" s="199" t="s">
        <v>160</v>
      </c>
      <c r="AU1531" s="199" t="s">
        <v>87</v>
      </c>
      <c r="AV1531" s="13" t="s">
        <v>85</v>
      </c>
      <c r="AW1531" s="13" t="s">
        <v>38</v>
      </c>
      <c r="AX1531" s="13" t="s">
        <v>77</v>
      </c>
      <c r="AY1531" s="199" t="s">
        <v>149</v>
      </c>
    </row>
    <row r="1532" spans="2:51" s="14" customFormat="1" ht="12">
      <c r="B1532" s="200"/>
      <c r="C1532" s="201"/>
      <c r="D1532" s="185" t="s">
        <v>160</v>
      </c>
      <c r="E1532" s="202" t="s">
        <v>31</v>
      </c>
      <c r="F1532" s="203" t="s">
        <v>445</v>
      </c>
      <c r="G1532" s="201"/>
      <c r="H1532" s="204">
        <v>3.82</v>
      </c>
      <c r="I1532" s="205"/>
      <c r="J1532" s="201"/>
      <c r="K1532" s="201"/>
      <c r="L1532" s="206"/>
      <c r="M1532" s="207"/>
      <c r="N1532" s="208"/>
      <c r="O1532" s="208"/>
      <c r="P1532" s="208"/>
      <c r="Q1532" s="208"/>
      <c r="R1532" s="208"/>
      <c r="S1532" s="208"/>
      <c r="T1532" s="209"/>
      <c r="AT1532" s="210" t="s">
        <v>160</v>
      </c>
      <c r="AU1532" s="210" t="s">
        <v>87</v>
      </c>
      <c r="AV1532" s="14" t="s">
        <v>87</v>
      </c>
      <c r="AW1532" s="14" t="s">
        <v>38</v>
      </c>
      <c r="AX1532" s="14" t="s">
        <v>77</v>
      </c>
      <c r="AY1532" s="210" t="s">
        <v>149</v>
      </c>
    </row>
    <row r="1533" spans="2:51" s="15" customFormat="1" ht="12">
      <c r="B1533" s="211"/>
      <c r="C1533" s="212"/>
      <c r="D1533" s="185" t="s">
        <v>160</v>
      </c>
      <c r="E1533" s="213" t="s">
        <v>31</v>
      </c>
      <c r="F1533" s="214" t="s">
        <v>163</v>
      </c>
      <c r="G1533" s="212"/>
      <c r="H1533" s="215">
        <v>3.82</v>
      </c>
      <c r="I1533" s="216"/>
      <c r="J1533" s="212"/>
      <c r="K1533" s="212"/>
      <c r="L1533" s="217"/>
      <c r="M1533" s="218"/>
      <c r="N1533" s="219"/>
      <c r="O1533" s="219"/>
      <c r="P1533" s="219"/>
      <c r="Q1533" s="219"/>
      <c r="R1533" s="219"/>
      <c r="S1533" s="219"/>
      <c r="T1533" s="220"/>
      <c r="AT1533" s="221" t="s">
        <v>160</v>
      </c>
      <c r="AU1533" s="221" t="s">
        <v>87</v>
      </c>
      <c r="AV1533" s="15" t="s">
        <v>156</v>
      </c>
      <c r="AW1533" s="15" t="s">
        <v>38</v>
      </c>
      <c r="AX1533" s="15" t="s">
        <v>85</v>
      </c>
      <c r="AY1533" s="221" t="s">
        <v>149</v>
      </c>
    </row>
    <row r="1534" spans="1:65" s="2" customFormat="1" ht="24.2" customHeight="1">
      <c r="A1534" s="37"/>
      <c r="B1534" s="38"/>
      <c r="C1534" s="172" t="s">
        <v>1930</v>
      </c>
      <c r="D1534" s="172" t="s">
        <v>151</v>
      </c>
      <c r="E1534" s="173" t="s">
        <v>1931</v>
      </c>
      <c r="F1534" s="174" t="s">
        <v>1932</v>
      </c>
      <c r="G1534" s="175" t="s">
        <v>229</v>
      </c>
      <c r="H1534" s="176">
        <v>59.578</v>
      </c>
      <c r="I1534" s="177"/>
      <c r="J1534" s="178">
        <f>ROUND(I1534*H1534,2)</f>
        <v>0</v>
      </c>
      <c r="K1534" s="174" t="s">
        <v>155</v>
      </c>
      <c r="L1534" s="42"/>
      <c r="M1534" s="179" t="s">
        <v>31</v>
      </c>
      <c r="N1534" s="180" t="s">
        <v>48</v>
      </c>
      <c r="O1534" s="67"/>
      <c r="P1534" s="181">
        <f>O1534*H1534</f>
        <v>0</v>
      </c>
      <c r="Q1534" s="181">
        <v>0.00092</v>
      </c>
      <c r="R1534" s="181">
        <f>Q1534*H1534</f>
        <v>0.05481176</v>
      </c>
      <c r="S1534" s="181">
        <v>0</v>
      </c>
      <c r="T1534" s="182">
        <f>S1534*H1534</f>
        <v>0</v>
      </c>
      <c r="U1534" s="37"/>
      <c r="V1534" s="37"/>
      <c r="W1534" s="37"/>
      <c r="X1534" s="37"/>
      <c r="Y1534" s="37"/>
      <c r="Z1534" s="37"/>
      <c r="AA1534" s="37"/>
      <c r="AB1534" s="37"/>
      <c r="AC1534" s="37"/>
      <c r="AD1534" s="37"/>
      <c r="AE1534" s="37"/>
      <c r="AR1534" s="183" t="s">
        <v>245</v>
      </c>
      <c r="AT1534" s="183" t="s">
        <v>151</v>
      </c>
      <c r="AU1534" s="183" t="s">
        <v>87</v>
      </c>
      <c r="AY1534" s="19" t="s">
        <v>149</v>
      </c>
      <c r="BE1534" s="184">
        <f>IF(N1534="základní",J1534,0)</f>
        <v>0</v>
      </c>
      <c r="BF1534" s="184">
        <f>IF(N1534="snížená",J1534,0)</f>
        <v>0</v>
      </c>
      <c r="BG1534" s="184">
        <f>IF(N1534="zákl. přenesená",J1534,0)</f>
        <v>0</v>
      </c>
      <c r="BH1534" s="184">
        <f>IF(N1534="sníž. přenesená",J1534,0)</f>
        <v>0</v>
      </c>
      <c r="BI1534" s="184">
        <f>IF(N1534="nulová",J1534,0)</f>
        <v>0</v>
      </c>
      <c r="BJ1534" s="19" t="s">
        <v>85</v>
      </c>
      <c r="BK1534" s="184">
        <f>ROUND(I1534*H1534,2)</f>
        <v>0</v>
      </c>
      <c r="BL1534" s="19" t="s">
        <v>245</v>
      </c>
      <c r="BM1534" s="183" t="s">
        <v>1933</v>
      </c>
    </row>
    <row r="1535" spans="1:65" s="2" customFormat="1" ht="24.2" customHeight="1">
      <c r="A1535" s="37"/>
      <c r="B1535" s="38"/>
      <c r="C1535" s="172" t="s">
        <v>1934</v>
      </c>
      <c r="D1535" s="172" t="s">
        <v>151</v>
      </c>
      <c r="E1535" s="173" t="s">
        <v>1935</v>
      </c>
      <c r="F1535" s="174" t="s">
        <v>1936</v>
      </c>
      <c r="G1535" s="175" t="s">
        <v>229</v>
      </c>
      <c r="H1535" s="176">
        <v>23.875</v>
      </c>
      <c r="I1535" s="177"/>
      <c r="J1535" s="178">
        <f>ROUND(I1535*H1535,2)</f>
        <v>0</v>
      </c>
      <c r="K1535" s="174" t="s">
        <v>155</v>
      </c>
      <c r="L1535" s="42"/>
      <c r="M1535" s="179" t="s">
        <v>31</v>
      </c>
      <c r="N1535" s="180" t="s">
        <v>48</v>
      </c>
      <c r="O1535" s="67"/>
      <c r="P1535" s="181">
        <f>O1535*H1535</f>
        <v>0</v>
      </c>
      <c r="Q1535" s="181">
        <v>0.00033</v>
      </c>
      <c r="R1535" s="181">
        <f>Q1535*H1535</f>
        <v>0.00787875</v>
      </c>
      <c r="S1535" s="181">
        <v>0</v>
      </c>
      <c r="T1535" s="182">
        <f>S1535*H1535</f>
        <v>0</v>
      </c>
      <c r="U1535" s="37"/>
      <c r="V1535" s="37"/>
      <c r="W1535" s="37"/>
      <c r="X1535" s="37"/>
      <c r="Y1535" s="37"/>
      <c r="Z1535" s="37"/>
      <c r="AA1535" s="37"/>
      <c r="AB1535" s="37"/>
      <c r="AC1535" s="37"/>
      <c r="AD1535" s="37"/>
      <c r="AE1535" s="37"/>
      <c r="AR1535" s="183" t="s">
        <v>245</v>
      </c>
      <c r="AT1535" s="183" t="s">
        <v>151</v>
      </c>
      <c r="AU1535" s="183" t="s">
        <v>87</v>
      </c>
      <c r="AY1535" s="19" t="s">
        <v>149</v>
      </c>
      <c r="BE1535" s="184">
        <f>IF(N1535="základní",J1535,0)</f>
        <v>0</v>
      </c>
      <c r="BF1535" s="184">
        <f>IF(N1535="snížená",J1535,0)</f>
        <v>0</v>
      </c>
      <c r="BG1535" s="184">
        <f>IF(N1535="zákl. přenesená",J1535,0)</f>
        <v>0</v>
      </c>
      <c r="BH1535" s="184">
        <f>IF(N1535="sníž. přenesená",J1535,0)</f>
        <v>0</v>
      </c>
      <c r="BI1535" s="184">
        <f>IF(N1535="nulová",J1535,0)</f>
        <v>0</v>
      </c>
      <c r="BJ1535" s="19" t="s">
        <v>85</v>
      </c>
      <c r="BK1535" s="184">
        <f>ROUND(I1535*H1535,2)</f>
        <v>0</v>
      </c>
      <c r="BL1535" s="19" t="s">
        <v>245</v>
      </c>
      <c r="BM1535" s="183" t="s">
        <v>1937</v>
      </c>
    </row>
    <row r="1536" spans="2:51" s="13" customFormat="1" ht="12">
      <c r="B1536" s="190"/>
      <c r="C1536" s="191"/>
      <c r="D1536" s="185" t="s">
        <v>160</v>
      </c>
      <c r="E1536" s="192" t="s">
        <v>31</v>
      </c>
      <c r="F1536" s="193" t="s">
        <v>424</v>
      </c>
      <c r="G1536" s="191"/>
      <c r="H1536" s="192" t="s">
        <v>31</v>
      </c>
      <c r="I1536" s="194"/>
      <c r="J1536" s="191"/>
      <c r="K1536" s="191"/>
      <c r="L1536" s="195"/>
      <c r="M1536" s="196"/>
      <c r="N1536" s="197"/>
      <c r="O1536" s="197"/>
      <c r="P1536" s="197"/>
      <c r="Q1536" s="197"/>
      <c r="R1536" s="197"/>
      <c r="S1536" s="197"/>
      <c r="T1536" s="198"/>
      <c r="AT1536" s="199" t="s">
        <v>160</v>
      </c>
      <c r="AU1536" s="199" t="s">
        <v>87</v>
      </c>
      <c r="AV1536" s="13" t="s">
        <v>85</v>
      </c>
      <c r="AW1536" s="13" t="s">
        <v>38</v>
      </c>
      <c r="AX1536" s="13" t="s">
        <v>77</v>
      </c>
      <c r="AY1536" s="199" t="s">
        <v>149</v>
      </c>
    </row>
    <row r="1537" spans="2:51" s="14" customFormat="1" ht="12">
      <c r="B1537" s="200"/>
      <c r="C1537" s="201"/>
      <c r="D1537" s="185" t="s">
        <v>160</v>
      </c>
      <c r="E1537" s="202" t="s">
        <v>31</v>
      </c>
      <c r="F1537" s="203" t="s">
        <v>1938</v>
      </c>
      <c r="G1537" s="201"/>
      <c r="H1537" s="204">
        <v>23.875</v>
      </c>
      <c r="I1537" s="205"/>
      <c r="J1537" s="201"/>
      <c r="K1537" s="201"/>
      <c r="L1537" s="206"/>
      <c r="M1537" s="207"/>
      <c r="N1537" s="208"/>
      <c r="O1537" s="208"/>
      <c r="P1537" s="208"/>
      <c r="Q1537" s="208"/>
      <c r="R1537" s="208"/>
      <c r="S1537" s="208"/>
      <c r="T1537" s="209"/>
      <c r="AT1537" s="210" t="s">
        <v>160</v>
      </c>
      <c r="AU1537" s="210" t="s">
        <v>87</v>
      </c>
      <c r="AV1537" s="14" t="s">
        <v>87</v>
      </c>
      <c r="AW1537" s="14" t="s">
        <v>38</v>
      </c>
      <c r="AX1537" s="14" t="s">
        <v>77</v>
      </c>
      <c r="AY1537" s="210" t="s">
        <v>149</v>
      </c>
    </row>
    <row r="1538" spans="2:51" s="15" customFormat="1" ht="12">
      <c r="B1538" s="211"/>
      <c r="C1538" s="212"/>
      <c r="D1538" s="185" t="s">
        <v>160</v>
      </c>
      <c r="E1538" s="213" t="s">
        <v>31</v>
      </c>
      <c r="F1538" s="214" t="s">
        <v>163</v>
      </c>
      <c r="G1538" s="212"/>
      <c r="H1538" s="215">
        <v>23.875</v>
      </c>
      <c r="I1538" s="216"/>
      <c r="J1538" s="212"/>
      <c r="K1538" s="212"/>
      <c r="L1538" s="217"/>
      <c r="M1538" s="218"/>
      <c r="N1538" s="219"/>
      <c r="O1538" s="219"/>
      <c r="P1538" s="219"/>
      <c r="Q1538" s="219"/>
      <c r="R1538" s="219"/>
      <c r="S1538" s="219"/>
      <c r="T1538" s="220"/>
      <c r="AT1538" s="221" t="s">
        <v>160</v>
      </c>
      <c r="AU1538" s="221" t="s">
        <v>87</v>
      </c>
      <c r="AV1538" s="15" t="s">
        <v>156</v>
      </c>
      <c r="AW1538" s="15" t="s">
        <v>38</v>
      </c>
      <c r="AX1538" s="15" t="s">
        <v>85</v>
      </c>
      <c r="AY1538" s="221" t="s">
        <v>149</v>
      </c>
    </row>
    <row r="1539" spans="1:65" s="2" customFormat="1" ht="24.2" customHeight="1">
      <c r="A1539" s="37"/>
      <c r="B1539" s="38"/>
      <c r="C1539" s="172" t="s">
        <v>1939</v>
      </c>
      <c r="D1539" s="172" t="s">
        <v>151</v>
      </c>
      <c r="E1539" s="173" t="s">
        <v>1940</v>
      </c>
      <c r="F1539" s="174" t="s">
        <v>1941</v>
      </c>
      <c r="G1539" s="175" t="s">
        <v>229</v>
      </c>
      <c r="H1539" s="176">
        <v>59.578</v>
      </c>
      <c r="I1539" s="177"/>
      <c r="J1539" s="178">
        <f>ROUND(I1539*H1539,2)</f>
        <v>0</v>
      </c>
      <c r="K1539" s="174" t="s">
        <v>155</v>
      </c>
      <c r="L1539" s="42"/>
      <c r="M1539" s="179" t="s">
        <v>31</v>
      </c>
      <c r="N1539" s="180" t="s">
        <v>48</v>
      </c>
      <c r="O1539" s="67"/>
      <c r="P1539" s="181">
        <f>O1539*H1539</f>
        <v>0</v>
      </c>
      <c r="Q1539" s="181">
        <v>3E-05</v>
      </c>
      <c r="R1539" s="181">
        <f>Q1539*H1539</f>
        <v>0.0017873400000000001</v>
      </c>
      <c r="S1539" s="181">
        <v>0</v>
      </c>
      <c r="T1539" s="182">
        <f>S1539*H1539</f>
        <v>0</v>
      </c>
      <c r="U1539" s="37"/>
      <c r="V1539" s="37"/>
      <c r="W1539" s="37"/>
      <c r="X1539" s="37"/>
      <c r="Y1539" s="37"/>
      <c r="Z1539" s="37"/>
      <c r="AA1539" s="37"/>
      <c r="AB1539" s="37"/>
      <c r="AC1539" s="37"/>
      <c r="AD1539" s="37"/>
      <c r="AE1539" s="37"/>
      <c r="AR1539" s="183" t="s">
        <v>245</v>
      </c>
      <c r="AT1539" s="183" t="s">
        <v>151</v>
      </c>
      <c r="AU1539" s="183" t="s">
        <v>87</v>
      </c>
      <c r="AY1539" s="19" t="s">
        <v>149</v>
      </c>
      <c r="BE1539" s="184">
        <f>IF(N1539="základní",J1539,0)</f>
        <v>0</v>
      </c>
      <c r="BF1539" s="184">
        <f>IF(N1539="snížená",J1539,0)</f>
        <v>0</v>
      </c>
      <c r="BG1539" s="184">
        <f>IF(N1539="zákl. přenesená",J1539,0)</f>
        <v>0</v>
      </c>
      <c r="BH1539" s="184">
        <f>IF(N1539="sníž. přenesená",J1539,0)</f>
        <v>0</v>
      </c>
      <c r="BI1539" s="184">
        <f>IF(N1539="nulová",J1539,0)</f>
        <v>0</v>
      </c>
      <c r="BJ1539" s="19" t="s">
        <v>85</v>
      </c>
      <c r="BK1539" s="184">
        <f>ROUND(I1539*H1539,2)</f>
        <v>0</v>
      </c>
      <c r="BL1539" s="19" t="s">
        <v>245</v>
      </c>
      <c r="BM1539" s="183" t="s">
        <v>1942</v>
      </c>
    </row>
    <row r="1540" spans="2:63" s="12" customFormat="1" ht="22.9" customHeight="1">
      <c r="B1540" s="156"/>
      <c r="C1540" s="157"/>
      <c r="D1540" s="158" t="s">
        <v>76</v>
      </c>
      <c r="E1540" s="170" t="s">
        <v>1943</v>
      </c>
      <c r="F1540" s="170" t="s">
        <v>1944</v>
      </c>
      <c r="G1540" s="157"/>
      <c r="H1540" s="157"/>
      <c r="I1540" s="160"/>
      <c r="J1540" s="171">
        <f>BK1540</f>
        <v>0</v>
      </c>
      <c r="K1540" s="157"/>
      <c r="L1540" s="162"/>
      <c r="M1540" s="163"/>
      <c r="N1540" s="164"/>
      <c r="O1540" s="164"/>
      <c r="P1540" s="165">
        <f>SUM(P1541:P1605)</f>
        <v>0</v>
      </c>
      <c r="Q1540" s="164"/>
      <c r="R1540" s="165">
        <f>SUM(R1541:R1605)</f>
        <v>0.97334083</v>
      </c>
      <c r="S1540" s="164"/>
      <c r="T1540" s="166">
        <f>SUM(T1541:T1605)</f>
        <v>0.20217177</v>
      </c>
      <c r="AR1540" s="167" t="s">
        <v>87</v>
      </c>
      <c r="AT1540" s="168" t="s">
        <v>76</v>
      </c>
      <c r="AU1540" s="168" t="s">
        <v>85</v>
      </c>
      <c r="AY1540" s="167" t="s">
        <v>149</v>
      </c>
      <c r="BK1540" s="169">
        <f>SUM(BK1541:BK1605)</f>
        <v>0</v>
      </c>
    </row>
    <row r="1541" spans="1:65" s="2" customFormat="1" ht="14.45" customHeight="1">
      <c r="A1541" s="37"/>
      <c r="B1541" s="38"/>
      <c r="C1541" s="172" t="s">
        <v>1945</v>
      </c>
      <c r="D1541" s="172" t="s">
        <v>151</v>
      </c>
      <c r="E1541" s="173" t="s">
        <v>1946</v>
      </c>
      <c r="F1541" s="174" t="s">
        <v>1947</v>
      </c>
      <c r="G1541" s="175" t="s">
        <v>229</v>
      </c>
      <c r="H1541" s="176">
        <v>652.167</v>
      </c>
      <c r="I1541" s="177"/>
      <c r="J1541" s="178">
        <f>ROUND(I1541*H1541,2)</f>
        <v>0</v>
      </c>
      <c r="K1541" s="174" t="s">
        <v>155</v>
      </c>
      <c r="L1541" s="42"/>
      <c r="M1541" s="179" t="s">
        <v>31</v>
      </c>
      <c r="N1541" s="180" t="s">
        <v>48</v>
      </c>
      <c r="O1541" s="67"/>
      <c r="P1541" s="181">
        <f>O1541*H1541</f>
        <v>0</v>
      </c>
      <c r="Q1541" s="181">
        <v>0.001</v>
      </c>
      <c r="R1541" s="181">
        <f>Q1541*H1541</f>
        <v>0.652167</v>
      </c>
      <c r="S1541" s="181">
        <v>0.00031</v>
      </c>
      <c r="T1541" s="182">
        <f>S1541*H1541</f>
        <v>0.20217177</v>
      </c>
      <c r="U1541" s="37"/>
      <c r="V1541" s="37"/>
      <c r="W1541" s="37"/>
      <c r="X1541" s="37"/>
      <c r="Y1541" s="37"/>
      <c r="Z1541" s="37"/>
      <c r="AA1541" s="37"/>
      <c r="AB1541" s="37"/>
      <c r="AC1541" s="37"/>
      <c r="AD1541" s="37"/>
      <c r="AE1541" s="37"/>
      <c r="AR1541" s="183" t="s">
        <v>245</v>
      </c>
      <c r="AT1541" s="183" t="s">
        <v>151</v>
      </c>
      <c r="AU1541" s="183" t="s">
        <v>87</v>
      </c>
      <c r="AY1541" s="19" t="s">
        <v>149</v>
      </c>
      <c r="BE1541" s="184">
        <f>IF(N1541="základní",J1541,0)</f>
        <v>0</v>
      </c>
      <c r="BF1541" s="184">
        <f>IF(N1541="snížená",J1541,0)</f>
        <v>0</v>
      </c>
      <c r="BG1541" s="184">
        <f>IF(N1541="zákl. přenesená",J1541,0)</f>
        <v>0</v>
      </c>
      <c r="BH1541" s="184">
        <f>IF(N1541="sníž. přenesená",J1541,0)</f>
        <v>0</v>
      </c>
      <c r="BI1541" s="184">
        <f>IF(N1541="nulová",J1541,0)</f>
        <v>0</v>
      </c>
      <c r="BJ1541" s="19" t="s">
        <v>85</v>
      </c>
      <c r="BK1541" s="184">
        <f>ROUND(I1541*H1541,2)</f>
        <v>0</v>
      </c>
      <c r="BL1541" s="19" t="s">
        <v>245</v>
      </c>
      <c r="BM1541" s="183" t="s">
        <v>1948</v>
      </c>
    </row>
    <row r="1542" spans="1:47" s="2" customFormat="1" ht="29.25">
      <c r="A1542" s="37"/>
      <c r="B1542" s="38"/>
      <c r="C1542" s="39"/>
      <c r="D1542" s="185" t="s">
        <v>158</v>
      </c>
      <c r="E1542" s="39"/>
      <c r="F1542" s="186" t="s">
        <v>1949</v>
      </c>
      <c r="G1542" s="39"/>
      <c r="H1542" s="39"/>
      <c r="I1542" s="187"/>
      <c r="J1542" s="39"/>
      <c r="K1542" s="39"/>
      <c r="L1542" s="42"/>
      <c r="M1542" s="188"/>
      <c r="N1542" s="189"/>
      <c r="O1542" s="67"/>
      <c r="P1542" s="67"/>
      <c r="Q1542" s="67"/>
      <c r="R1542" s="67"/>
      <c r="S1542" s="67"/>
      <c r="T1542" s="68"/>
      <c r="U1542" s="37"/>
      <c r="V1542" s="37"/>
      <c r="W1542" s="37"/>
      <c r="X1542" s="37"/>
      <c r="Y1542" s="37"/>
      <c r="Z1542" s="37"/>
      <c r="AA1542" s="37"/>
      <c r="AB1542" s="37"/>
      <c r="AC1542" s="37"/>
      <c r="AD1542" s="37"/>
      <c r="AE1542" s="37"/>
      <c r="AT1542" s="19" t="s">
        <v>158</v>
      </c>
      <c r="AU1542" s="19" t="s">
        <v>87</v>
      </c>
    </row>
    <row r="1543" spans="2:51" s="13" customFormat="1" ht="12">
      <c r="B1543" s="190"/>
      <c r="C1543" s="191"/>
      <c r="D1543" s="185" t="s">
        <v>160</v>
      </c>
      <c r="E1543" s="192" t="s">
        <v>31</v>
      </c>
      <c r="F1543" s="193" t="s">
        <v>205</v>
      </c>
      <c r="G1543" s="191"/>
      <c r="H1543" s="192" t="s">
        <v>31</v>
      </c>
      <c r="I1543" s="194"/>
      <c r="J1543" s="191"/>
      <c r="K1543" s="191"/>
      <c r="L1543" s="195"/>
      <c r="M1543" s="196"/>
      <c r="N1543" s="197"/>
      <c r="O1543" s="197"/>
      <c r="P1543" s="197"/>
      <c r="Q1543" s="197"/>
      <c r="R1543" s="197"/>
      <c r="S1543" s="197"/>
      <c r="T1543" s="198"/>
      <c r="AT1543" s="199" t="s">
        <v>160</v>
      </c>
      <c r="AU1543" s="199" t="s">
        <v>87</v>
      </c>
      <c r="AV1543" s="13" t="s">
        <v>85</v>
      </c>
      <c r="AW1543" s="13" t="s">
        <v>38</v>
      </c>
      <c r="AX1543" s="13" t="s">
        <v>77</v>
      </c>
      <c r="AY1543" s="199" t="s">
        <v>149</v>
      </c>
    </row>
    <row r="1544" spans="2:51" s="14" customFormat="1" ht="12">
      <c r="B1544" s="200"/>
      <c r="C1544" s="201"/>
      <c r="D1544" s="185" t="s">
        <v>160</v>
      </c>
      <c r="E1544" s="202" t="s">
        <v>31</v>
      </c>
      <c r="F1544" s="203" t="s">
        <v>346</v>
      </c>
      <c r="G1544" s="201"/>
      <c r="H1544" s="204">
        <v>22.7</v>
      </c>
      <c r="I1544" s="205"/>
      <c r="J1544" s="201"/>
      <c r="K1544" s="201"/>
      <c r="L1544" s="206"/>
      <c r="M1544" s="207"/>
      <c r="N1544" s="208"/>
      <c r="O1544" s="208"/>
      <c r="P1544" s="208"/>
      <c r="Q1544" s="208"/>
      <c r="R1544" s="208"/>
      <c r="S1544" s="208"/>
      <c r="T1544" s="209"/>
      <c r="AT1544" s="210" t="s">
        <v>160</v>
      </c>
      <c r="AU1544" s="210" t="s">
        <v>87</v>
      </c>
      <c r="AV1544" s="14" t="s">
        <v>87</v>
      </c>
      <c r="AW1544" s="14" t="s">
        <v>38</v>
      </c>
      <c r="AX1544" s="14" t="s">
        <v>77</v>
      </c>
      <c r="AY1544" s="210" t="s">
        <v>149</v>
      </c>
    </row>
    <row r="1545" spans="2:51" s="14" customFormat="1" ht="12">
      <c r="B1545" s="200"/>
      <c r="C1545" s="201"/>
      <c r="D1545" s="185" t="s">
        <v>160</v>
      </c>
      <c r="E1545" s="202" t="s">
        <v>31</v>
      </c>
      <c r="F1545" s="203" t="s">
        <v>347</v>
      </c>
      <c r="G1545" s="201"/>
      <c r="H1545" s="204">
        <v>19.5</v>
      </c>
      <c r="I1545" s="205"/>
      <c r="J1545" s="201"/>
      <c r="K1545" s="201"/>
      <c r="L1545" s="206"/>
      <c r="M1545" s="207"/>
      <c r="N1545" s="208"/>
      <c r="O1545" s="208"/>
      <c r="P1545" s="208"/>
      <c r="Q1545" s="208"/>
      <c r="R1545" s="208"/>
      <c r="S1545" s="208"/>
      <c r="T1545" s="209"/>
      <c r="AT1545" s="210" t="s">
        <v>160</v>
      </c>
      <c r="AU1545" s="210" t="s">
        <v>87</v>
      </c>
      <c r="AV1545" s="14" t="s">
        <v>87</v>
      </c>
      <c r="AW1545" s="14" t="s">
        <v>38</v>
      </c>
      <c r="AX1545" s="14" t="s">
        <v>77</v>
      </c>
      <c r="AY1545" s="210" t="s">
        <v>149</v>
      </c>
    </row>
    <row r="1546" spans="2:51" s="14" customFormat="1" ht="12">
      <c r="B1546" s="200"/>
      <c r="C1546" s="201"/>
      <c r="D1546" s="185" t="s">
        <v>160</v>
      </c>
      <c r="E1546" s="202" t="s">
        <v>31</v>
      </c>
      <c r="F1546" s="203" t="s">
        <v>503</v>
      </c>
      <c r="G1546" s="201"/>
      <c r="H1546" s="204">
        <v>4.35</v>
      </c>
      <c r="I1546" s="205"/>
      <c r="J1546" s="201"/>
      <c r="K1546" s="201"/>
      <c r="L1546" s="206"/>
      <c r="M1546" s="207"/>
      <c r="N1546" s="208"/>
      <c r="O1546" s="208"/>
      <c r="P1546" s="208"/>
      <c r="Q1546" s="208"/>
      <c r="R1546" s="208"/>
      <c r="S1546" s="208"/>
      <c r="T1546" s="209"/>
      <c r="AT1546" s="210" t="s">
        <v>160</v>
      </c>
      <c r="AU1546" s="210" t="s">
        <v>87</v>
      </c>
      <c r="AV1546" s="14" t="s">
        <v>87</v>
      </c>
      <c r="AW1546" s="14" t="s">
        <v>38</v>
      </c>
      <c r="AX1546" s="14" t="s">
        <v>77</v>
      </c>
      <c r="AY1546" s="210" t="s">
        <v>149</v>
      </c>
    </row>
    <row r="1547" spans="2:51" s="14" customFormat="1" ht="12">
      <c r="B1547" s="200"/>
      <c r="C1547" s="201"/>
      <c r="D1547" s="185" t="s">
        <v>160</v>
      </c>
      <c r="E1547" s="202" t="s">
        <v>31</v>
      </c>
      <c r="F1547" s="203" t="s">
        <v>504</v>
      </c>
      <c r="G1547" s="201"/>
      <c r="H1547" s="204">
        <v>2.35</v>
      </c>
      <c r="I1547" s="205"/>
      <c r="J1547" s="201"/>
      <c r="K1547" s="201"/>
      <c r="L1547" s="206"/>
      <c r="M1547" s="207"/>
      <c r="N1547" s="208"/>
      <c r="O1547" s="208"/>
      <c r="P1547" s="208"/>
      <c r="Q1547" s="208"/>
      <c r="R1547" s="208"/>
      <c r="S1547" s="208"/>
      <c r="T1547" s="209"/>
      <c r="AT1547" s="210" t="s">
        <v>160</v>
      </c>
      <c r="AU1547" s="210" t="s">
        <v>87</v>
      </c>
      <c r="AV1547" s="14" t="s">
        <v>87</v>
      </c>
      <c r="AW1547" s="14" t="s">
        <v>38</v>
      </c>
      <c r="AX1547" s="14" t="s">
        <v>77</v>
      </c>
      <c r="AY1547" s="210" t="s">
        <v>149</v>
      </c>
    </row>
    <row r="1548" spans="2:51" s="14" customFormat="1" ht="12">
      <c r="B1548" s="200"/>
      <c r="C1548" s="201"/>
      <c r="D1548" s="185" t="s">
        <v>160</v>
      </c>
      <c r="E1548" s="202" t="s">
        <v>31</v>
      </c>
      <c r="F1548" s="203" t="s">
        <v>505</v>
      </c>
      <c r="G1548" s="201"/>
      <c r="H1548" s="204">
        <v>1.9</v>
      </c>
      <c r="I1548" s="205"/>
      <c r="J1548" s="201"/>
      <c r="K1548" s="201"/>
      <c r="L1548" s="206"/>
      <c r="M1548" s="207"/>
      <c r="N1548" s="208"/>
      <c r="O1548" s="208"/>
      <c r="P1548" s="208"/>
      <c r="Q1548" s="208"/>
      <c r="R1548" s="208"/>
      <c r="S1548" s="208"/>
      <c r="T1548" s="209"/>
      <c r="AT1548" s="210" t="s">
        <v>160</v>
      </c>
      <c r="AU1548" s="210" t="s">
        <v>87</v>
      </c>
      <c r="AV1548" s="14" t="s">
        <v>87</v>
      </c>
      <c r="AW1548" s="14" t="s">
        <v>38</v>
      </c>
      <c r="AX1548" s="14" t="s">
        <v>77</v>
      </c>
      <c r="AY1548" s="210" t="s">
        <v>149</v>
      </c>
    </row>
    <row r="1549" spans="2:51" s="14" customFormat="1" ht="12">
      <c r="B1549" s="200"/>
      <c r="C1549" s="201"/>
      <c r="D1549" s="185" t="s">
        <v>160</v>
      </c>
      <c r="E1549" s="202" t="s">
        <v>31</v>
      </c>
      <c r="F1549" s="203" t="s">
        <v>1950</v>
      </c>
      <c r="G1549" s="201"/>
      <c r="H1549" s="204">
        <v>22.95</v>
      </c>
      <c r="I1549" s="205"/>
      <c r="J1549" s="201"/>
      <c r="K1549" s="201"/>
      <c r="L1549" s="206"/>
      <c r="M1549" s="207"/>
      <c r="N1549" s="208"/>
      <c r="O1549" s="208"/>
      <c r="P1549" s="208"/>
      <c r="Q1549" s="208"/>
      <c r="R1549" s="208"/>
      <c r="S1549" s="208"/>
      <c r="T1549" s="209"/>
      <c r="AT1549" s="210" t="s">
        <v>160</v>
      </c>
      <c r="AU1549" s="210" t="s">
        <v>87</v>
      </c>
      <c r="AV1549" s="14" t="s">
        <v>87</v>
      </c>
      <c r="AW1549" s="14" t="s">
        <v>38</v>
      </c>
      <c r="AX1549" s="14" t="s">
        <v>77</v>
      </c>
      <c r="AY1549" s="210" t="s">
        <v>149</v>
      </c>
    </row>
    <row r="1550" spans="2:51" s="14" customFormat="1" ht="12">
      <c r="B1550" s="200"/>
      <c r="C1550" s="201"/>
      <c r="D1550" s="185" t="s">
        <v>160</v>
      </c>
      <c r="E1550" s="202" t="s">
        <v>31</v>
      </c>
      <c r="F1550" s="203" t="s">
        <v>348</v>
      </c>
      <c r="G1550" s="201"/>
      <c r="H1550" s="204">
        <v>31.7</v>
      </c>
      <c r="I1550" s="205"/>
      <c r="J1550" s="201"/>
      <c r="K1550" s="201"/>
      <c r="L1550" s="206"/>
      <c r="M1550" s="207"/>
      <c r="N1550" s="208"/>
      <c r="O1550" s="208"/>
      <c r="P1550" s="208"/>
      <c r="Q1550" s="208"/>
      <c r="R1550" s="208"/>
      <c r="S1550" s="208"/>
      <c r="T1550" s="209"/>
      <c r="AT1550" s="210" t="s">
        <v>160</v>
      </c>
      <c r="AU1550" s="210" t="s">
        <v>87</v>
      </c>
      <c r="AV1550" s="14" t="s">
        <v>87</v>
      </c>
      <c r="AW1550" s="14" t="s">
        <v>38</v>
      </c>
      <c r="AX1550" s="14" t="s">
        <v>77</v>
      </c>
      <c r="AY1550" s="210" t="s">
        <v>149</v>
      </c>
    </row>
    <row r="1551" spans="2:51" s="14" customFormat="1" ht="12">
      <c r="B1551" s="200"/>
      <c r="C1551" s="201"/>
      <c r="D1551" s="185" t="s">
        <v>160</v>
      </c>
      <c r="E1551" s="202" t="s">
        <v>31</v>
      </c>
      <c r="F1551" s="203" t="s">
        <v>349</v>
      </c>
      <c r="G1551" s="201"/>
      <c r="H1551" s="204">
        <v>25.75</v>
      </c>
      <c r="I1551" s="205"/>
      <c r="J1551" s="201"/>
      <c r="K1551" s="201"/>
      <c r="L1551" s="206"/>
      <c r="M1551" s="207"/>
      <c r="N1551" s="208"/>
      <c r="O1551" s="208"/>
      <c r="P1551" s="208"/>
      <c r="Q1551" s="208"/>
      <c r="R1551" s="208"/>
      <c r="S1551" s="208"/>
      <c r="T1551" s="209"/>
      <c r="AT1551" s="210" t="s">
        <v>160</v>
      </c>
      <c r="AU1551" s="210" t="s">
        <v>87</v>
      </c>
      <c r="AV1551" s="14" t="s">
        <v>87</v>
      </c>
      <c r="AW1551" s="14" t="s">
        <v>38</v>
      </c>
      <c r="AX1551" s="14" t="s">
        <v>77</v>
      </c>
      <c r="AY1551" s="210" t="s">
        <v>149</v>
      </c>
    </row>
    <row r="1552" spans="2:51" s="14" customFormat="1" ht="12">
      <c r="B1552" s="200"/>
      <c r="C1552" s="201"/>
      <c r="D1552" s="185" t="s">
        <v>160</v>
      </c>
      <c r="E1552" s="202" t="s">
        <v>31</v>
      </c>
      <c r="F1552" s="203" t="s">
        <v>506</v>
      </c>
      <c r="G1552" s="201"/>
      <c r="H1552" s="204">
        <v>2.35</v>
      </c>
      <c r="I1552" s="205"/>
      <c r="J1552" s="201"/>
      <c r="K1552" s="201"/>
      <c r="L1552" s="206"/>
      <c r="M1552" s="207"/>
      <c r="N1552" s="208"/>
      <c r="O1552" s="208"/>
      <c r="P1552" s="208"/>
      <c r="Q1552" s="208"/>
      <c r="R1552" s="208"/>
      <c r="S1552" s="208"/>
      <c r="T1552" s="209"/>
      <c r="AT1552" s="210" t="s">
        <v>160</v>
      </c>
      <c r="AU1552" s="210" t="s">
        <v>87</v>
      </c>
      <c r="AV1552" s="14" t="s">
        <v>87</v>
      </c>
      <c r="AW1552" s="14" t="s">
        <v>38</v>
      </c>
      <c r="AX1552" s="14" t="s">
        <v>77</v>
      </c>
      <c r="AY1552" s="210" t="s">
        <v>149</v>
      </c>
    </row>
    <row r="1553" spans="2:51" s="14" customFormat="1" ht="12">
      <c r="B1553" s="200"/>
      <c r="C1553" s="201"/>
      <c r="D1553" s="185" t="s">
        <v>160</v>
      </c>
      <c r="E1553" s="202" t="s">
        <v>31</v>
      </c>
      <c r="F1553" s="203" t="s">
        <v>507</v>
      </c>
      <c r="G1553" s="201"/>
      <c r="H1553" s="204">
        <v>1.3</v>
      </c>
      <c r="I1553" s="205"/>
      <c r="J1553" s="201"/>
      <c r="K1553" s="201"/>
      <c r="L1553" s="206"/>
      <c r="M1553" s="207"/>
      <c r="N1553" s="208"/>
      <c r="O1553" s="208"/>
      <c r="P1553" s="208"/>
      <c r="Q1553" s="208"/>
      <c r="R1553" s="208"/>
      <c r="S1553" s="208"/>
      <c r="T1553" s="209"/>
      <c r="AT1553" s="210" t="s">
        <v>160</v>
      </c>
      <c r="AU1553" s="210" t="s">
        <v>87</v>
      </c>
      <c r="AV1553" s="14" t="s">
        <v>87</v>
      </c>
      <c r="AW1553" s="14" t="s">
        <v>38</v>
      </c>
      <c r="AX1553" s="14" t="s">
        <v>77</v>
      </c>
      <c r="AY1553" s="210" t="s">
        <v>149</v>
      </c>
    </row>
    <row r="1554" spans="2:51" s="16" customFormat="1" ht="12">
      <c r="B1554" s="232"/>
      <c r="C1554" s="233"/>
      <c r="D1554" s="185" t="s">
        <v>160</v>
      </c>
      <c r="E1554" s="234" t="s">
        <v>31</v>
      </c>
      <c r="F1554" s="235" t="s">
        <v>1951</v>
      </c>
      <c r="G1554" s="233"/>
      <c r="H1554" s="236">
        <v>134.85</v>
      </c>
      <c r="I1554" s="237"/>
      <c r="J1554" s="233"/>
      <c r="K1554" s="233"/>
      <c r="L1554" s="238"/>
      <c r="M1554" s="239"/>
      <c r="N1554" s="240"/>
      <c r="O1554" s="240"/>
      <c r="P1554" s="240"/>
      <c r="Q1554" s="240"/>
      <c r="R1554" s="240"/>
      <c r="S1554" s="240"/>
      <c r="T1554" s="241"/>
      <c r="AT1554" s="242" t="s">
        <v>160</v>
      </c>
      <c r="AU1554" s="242" t="s">
        <v>87</v>
      </c>
      <c r="AV1554" s="16" t="s">
        <v>167</v>
      </c>
      <c r="AW1554" s="16" t="s">
        <v>38</v>
      </c>
      <c r="AX1554" s="16" t="s">
        <v>77</v>
      </c>
      <c r="AY1554" s="242" t="s">
        <v>149</v>
      </c>
    </row>
    <row r="1555" spans="2:51" s="14" customFormat="1" ht="12">
      <c r="B1555" s="200"/>
      <c r="C1555" s="201"/>
      <c r="D1555" s="185" t="s">
        <v>160</v>
      </c>
      <c r="E1555" s="202" t="s">
        <v>31</v>
      </c>
      <c r="F1555" s="203" t="s">
        <v>379</v>
      </c>
      <c r="G1555" s="201"/>
      <c r="H1555" s="204">
        <v>100.338</v>
      </c>
      <c r="I1555" s="205"/>
      <c r="J1555" s="201"/>
      <c r="K1555" s="201"/>
      <c r="L1555" s="206"/>
      <c r="M1555" s="207"/>
      <c r="N1555" s="208"/>
      <c r="O1555" s="208"/>
      <c r="P1555" s="208"/>
      <c r="Q1555" s="208"/>
      <c r="R1555" s="208"/>
      <c r="S1555" s="208"/>
      <c r="T1555" s="209"/>
      <c r="AT1555" s="210" t="s">
        <v>160</v>
      </c>
      <c r="AU1555" s="210" t="s">
        <v>87</v>
      </c>
      <c r="AV1555" s="14" t="s">
        <v>87</v>
      </c>
      <c r="AW1555" s="14" t="s">
        <v>38</v>
      </c>
      <c r="AX1555" s="14" t="s">
        <v>77</v>
      </c>
      <c r="AY1555" s="210" t="s">
        <v>149</v>
      </c>
    </row>
    <row r="1556" spans="2:51" s="14" customFormat="1" ht="22.5">
      <c r="B1556" s="200"/>
      <c r="C1556" s="201"/>
      <c r="D1556" s="185" t="s">
        <v>160</v>
      </c>
      <c r="E1556" s="202" t="s">
        <v>31</v>
      </c>
      <c r="F1556" s="203" t="s">
        <v>380</v>
      </c>
      <c r="G1556" s="201"/>
      <c r="H1556" s="204">
        <v>63.463</v>
      </c>
      <c r="I1556" s="205"/>
      <c r="J1556" s="201"/>
      <c r="K1556" s="201"/>
      <c r="L1556" s="206"/>
      <c r="M1556" s="207"/>
      <c r="N1556" s="208"/>
      <c r="O1556" s="208"/>
      <c r="P1556" s="208"/>
      <c r="Q1556" s="208"/>
      <c r="R1556" s="208"/>
      <c r="S1556" s="208"/>
      <c r="T1556" s="209"/>
      <c r="AT1556" s="210" t="s">
        <v>160</v>
      </c>
      <c r="AU1556" s="210" t="s">
        <v>87</v>
      </c>
      <c r="AV1556" s="14" t="s">
        <v>87</v>
      </c>
      <c r="AW1556" s="14" t="s">
        <v>38</v>
      </c>
      <c r="AX1556" s="14" t="s">
        <v>77</v>
      </c>
      <c r="AY1556" s="210" t="s">
        <v>149</v>
      </c>
    </row>
    <row r="1557" spans="2:51" s="14" customFormat="1" ht="12">
      <c r="B1557" s="200"/>
      <c r="C1557" s="201"/>
      <c r="D1557" s="185" t="s">
        <v>160</v>
      </c>
      <c r="E1557" s="202" t="s">
        <v>31</v>
      </c>
      <c r="F1557" s="203" t="s">
        <v>381</v>
      </c>
      <c r="G1557" s="201"/>
      <c r="H1557" s="204">
        <v>15.4</v>
      </c>
      <c r="I1557" s="205"/>
      <c r="J1557" s="201"/>
      <c r="K1557" s="201"/>
      <c r="L1557" s="206"/>
      <c r="M1557" s="207"/>
      <c r="N1557" s="208"/>
      <c r="O1557" s="208"/>
      <c r="P1557" s="208"/>
      <c r="Q1557" s="208"/>
      <c r="R1557" s="208"/>
      <c r="S1557" s="208"/>
      <c r="T1557" s="209"/>
      <c r="AT1557" s="210" t="s">
        <v>160</v>
      </c>
      <c r="AU1557" s="210" t="s">
        <v>87</v>
      </c>
      <c r="AV1557" s="14" t="s">
        <v>87</v>
      </c>
      <c r="AW1557" s="14" t="s">
        <v>38</v>
      </c>
      <c r="AX1557" s="14" t="s">
        <v>77</v>
      </c>
      <c r="AY1557" s="210" t="s">
        <v>149</v>
      </c>
    </row>
    <row r="1558" spans="2:51" s="14" customFormat="1" ht="12">
      <c r="B1558" s="200"/>
      <c r="C1558" s="201"/>
      <c r="D1558" s="185" t="s">
        <v>160</v>
      </c>
      <c r="E1558" s="202" t="s">
        <v>31</v>
      </c>
      <c r="F1558" s="203" t="s">
        <v>382</v>
      </c>
      <c r="G1558" s="201"/>
      <c r="H1558" s="204">
        <v>8.47</v>
      </c>
      <c r="I1558" s="205"/>
      <c r="J1558" s="201"/>
      <c r="K1558" s="201"/>
      <c r="L1558" s="206"/>
      <c r="M1558" s="207"/>
      <c r="N1558" s="208"/>
      <c r="O1558" s="208"/>
      <c r="P1558" s="208"/>
      <c r="Q1558" s="208"/>
      <c r="R1558" s="208"/>
      <c r="S1558" s="208"/>
      <c r="T1558" s="209"/>
      <c r="AT1558" s="210" t="s">
        <v>160</v>
      </c>
      <c r="AU1558" s="210" t="s">
        <v>87</v>
      </c>
      <c r="AV1558" s="14" t="s">
        <v>87</v>
      </c>
      <c r="AW1558" s="14" t="s">
        <v>38</v>
      </c>
      <c r="AX1558" s="14" t="s">
        <v>77</v>
      </c>
      <c r="AY1558" s="210" t="s">
        <v>149</v>
      </c>
    </row>
    <row r="1559" spans="2:51" s="14" customFormat="1" ht="12">
      <c r="B1559" s="200"/>
      <c r="C1559" s="201"/>
      <c r="D1559" s="185" t="s">
        <v>160</v>
      </c>
      <c r="E1559" s="202" t="s">
        <v>31</v>
      </c>
      <c r="F1559" s="203" t="s">
        <v>383</v>
      </c>
      <c r="G1559" s="201"/>
      <c r="H1559" s="204">
        <v>15.092</v>
      </c>
      <c r="I1559" s="205"/>
      <c r="J1559" s="201"/>
      <c r="K1559" s="201"/>
      <c r="L1559" s="206"/>
      <c r="M1559" s="207"/>
      <c r="N1559" s="208"/>
      <c r="O1559" s="208"/>
      <c r="P1559" s="208"/>
      <c r="Q1559" s="208"/>
      <c r="R1559" s="208"/>
      <c r="S1559" s="208"/>
      <c r="T1559" s="209"/>
      <c r="AT1559" s="210" t="s">
        <v>160</v>
      </c>
      <c r="AU1559" s="210" t="s">
        <v>87</v>
      </c>
      <c r="AV1559" s="14" t="s">
        <v>87</v>
      </c>
      <c r="AW1559" s="14" t="s">
        <v>38</v>
      </c>
      <c r="AX1559" s="14" t="s">
        <v>77</v>
      </c>
      <c r="AY1559" s="210" t="s">
        <v>149</v>
      </c>
    </row>
    <row r="1560" spans="2:51" s="14" customFormat="1" ht="12">
      <c r="B1560" s="200"/>
      <c r="C1560" s="201"/>
      <c r="D1560" s="185" t="s">
        <v>160</v>
      </c>
      <c r="E1560" s="202" t="s">
        <v>31</v>
      </c>
      <c r="F1560" s="203" t="s">
        <v>1952</v>
      </c>
      <c r="G1560" s="201"/>
      <c r="H1560" s="204">
        <v>118.657</v>
      </c>
      <c r="I1560" s="205"/>
      <c r="J1560" s="201"/>
      <c r="K1560" s="201"/>
      <c r="L1560" s="206"/>
      <c r="M1560" s="207"/>
      <c r="N1560" s="208"/>
      <c r="O1560" s="208"/>
      <c r="P1560" s="208"/>
      <c r="Q1560" s="208"/>
      <c r="R1560" s="208"/>
      <c r="S1560" s="208"/>
      <c r="T1560" s="209"/>
      <c r="AT1560" s="210" t="s">
        <v>160</v>
      </c>
      <c r="AU1560" s="210" t="s">
        <v>87</v>
      </c>
      <c r="AV1560" s="14" t="s">
        <v>87</v>
      </c>
      <c r="AW1560" s="14" t="s">
        <v>38</v>
      </c>
      <c r="AX1560" s="14" t="s">
        <v>77</v>
      </c>
      <c r="AY1560" s="210" t="s">
        <v>149</v>
      </c>
    </row>
    <row r="1561" spans="2:51" s="14" customFormat="1" ht="12">
      <c r="B1561" s="200"/>
      <c r="C1561" s="201"/>
      <c r="D1561" s="185" t="s">
        <v>160</v>
      </c>
      <c r="E1561" s="202" t="s">
        <v>31</v>
      </c>
      <c r="F1561" s="203" t="s">
        <v>384</v>
      </c>
      <c r="G1561" s="201"/>
      <c r="H1561" s="204">
        <v>84.558</v>
      </c>
      <c r="I1561" s="205"/>
      <c r="J1561" s="201"/>
      <c r="K1561" s="201"/>
      <c r="L1561" s="206"/>
      <c r="M1561" s="207"/>
      <c r="N1561" s="208"/>
      <c r="O1561" s="208"/>
      <c r="P1561" s="208"/>
      <c r="Q1561" s="208"/>
      <c r="R1561" s="208"/>
      <c r="S1561" s="208"/>
      <c r="T1561" s="209"/>
      <c r="AT1561" s="210" t="s">
        <v>160</v>
      </c>
      <c r="AU1561" s="210" t="s">
        <v>87</v>
      </c>
      <c r="AV1561" s="14" t="s">
        <v>87</v>
      </c>
      <c r="AW1561" s="14" t="s">
        <v>38</v>
      </c>
      <c r="AX1561" s="14" t="s">
        <v>77</v>
      </c>
      <c r="AY1561" s="210" t="s">
        <v>149</v>
      </c>
    </row>
    <row r="1562" spans="2:51" s="14" customFormat="1" ht="12">
      <c r="B1562" s="200"/>
      <c r="C1562" s="201"/>
      <c r="D1562" s="185" t="s">
        <v>160</v>
      </c>
      <c r="E1562" s="202" t="s">
        <v>31</v>
      </c>
      <c r="F1562" s="203" t="s">
        <v>385</v>
      </c>
      <c r="G1562" s="201"/>
      <c r="H1562" s="204">
        <v>76.647</v>
      </c>
      <c r="I1562" s="205"/>
      <c r="J1562" s="201"/>
      <c r="K1562" s="201"/>
      <c r="L1562" s="206"/>
      <c r="M1562" s="207"/>
      <c r="N1562" s="208"/>
      <c r="O1562" s="208"/>
      <c r="P1562" s="208"/>
      <c r="Q1562" s="208"/>
      <c r="R1562" s="208"/>
      <c r="S1562" s="208"/>
      <c r="T1562" s="209"/>
      <c r="AT1562" s="210" t="s">
        <v>160</v>
      </c>
      <c r="AU1562" s="210" t="s">
        <v>87</v>
      </c>
      <c r="AV1562" s="14" t="s">
        <v>87</v>
      </c>
      <c r="AW1562" s="14" t="s">
        <v>38</v>
      </c>
      <c r="AX1562" s="14" t="s">
        <v>77</v>
      </c>
      <c r="AY1562" s="210" t="s">
        <v>149</v>
      </c>
    </row>
    <row r="1563" spans="2:51" s="14" customFormat="1" ht="12">
      <c r="B1563" s="200"/>
      <c r="C1563" s="201"/>
      <c r="D1563" s="185" t="s">
        <v>160</v>
      </c>
      <c r="E1563" s="202" t="s">
        <v>31</v>
      </c>
      <c r="F1563" s="203" t="s">
        <v>386</v>
      </c>
      <c r="G1563" s="201"/>
      <c r="H1563" s="204">
        <v>17.513</v>
      </c>
      <c r="I1563" s="205"/>
      <c r="J1563" s="201"/>
      <c r="K1563" s="201"/>
      <c r="L1563" s="206"/>
      <c r="M1563" s="207"/>
      <c r="N1563" s="208"/>
      <c r="O1563" s="208"/>
      <c r="P1563" s="208"/>
      <c r="Q1563" s="208"/>
      <c r="R1563" s="208"/>
      <c r="S1563" s="208"/>
      <c r="T1563" s="209"/>
      <c r="AT1563" s="210" t="s">
        <v>160</v>
      </c>
      <c r="AU1563" s="210" t="s">
        <v>87</v>
      </c>
      <c r="AV1563" s="14" t="s">
        <v>87</v>
      </c>
      <c r="AW1563" s="14" t="s">
        <v>38</v>
      </c>
      <c r="AX1563" s="14" t="s">
        <v>77</v>
      </c>
      <c r="AY1563" s="210" t="s">
        <v>149</v>
      </c>
    </row>
    <row r="1564" spans="2:51" s="14" customFormat="1" ht="12">
      <c r="B1564" s="200"/>
      <c r="C1564" s="201"/>
      <c r="D1564" s="185" t="s">
        <v>160</v>
      </c>
      <c r="E1564" s="202" t="s">
        <v>31</v>
      </c>
      <c r="F1564" s="203" t="s">
        <v>387</v>
      </c>
      <c r="G1564" s="201"/>
      <c r="H1564" s="204">
        <v>17.179</v>
      </c>
      <c r="I1564" s="205"/>
      <c r="J1564" s="201"/>
      <c r="K1564" s="201"/>
      <c r="L1564" s="206"/>
      <c r="M1564" s="207"/>
      <c r="N1564" s="208"/>
      <c r="O1564" s="208"/>
      <c r="P1564" s="208"/>
      <c r="Q1564" s="208"/>
      <c r="R1564" s="208"/>
      <c r="S1564" s="208"/>
      <c r="T1564" s="209"/>
      <c r="AT1564" s="210" t="s">
        <v>160</v>
      </c>
      <c r="AU1564" s="210" t="s">
        <v>87</v>
      </c>
      <c r="AV1564" s="14" t="s">
        <v>87</v>
      </c>
      <c r="AW1564" s="14" t="s">
        <v>38</v>
      </c>
      <c r="AX1564" s="14" t="s">
        <v>77</v>
      </c>
      <c r="AY1564" s="210" t="s">
        <v>149</v>
      </c>
    </row>
    <row r="1565" spans="2:51" s="16" customFormat="1" ht="12">
      <c r="B1565" s="232"/>
      <c r="C1565" s="233"/>
      <c r="D1565" s="185" t="s">
        <v>160</v>
      </c>
      <c r="E1565" s="234" t="s">
        <v>31</v>
      </c>
      <c r="F1565" s="235" t="s">
        <v>1953</v>
      </c>
      <c r="G1565" s="233"/>
      <c r="H1565" s="236">
        <v>517.317</v>
      </c>
      <c r="I1565" s="237"/>
      <c r="J1565" s="233"/>
      <c r="K1565" s="233"/>
      <c r="L1565" s="238"/>
      <c r="M1565" s="239"/>
      <c r="N1565" s="240"/>
      <c r="O1565" s="240"/>
      <c r="P1565" s="240"/>
      <c r="Q1565" s="240"/>
      <c r="R1565" s="240"/>
      <c r="S1565" s="240"/>
      <c r="T1565" s="241"/>
      <c r="AT1565" s="242" t="s">
        <v>160</v>
      </c>
      <c r="AU1565" s="242" t="s">
        <v>87</v>
      </c>
      <c r="AV1565" s="16" t="s">
        <v>167</v>
      </c>
      <c r="AW1565" s="16" t="s">
        <v>38</v>
      </c>
      <c r="AX1565" s="16" t="s">
        <v>77</v>
      </c>
      <c r="AY1565" s="242" t="s">
        <v>149</v>
      </c>
    </row>
    <row r="1566" spans="2:51" s="15" customFormat="1" ht="12">
      <c r="B1566" s="211"/>
      <c r="C1566" s="212"/>
      <c r="D1566" s="185" t="s">
        <v>160</v>
      </c>
      <c r="E1566" s="213" t="s">
        <v>31</v>
      </c>
      <c r="F1566" s="214" t="s">
        <v>163</v>
      </c>
      <c r="G1566" s="212"/>
      <c r="H1566" s="215">
        <v>652.167</v>
      </c>
      <c r="I1566" s="216"/>
      <c r="J1566" s="212"/>
      <c r="K1566" s="212"/>
      <c r="L1566" s="217"/>
      <c r="M1566" s="218"/>
      <c r="N1566" s="219"/>
      <c r="O1566" s="219"/>
      <c r="P1566" s="219"/>
      <c r="Q1566" s="219"/>
      <c r="R1566" s="219"/>
      <c r="S1566" s="219"/>
      <c r="T1566" s="220"/>
      <c r="AT1566" s="221" t="s">
        <v>160</v>
      </c>
      <c r="AU1566" s="221" t="s">
        <v>87</v>
      </c>
      <c r="AV1566" s="15" t="s">
        <v>156</v>
      </c>
      <c r="AW1566" s="15" t="s">
        <v>38</v>
      </c>
      <c r="AX1566" s="15" t="s">
        <v>85</v>
      </c>
      <c r="AY1566" s="221" t="s">
        <v>149</v>
      </c>
    </row>
    <row r="1567" spans="1:65" s="2" customFormat="1" ht="14.45" customHeight="1">
      <c r="A1567" s="37"/>
      <c r="B1567" s="38"/>
      <c r="C1567" s="172" t="s">
        <v>1954</v>
      </c>
      <c r="D1567" s="172" t="s">
        <v>151</v>
      </c>
      <c r="E1567" s="173" t="s">
        <v>1955</v>
      </c>
      <c r="F1567" s="174" t="s">
        <v>1956</v>
      </c>
      <c r="G1567" s="175" t="s">
        <v>229</v>
      </c>
      <c r="H1567" s="176">
        <v>134.85</v>
      </c>
      <c r="I1567" s="177"/>
      <c r="J1567" s="178">
        <f>ROUND(I1567*H1567,2)</f>
        <v>0</v>
      </c>
      <c r="K1567" s="174" t="s">
        <v>155</v>
      </c>
      <c r="L1567" s="42"/>
      <c r="M1567" s="179" t="s">
        <v>31</v>
      </c>
      <c r="N1567" s="180" t="s">
        <v>48</v>
      </c>
      <c r="O1567" s="67"/>
      <c r="P1567" s="181">
        <f>O1567*H1567</f>
        <v>0</v>
      </c>
      <c r="Q1567" s="181">
        <v>0</v>
      </c>
      <c r="R1567" s="181">
        <f>Q1567*H1567</f>
        <v>0</v>
      </c>
      <c r="S1567" s="181">
        <v>0</v>
      </c>
      <c r="T1567" s="182">
        <f>S1567*H1567</f>
        <v>0</v>
      </c>
      <c r="U1567" s="37"/>
      <c r="V1567" s="37"/>
      <c r="W1567" s="37"/>
      <c r="X1567" s="37"/>
      <c r="Y1567" s="37"/>
      <c r="Z1567" s="37"/>
      <c r="AA1567" s="37"/>
      <c r="AB1567" s="37"/>
      <c r="AC1567" s="37"/>
      <c r="AD1567" s="37"/>
      <c r="AE1567" s="37"/>
      <c r="AR1567" s="183" t="s">
        <v>245</v>
      </c>
      <c r="AT1567" s="183" t="s">
        <v>151</v>
      </c>
      <c r="AU1567" s="183" t="s">
        <v>87</v>
      </c>
      <c r="AY1567" s="19" t="s">
        <v>149</v>
      </c>
      <c r="BE1567" s="184">
        <f>IF(N1567="základní",J1567,0)</f>
        <v>0</v>
      </c>
      <c r="BF1567" s="184">
        <f>IF(N1567="snížená",J1567,0)</f>
        <v>0</v>
      </c>
      <c r="BG1567" s="184">
        <f>IF(N1567="zákl. přenesená",J1567,0)</f>
        <v>0</v>
      </c>
      <c r="BH1567" s="184">
        <f>IF(N1567="sníž. přenesená",J1567,0)</f>
        <v>0</v>
      </c>
      <c r="BI1567" s="184">
        <f>IF(N1567="nulová",J1567,0)</f>
        <v>0</v>
      </c>
      <c r="BJ1567" s="19" t="s">
        <v>85</v>
      </c>
      <c r="BK1567" s="184">
        <f>ROUND(I1567*H1567,2)</f>
        <v>0</v>
      </c>
      <c r="BL1567" s="19" t="s">
        <v>245</v>
      </c>
      <c r="BM1567" s="183" t="s">
        <v>1957</v>
      </c>
    </row>
    <row r="1568" spans="1:47" s="2" customFormat="1" ht="29.25">
      <c r="A1568" s="37"/>
      <c r="B1568" s="38"/>
      <c r="C1568" s="39"/>
      <c r="D1568" s="185" t="s">
        <v>158</v>
      </c>
      <c r="E1568" s="39"/>
      <c r="F1568" s="186" t="s">
        <v>1958</v>
      </c>
      <c r="G1568" s="39"/>
      <c r="H1568" s="39"/>
      <c r="I1568" s="187"/>
      <c r="J1568" s="39"/>
      <c r="K1568" s="39"/>
      <c r="L1568" s="42"/>
      <c r="M1568" s="188"/>
      <c r="N1568" s="189"/>
      <c r="O1568" s="67"/>
      <c r="P1568" s="67"/>
      <c r="Q1568" s="67"/>
      <c r="R1568" s="67"/>
      <c r="S1568" s="67"/>
      <c r="T1568" s="68"/>
      <c r="U1568" s="37"/>
      <c r="V1568" s="37"/>
      <c r="W1568" s="37"/>
      <c r="X1568" s="37"/>
      <c r="Y1568" s="37"/>
      <c r="Z1568" s="37"/>
      <c r="AA1568" s="37"/>
      <c r="AB1568" s="37"/>
      <c r="AC1568" s="37"/>
      <c r="AD1568" s="37"/>
      <c r="AE1568" s="37"/>
      <c r="AT1568" s="19" t="s">
        <v>158</v>
      </c>
      <c r="AU1568" s="19" t="s">
        <v>87</v>
      </c>
    </row>
    <row r="1569" spans="2:51" s="13" customFormat="1" ht="12">
      <c r="B1569" s="190"/>
      <c r="C1569" s="191"/>
      <c r="D1569" s="185" t="s">
        <v>160</v>
      </c>
      <c r="E1569" s="192" t="s">
        <v>31</v>
      </c>
      <c r="F1569" s="193" t="s">
        <v>205</v>
      </c>
      <c r="G1569" s="191"/>
      <c r="H1569" s="192" t="s">
        <v>31</v>
      </c>
      <c r="I1569" s="194"/>
      <c r="J1569" s="191"/>
      <c r="K1569" s="191"/>
      <c r="L1569" s="195"/>
      <c r="M1569" s="196"/>
      <c r="N1569" s="197"/>
      <c r="O1569" s="197"/>
      <c r="P1569" s="197"/>
      <c r="Q1569" s="197"/>
      <c r="R1569" s="197"/>
      <c r="S1569" s="197"/>
      <c r="T1569" s="198"/>
      <c r="AT1569" s="199" t="s">
        <v>160</v>
      </c>
      <c r="AU1569" s="199" t="s">
        <v>87</v>
      </c>
      <c r="AV1569" s="13" t="s">
        <v>85</v>
      </c>
      <c r="AW1569" s="13" t="s">
        <v>38</v>
      </c>
      <c r="AX1569" s="13" t="s">
        <v>77</v>
      </c>
      <c r="AY1569" s="199" t="s">
        <v>149</v>
      </c>
    </row>
    <row r="1570" spans="2:51" s="14" customFormat="1" ht="12">
      <c r="B1570" s="200"/>
      <c r="C1570" s="201"/>
      <c r="D1570" s="185" t="s">
        <v>160</v>
      </c>
      <c r="E1570" s="202" t="s">
        <v>31</v>
      </c>
      <c r="F1570" s="203" t="s">
        <v>346</v>
      </c>
      <c r="G1570" s="201"/>
      <c r="H1570" s="204">
        <v>22.7</v>
      </c>
      <c r="I1570" s="205"/>
      <c r="J1570" s="201"/>
      <c r="K1570" s="201"/>
      <c r="L1570" s="206"/>
      <c r="M1570" s="207"/>
      <c r="N1570" s="208"/>
      <c r="O1570" s="208"/>
      <c r="P1570" s="208"/>
      <c r="Q1570" s="208"/>
      <c r="R1570" s="208"/>
      <c r="S1570" s="208"/>
      <c r="T1570" s="209"/>
      <c r="AT1570" s="210" t="s">
        <v>160</v>
      </c>
      <c r="AU1570" s="210" t="s">
        <v>87</v>
      </c>
      <c r="AV1570" s="14" t="s">
        <v>87</v>
      </c>
      <c r="AW1570" s="14" t="s">
        <v>38</v>
      </c>
      <c r="AX1570" s="14" t="s">
        <v>77</v>
      </c>
      <c r="AY1570" s="210" t="s">
        <v>149</v>
      </c>
    </row>
    <row r="1571" spans="2:51" s="14" customFormat="1" ht="12">
      <c r="B1571" s="200"/>
      <c r="C1571" s="201"/>
      <c r="D1571" s="185" t="s">
        <v>160</v>
      </c>
      <c r="E1571" s="202" t="s">
        <v>31</v>
      </c>
      <c r="F1571" s="203" t="s">
        <v>347</v>
      </c>
      <c r="G1571" s="201"/>
      <c r="H1571" s="204">
        <v>19.5</v>
      </c>
      <c r="I1571" s="205"/>
      <c r="J1571" s="201"/>
      <c r="K1571" s="201"/>
      <c r="L1571" s="206"/>
      <c r="M1571" s="207"/>
      <c r="N1571" s="208"/>
      <c r="O1571" s="208"/>
      <c r="P1571" s="208"/>
      <c r="Q1571" s="208"/>
      <c r="R1571" s="208"/>
      <c r="S1571" s="208"/>
      <c r="T1571" s="209"/>
      <c r="AT1571" s="210" t="s">
        <v>160</v>
      </c>
      <c r="AU1571" s="210" t="s">
        <v>87</v>
      </c>
      <c r="AV1571" s="14" t="s">
        <v>87</v>
      </c>
      <c r="AW1571" s="14" t="s">
        <v>38</v>
      </c>
      <c r="AX1571" s="14" t="s">
        <v>77</v>
      </c>
      <c r="AY1571" s="210" t="s">
        <v>149</v>
      </c>
    </row>
    <row r="1572" spans="2:51" s="14" customFormat="1" ht="12">
      <c r="B1572" s="200"/>
      <c r="C1572" s="201"/>
      <c r="D1572" s="185" t="s">
        <v>160</v>
      </c>
      <c r="E1572" s="202" t="s">
        <v>31</v>
      </c>
      <c r="F1572" s="203" t="s">
        <v>503</v>
      </c>
      <c r="G1572" s="201"/>
      <c r="H1572" s="204">
        <v>4.35</v>
      </c>
      <c r="I1572" s="205"/>
      <c r="J1572" s="201"/>
      <c r="K1572" s="201"/>
      <c r="L1572" s="206"/>
      <c r="M1572" s="207"/>
      <c r="N1572" s="208"/>
      <c r="O1572" s="208"/>
      <c r="P1572" s="208"/>
      <c r="Q1572" s="208"/>
      <c r="R1572" s="208"/>
      <c r="S1572" s="208"/>
      <c r="T1572" s="209"/>
      <c r="AT1572" s="210" t="s">
        <v>160</v>
      </c>
      <c r="AU1572" s="210" t="s">
        <v>87</v>
      </c>
      <c r="AV1572" s="14" t="s">
        <v>87</v>
      </c>
      <c r="AW1572" s="14" t="s">
        <v>38</v>
      </c>
      <c r="AX1572" s="14" t="s">
        <v>77</v>
      </c>
      <c r="AY1572" s="210" t="s">
        <v>149</v>
      </c>
    </row>
    <row r="1573" spans="2:51" s="14" customFormat="1" ht="12">
      <c r="B1573" s="200"/>
      <c r="C1573" s="201"/>
      <c r="D1573" s="185" t="s">
        <v>160</v>
      </c>
      <c r="E1573" s="202" t="s">
        <v>31</v>
      </c>
      <c r="F1573" s="203" t="s">
        <v>504</v>
      </c>
      <c r="G1573" s="201"/>
      <c r="H1573" s="204">
        <v>2.35</v>
      </c>
      <c r="I1573" s="205"/>
      <c r="J1573" s="201"/>
      <c r="K1573" s="201"/>
      <c r="L1573" s="206"/>
      <c r="M1573" s="207"/>
      <c r="N1573" s="208"/>
      <c r="O1573" s="208"/>
      <c r="P1573" s="208"/>
      <c r="Q1573" s="208"/>
      <c r="R1573" s="208"/>
      <c r="S1573" s="208"/>
      <c r="T1573" s="209"/>
      <c r="AT1573" s="210" t="s">
        <v>160</v>
      </c>
      <c r="AU1573" s="210" t="s">
        <v>87</v>
      </c>
      <c r="AV1573" s="14" t="s">
        <v>87</v>
      </c>
      <c r="AW1573" s="14" t="s">
        <v>38</v>
      </c>
      <c r="AX1573" s="14" t="s">
        <v>77</v>
      </c>
      <c r="AY1573" s="210" t="s">
        <v>149</v>
      </c>
    </row>
    <row r="1574" spans="2:51" s="14" customFormat="1" ht="12">
      <c r="B1574" s="200"/>
      <c r="C1574" s="201"/>
      <c r="D1574" s="185" t="s">
        <v>160</v>
      </c>
      <c r="E1574" s="202" t="s">
        <v>31</v>
      </c>
      <c r="F1574" s="203" t="s">
        <v>505</v>
      </c>
      <c r="G1574" s="201"/>
      <c r="H1574" s="204">
        <v>1.9</v>
      </c>
      <c r="I1574" s="205"/>
      <c r="J1574" s="201"/>
      <c r="K1574" s="201"/>
      <c r="L1574" s="206"/>
      <c r="M1574" s="207"/>
      <c r="N1574" s="208"/>
      <c r="O1574" s="208"/>
      <c r="P1574" s="208"/>
      <c r="Q1574" s="208"/>
      <c r="R1574" s="208"/>
      <c r="S1574" s="208"/>
      <c r="T1574" s="209"/>
      <c r="AT1574" s="210" t="s">
        <v>160</v>
      </c>
      <c r="AU1574" s="210" t="s">
        <v>87</v>
      </c>
      <c r="AV1574" s="14" t="s">
        <v>87</v>
      </c>
      <c r="AW1574" s="14" t="s">
        <v>38</v>
      </c>
      <c r="AX1574" s="14" t="s">
        <v>77</v>
      </c>
      <c r="AY1574" s="210" t="s">
        <v>149</v>
      </c>
    </row>
    <row r="1575" spans="2:51" s="14" customFormat="1" ht="12">
      <c r="B1575" s="200"/>
      <c r="C1575" s="201"/>
      <c r="D1575" s="185" t="s">
        <v>160</v>
      </c>
      <c r="E1575" s="202" t="s">
        <v>31</v>
      </c>
      <c r="F1575" s="203" t="s">
        <v>1950</v>
      </c>
      <c r="G1575" s="201"/>
      <c r="H1575" s="204">
        <v>22.95</v>
      </c>
      <c r="I1575" s="205"/>
      <c r="J1575" s="201"/>
      <c r="K1575" s="201"/>
      <c r="L1575" s="206"/>
      <c r="M1575" s="207"/>
      <c r="N1575" s="208"/>
      <c r="O1575" s="208"/>
      <c r="P1575" s="208"/>
      <c r="Q1575" s="208"/>
      <c r="R1575" s="208"/>
      <c r="S1575" s="208"/>
      <c r="T1575" s="209"/>
      <c r="AT1575" s="210" t="s">
        <v>160</v>
      </c>
      <c r="AU1575" s="210" t="s">
        <v>87</v>
      </c>
      <c r="AV1575" s="14" t="s">
        <v>87</v>
      </c>
      <c r="AW1575" s="14" t="s">
        <v>38</v>
      </c>
      <c r="AX1575" s="14" t="s">
        <v>77</v>
      </c>
      <c r="AY1575" s="210" t="s">
        <v>149</v>
      </c>
    </row>
    <row r="1576" spans="2:51" s="14" customFormat="1" ht="12">
      <c r="B1576" s="200"/>
      <c r="C1576" s="201"/>
      <c r="D1576" s="185" t="s">
        <v>160</v>
      </c>
      <c r="E1576" s="202" t="s">
        <v>31</v>
      </c>
      <c r="F1576" s="203" t="s">
        <v>348</v>
      </c>
      <c r="G1576" s="201"/>
      <c r="H1576" s="204">
        <v>31.7</v>
      </c>
      <c r="I1576" s="205"/>
      <c r="J1576" s="201"/>
      <c r="K1576" s="201"/>
      <c r="L1576" s="206"/>
      <c r="M1576" s="207"/>
      <c r="N1576" s="208"/>
      <c r="O1576" s="208"/>
      <c r="P1576" s="208"/>
      <c r="Q1576" s="208"/>
      <c r="R1576" s="208"/>
      <c r="S1576" s="208"/>
      <c r="T1576" s="209"/>
      <c r="AT1576" s="210" t="s">
        <v>160</v>
      </c>
      <c r="AU1576" s="210" t="s">
        <v>87</v>
      </c>
      <c r="AV1576" s="14" t="s">
        <v>87</v>
      </c>
      <c r="AW1576" s="14" t="s">
        <v>38</v>
      </c>
      <c r="AX1576" s="14" t="s">
        <v>77</v>
      </c>
      <c r="AY1576" s="210" t="s">
        <v>149</v>
      </c>
    </row>
    <row r="1577" spans="2:51" s="14" customFormat="1" ht="12">
      <c r="B1577" s="200"/>
      <c r="C1577" s="201"/>
      <c r="D1577" s="185" t="s">
        <v>160</v>
      </c>
      <c r="E1577" s="202" t="s">
        <v>31</v>
      </c>
      <c r="F1577" s="203" t="s">
        <v>349</v>
      </c>
      <c r="G1577" s="201"/>
      <c r="H1577" s="204">
        <v>25.75</v>
      </c>
      <c r="I1577" s="205"/>
      <c r="J1577" s="201"/>
      <c r="K1577" s="201"/>
      <c r="L1577" s="206"/>
      <c r="M1577" s="207"/>
      <c r="N1577" s="208"/>
      <c r="O1577" s="208"/>
      <c r="P1577" s="208"/>
      <c r="Q1577" s="208"/>
      <c r="R1577" s="208"/>
      <c r="S1577" s="208"/>
      <c r="T1577" s="209"/>
      <c r="AT1577" s="210" t="s">
        <v>160</v>
      </c>
      <c r="AU1577" s="210" t="s">
        <v>87</v>
      </c>
      <c r="AV1577" s="14" t="s">
        <v>87</v>
      </c>
      <c r="AW1577" s="14" t="s">
        <v>38</v>
      </c>
      <c r="AX1577" s="14" t="s">
        <v>77</v>
      </c>
      <c r="AY1577" s="210" t="s">
        <v>149</v>
      </c>
    </row>
    <row r="1578" spans="2:51" s="14" customFormat="1" ht="12">
      <c r="B1578" s="200"/>
      <c r="C1578" s="201"/>
      <c r="D1578" s="185" t="s">
        <v>160</v>
      </c>
      <c r="E1578" s="202" t="s">
        <v>31</v>
      </c>
      <c r="F1578" s="203" t="s">
        <v>506</v>
      </c>
      <c r="G1578" s="201"/>
      <c r="H1578" s="204">
        <v>2.35</v>
      </c>
      <c r="I1578" s="205"/>
      <c r="J1578" s="201"/>
      <c r="K1578" s="201"/>
      <c r="L1578" s="206"/>
      <c r="M1578" s="207"/>
      <c r="N1578" s="208"/>
      <c r="O1578" s="208"/>
      <c r="P1578" s="208"/>
      <c r="Q1578" s="208"/>
      <c r="R1578" s="208"/>
      <c r="S1578" s="208"/>
      <c r="T1578" s="209"/>
      <c r="AT1578" s="210" t="s">
        <v>160</v>
      </c>
      <c r="AU1578" s="210" t="s">
        <v>87</v>
      </c>
      <c r="AV1578" s="14" t="s">
        <v>87</v>
      </c>
      <c r="AW1578" s="14" t="s">
        <v>38</v>
      </c>
      <c r="AX1578" s="14" t="s">
        <v>77</v>
      </c>
      <c r="AY1578" s="210" t="s">
        <v>149</v>
      </c>
    </row>
    <row r="1579" spans="2:51" s="14" customFormat="1" ht="12">
      <c r="B1579" s="200"/>
      <c r="C1579" s="201"/>
      <c r="D1579" s="185" t="s">
        <v>160</v>
      </c>
      <c r="E1579" s="202" t="s">
        <v>31</v>
      </c>
      <c r="F1579" s="203" t="s">
        <v>507</v>
      </c>
      <c r="G1579" s="201"/>
      <c r="H1579" s="204">
        <v>1.3</v>
      </c>
      <c r="I1579" s="205"/>
      <c r="J1579" s="201"/>
      <c r="K1579" s="201"/>
      <c r="L1579" s="206"/>
      <c r="M1579" s="207"/>
      <c r="N1579" s="208"/>
      <c r="O1579" s="208"/>
      <c r="P1579" s="208"/>
      <c r="Q1579" s="208"/>
      <c r="R1579" s="208"/>
      <c r="S1579" s="208"/>
      <c r="T1579" s="209"/>
      <c r="AT1579" s="210" t="s">
        <v>160</v>
      </c>
      <c r="AU1579" s="210" t="s">
        <v>87</v>
      </c>
      <c r="AV1579" s="14" t="s">
        <v>87</v>
      </c>
      <c r="AW1579" s="14" t="s">
        <v>38</v>
      </c>
      <c r="AX1579" s="14" t="s">
        <v>77</v>
      </c>
      <c r="AY1579" s="210" t="s">
        <v>149</v>
      </c>
    </row>
    <row r="1580" spans="2:51" s="15" customFormat="1" ht="12">
      <c r="B1580" s="211"/>
      <c r="C1580" s="212"/>
      <c r="D1580" s="185" t="s">
        <v>160</v>
      </c>
      <c r="E1580" s="213" t="s">
        <v>31</v>
      </c>
      <c r="F1580" s="214" t="s">
        <v>163</v>
      </c>
      <c r="G1580" s="212"/>
      <c r="H1580" s="215">
        <v>134.85</v>
      </c>
      <c r="I1580" s="216"/>
      <c r="J1580" s="212"/>
      <c r="K1580" s="212"/>
      <c r="L1580" s="217"/>
      <c r="M1580" s="218"/>
      <c r="N1580" s="219"/>
      <c r="O1580" s="219"/>
      <c r="P1580" s="219"/>
      <c r="Q1580" s="219"/>
      <c r="R1580" s="219"/>
      <c r="S1580" s="219"/>
      <c r="T1580" s="220"/>
      <c r="AT1580" s="221" t="s">
        <v>160</v>
      </c>
      <c r="AU1580" s="221" t="s">
        <v>87</v>
      </c>
      <c r="AV1580" s="15" t="s">
        <v>156</v>
      </c>
      <c r="AW1580" s="15" t="s">
        <v>38</v>
      </c>
      <c r="AX1580" s="15" t="s">
        <v>85</v>
      </c>
      <c r="AY1580" s="221" t="s">
        <v>149</v>
      </c>
    </row>
    <row r="1581" spans="1:65" s="2" customFormat="1" ht="14.45" customHeight="1">
      <c r="A1581" s="37"/>
      <c r="B1581" s="38"/>
      <c r="C1581" s="222" t="s">
        <v>1959</v>
      </c>
      <c r="D1581" s="222" t="s">
        <v>194</v>
      </c>
      <c r="E1581" s="223" t="s">
        <v>1960</v>
      </c>
      <c r="F1581" s="224" t="s">
        <v>1961</v>
      </c>
      <c r="G1581" s="225" t="s">
        <v>229</v>
      </c>
      <c r="H1581" s="226">
        <v>141.593</v>
      </c>
      <c r="I1581" s="227"/>
      <c r="J1581" s="228">
        <f>ROUND(I1581*H1581,2)</f>
        <v>0</v>
      </c>
      <c r="K1581" s="224" t="s">
        <v>155</v>
      </c>
      <c r="L1581" s="229"/>
      <c r="M1581" s="230" t="s">
        <v>31</v>
      </c>
      <c r="N1581" s="231" t="s">
        <v>48</v>
      </c>
      <c r="O1581" s="67"/>
      <c r="P1581" s="181">
        <f>O1581*H1581</f>
        <v>0</v>
      </c>
      <c r="Q1581" s="181">
        <v>0</v>
      </c>
      <c r="R1581" s="181">
        <f>Q1581*H1581</f>
        <v>0</v>
      </c>
      <c r="S1581" s="181">
        <v>0</v>
      </c>
      <c r="T1581" s="182">
        <f>S1581*H1581</f>
        <v>0</v>
      </c>
      <c r="U1581" s="37"/>
      <c r="V1581" s="37"/>
      <c r="W1581" s="37"/>
      <c r="X1581" s="37"/>
      <c r="Y1581" s="37"/>
      <c r="Z1581" s="37"/>
      <c r="AA1581" s="37"/>
      <c r="AB1581" s="37"/>
      <c r="AC1581" s="37"/>
      <c r="AD1581" s="37"/>
      <c r="AE1581" s="37"/>
      <c r="AR1581" s="183" t="s">
        <v>350</v>
      </c>
      <c r="AT1581" s="183" t="s">
        <v>194</v>
      </c>
      <c r="AU1581" s="183" t="s">
        <v>87</v>
      </c>
      <c r="AY1581" s="19" t="s">
        <v>149</v>
      </c>
      <c r="BE1581" s="184">
        <f>IF(N1581="základní",J1581,0)</f>
        <v>0</v>
      </c>
      <c r="BF1581" s="184">
        <f>IF(N1581="snížená",J1581,0)</f>
        <v>0</v>
      </c>
      <c r="BG1581" s="184">
        <f>IF(N1581="zákl. přenesená",J1581,0)</f>
        <v>0</v>
      </c>
      <c r="BH1581" s="184">
        <f>IF(N1581="sníž. přenesená",J1581,0)</f>
        <v>0</v>
      </c>
      <c r="BI1581" s="184">
        <f>IF(N1581="nulová",J1581,0)</f>
        <v>0</v>
      </c>
      <c r="BJ1581" s="19" t="s">
        <v>85</v>
      </c>
      <c r="BK1581" s="184">
        <f>ROUND(I1581*H1581,2)</f>
        <v>0</v>
      </c>
      <c r="BL1581" s="19" t="s">
        <v>245</v>
      </c>
      <c r="BM1581" s="183" t="s">
        <v>1962</v>
      </c>
    </row>
    <row r="1582" spans="2:51" s="14" customFormat="1" ht="12">
      <c r="B1582" s="200"/>
      <c r="C1582" s="201"/>
      <c r="D1582" s="185" t="s">
        <v>160</v>
      </c>
      <c r="E1582" s="201"/>
      <c r="F1582" s="203" t="s">
        <v>1963</v>
      </c>
      <c r="G1582" s="201"/>
      <c r="H1582" s="204">
        <v>141.593</v>
      </c>
      <c r="I1582" s="205"/>
      <c r="J1582" s="201"/>
      <c r="K1582" s="201"/>
      <c r="L1582" s="206"/>
      <c r="M1582" s="207"/>
      <c r="N1582" s="208"/>
      <c r="O1582" s="208"/>
      <c r="P1582" s="208"/>
      <c r="Q1582" s="208"/>
      <c r="R1582" s="208"/>
      <c r="S1582" s="208"/>
      <c r="T1582" s="209"/>
      <c r="AT1582" s="210" t="s">
        <v>160</v>
      </c>
      <c r="AU1582" s="210" t="s">
        <v>87</v>
      </c>
      <c r="AV1582" s="14" t="s">
        <v>87</v>
      </c>
      <c r="AW1582" s="14" t="s">
        <v>4</v>
      </c>
      <c r="AX1582" s="14" t="s">
        <v>85</v>
      </c>
      <c r="AY1582" s="210" t="s">
        <v>149</v>
      </c>
    </row>
    <row r="1583" spans="1:65" s="2" customFormat="1" ht="24.2" customHeight="1">
      <c r="A1583" s="37"/>
      <c r="B1583" s="38"/>
      <c r="C1583" s="172" t="s">
        <v>1964</v>
      </c>
      <c r="D1583" s="172" t="s">
        <v>151</v>
      </c>
      <c r="E1583" s="173" t="s">
        <v>1965</v>
      </c>
      <c r="F1583" s="174" t="s">
        <v>1966</v>
      </c>
      <c r="G1583" s="175" t="s">
        <v>229</v>
      </c>
      <c r="H1583" s="176">
        <v>26.35</v>
      </c>
      <c r="I1583" s="177"/>
      <c r="J1583" s="178">
        <f>ROUND(I1583*H1583,2)</f>
        <v>0</v>
      </c>
      <c r="K1583" s="174" t="s">
        <v>155</v>
      </c>
      <c r="L1583" s="42"/>
      <c r="M1583" s="179" t="s">
        <v>31</v>
      </c>
      <c r="N1583" s="180" t="s">
        <v>48</v>
      </c>
      <c r="O1583" s="67"/>
      <c r="P1583" s="181">
        <f>O1583*H1583</f>
        <v>0</v>
      </c>
      <c r="Q1583" s="181">
        <v>0</v>
      </c>
      <c r="R1583" s="181">
        <f>Q1583*H1583</f>
        <v>0</v>
      </c>
      <c r="S1583" s="181">
        <v>0</v>
      </c>
      <c r="T1583" s="182">
        <f>S1583*H1583</f>
        <v>0</v>
      </c>
      <c r="U1583" s="37"/>
      <c r="V1583" s="37"/>
      <c r="W1583" s="37"/>
      <c r="X1583" s="37"/>
      <c r="Y1583" s="37"/>
      <c r="Z1583" s="37"/>
      <c r="AA1583" s="37"/>
      <c r="AB1583" s="37"/>
      <c r="AC1583" s="37"/>
      <c r="AD1583" s="37"/>
      <c r="AE1583" s="37"/>
      <c r="AR1583" s="183" t="s">
        <v>245</v>
      </c>
      <c r="AT1583" s="183" t="s">
        <v>151</v>
      </c>
      <c r="AU1583" s="183" t="s">
        <v>87</v>
      </c>
      <c r="AY1583" s="19" t="s">
        <v>149</v>
      </c>
      <c r="BE1583" s="184">
        <f>IF(N1583="základní",J1583,0)</f>
        <v>0</v>
      </c>
      <c r="BF1583" s="184">
        <f>IF(N1583="snížená",J1583,0)</f>
        <v>0</v>
      </c>
      <c r="BG1583" s="184">
        <f>IF(N1583="zákl. přenesená",J1583,0)</f>
        <v>0</v>
      </c>
      <c r="BH1583" s="184">
        <f>IF(N1583="sníž. přenesená",J1583,0)</f>
        <v>0</v>
      </c>
      <c r="BI1583" s="184">
        <f>IF(N1583="nulová",J1583,0)</f>
        <v>0</v>
      </c>
      <c r="BJ1583" s="19" t="s">
        <v>85</v>
      </c>
      <c r="BK1583" s="184">
        <f>ROUND(I1583*H1583,2)</f>
        <v>0</v>
      </c>
      <c r="BL1583" s="19" t="s">
        <v>245</v>
      </c>
      <c r="BM1583" s="183" t="s">
        <v>1967</v>
      </c>
    </row>
    <row r="1584" spans="1:47" s="2" customFormat="1" ht="29.25">
      <c r="A1584" s="37"/>
      <c r="B1584" s="38"/>
      <c r="C1584" s="39"/>
      <c r="D1584" s="185" t="s">
        <v>158</v>
      </c>
      <c r="E1584" s="39"/>
      <c r="F1584" s="186" t="s">
        <v>1958</v>
      </c>
      <c r="G1584" s="39"/>
      <c r="H1584" s="39"/>
      <c r="I1584" s="187"/>
      <c r="J1584" s="39"/>
      <c r="K1584" s="39"/>
      <c r="L1584" s="42"/>
      <c r="M1584" s="188"/>
      <c r="N1584" s="189"/>
      <c r="O1584" s="67"/>
      <c r="P1584" s="67"/>
      <c r="Q1584" s="67"/>
      <c r="R1584" s="67"/>
      <c r="S1584" s="67"/>
      <c r="T1584" s="68"/>
      <c r="U1584" s="37"/>
      <c r="V1584" s="37"/>
      <c r="W1584" s="37"/>
      <c r="X1584" s="37"/>
      <c r="Y1584" s="37"/>
      <c r="Z1584" s="37"/>
      <c r="AA1584" s="37"/>
      <c r="AB1584" s="37"/>
      <c r="AC1584" s="37"/>
      <c r="AD1584" s="37"/>
      <c r="AE1584" s="37"/>
      <c r="AT1584" s="19" t="s">
        <v>158</v>
      </c>
      <c r="AU1584" s="19" t="s">
        <v>87</v>
      </c>
    </row>
    <row r="1585" spans="2:51" s="13" customFormat="1" ht="12">
      <c r="B1585" s="190"/>
      <c r="C1585" s="191"/>
      <c r="D1585" s="185" t="s">
        <v>160</v>
      </c>
      <c r="E1585" s="192" t="s">
        <v>31</v>
      </c>
      <c r="F1585" s="193" t="s">
        <v>205</v>
      </c>
      <c r="G1585" s="191"/>
      <c r="H1585" s="192" t="s">
        <v>31</v>
      </c>
      <c r="I1585" s="194"/>
      <c r="J1585" s="191"/>
      <c r="K1585" s="191"/>
      <c r="L1585" s="195"/>
      <c r="M1585" s="196"/>
      <c r="N1585" s="197"/>
      <c r="O1585" s="197"/>
      <c r="P1585" s="197"/>
      <c r="Q1585" s="197"/>
      <c r="R1585" s="197"/>
      <c r="S1585" s="197"/>
      <c r="T1585" s="198"/>
      <c r="AT1585" s="199" t="s">
        <v>160</v>
      </c>
      <c r="AU1585" s="199" t="s">
        <v>87</v>
      </c>
      <c r="AV1585" s="13" t="s">
        <v>85</v>
      </c>
      <c r="AW1585" s="13" t="s">
        <v>38</v>
      </c>
      <c r="AX1585" s="13" t="s">
        <v>77</v>
      </c>
      <c r="AY1585" s="199" t="s">
        <v>149</v>
      </c>
    </row>
    <row r="1586" spans="2:51" s="14" customFormat="1" ht="12">
      <c r="B1586" s="200"/>
      <c r="C1586" s="201"/>
      <c r="D1586" s="185" t="s">
        <v>160</v>
      </c>
      <c r="E1586" s="202" t="s">
        <v>31</v>
      </c>
      <c r="F1586" s="203" t="s">
        <v>1968</v>
      </c>
      <c r="G1586" s="201"/>
      <c r="H1586" s="204">
        <v>1.235</v>
      </c>
      <c r="I1586" s="205"/>
      <c r="J1586" s="201"/>
      <c r="K1586" s="201"/>
      <c r="L1586" s="206"/>
      <c r="M1586" s="207"/>
      <c r="N1586" s="208"/>
      <c r="O1586" s="208"/>
      <c r="P1586" s="208"/>
      <c r="Q1586" s="208"/>
      <c r="R1586" s="208"/>
      <c r="S1586" s="208"/>
      <c r="T1586" s="209"/>
      <c r="AT1586" s="210" t="s">
        <v>160</v>
      </c>
      <c r="AU1586" s="210" t="s">
        <v>87</v>
      </c>
      <c r="AV1586" s="14" t="s">
        <v>87</v>
      </c>
      <c r="AW1586" s="14" t="s">
        <v>38</v>
      </c>
      <c r="AX1586" s="14" t="s">
        <v>77</v>
      </c>
      <c r="AY1586" s="210" t="s">
        <v>149</v>
      </c>
    </row>
    <row r="1587" spans="2:51" s="14" customFormat="1" ht="12">
      <c r="B1587" s="200"/>
      <c r="C1587" s="201"/>
      <c r="D1587" s="185" t="s">
        <v>160</v>
      </c>
      <c r="E1587" s="202" t="s">
        <v>31</v>
      </c>
      <c r="F1587" s="203" t="s">
        <v>1969</v>
      </c>
      <c r="G1587" s="201"/>
      <c r="H1587" s="204">
        <v>0.552</v>
      </c>
      <c r="I1587" s="205"/>
      <c r="J1587" s="201"/>
      <c r="K1587" s="201"/>
      <c r="L1587" s="206"/>
      <c r="M1587" s="207"/>
      <c r="N1587" s="208"/>
      <c r="O1587" s="208"/>
      <c r="P1587" s="208"/>
      <c r="Q1587" s="208"/>
      <c r="R1587" s="208"/>
      <c r="S1587" s="208"/>
      <c r="T1587" s="209"/>
      <c r="AT1587" s="210" t="s">
        <v>160</v>
      </c>
      <c r="AU1587" s="210" t="s">
        <v>87</v>
      </c>
      <c r="AV1587" s="14" t="s">
        <v>87</v>
      </c>
      <c r="AW1587" s="14" t="s">
        <v>38</v>
      </c>
      <c r="AX1587" s="14" t="s">
        <v>77</v>
      </c>
      <c r="AY1587" s="210" t="s">
        <v>149</v>
      </c>
    </row>
    <row r="1588" spans="2:51" s="14" customFormat="1" ht="12">
      <c r="B1588" s="200"/>
      <c r="C1588" s="201"/>
      <c r="D1588" s="185" t="s">
        <v>160</v>
      </c>
      <c r="E1588" s="202" t="s">
        <v>31</v>
      </c>
      <c r="F1588" s="203" t="s">
        <v>1970</v>
      </c>
      <c r="G1588" s="201"/>
      <c r="H1588" s="204">
        <v>19.019</v>
      </c>
      <c r="I1588" s="205"/>
      <c r="J1588" s="201"/>
      <c r="K1588" s="201"/>
      <c r="L1588" s="206"/>
      <c r="M1588" s="207"/>
      <c r="N1588" s="208"/>
      <c r="O1588" s="208"/>
      <c r="P1588" s="208"/>
      <c r="Q1588" s="208"/>
      <c r="R1588" s="208"/>
      <c r="S1588" s="208"/>
      <c r="T1588" s="209"/>
      <c r="AT1588" s="210" t="s">
        <v>160</v>
      </c>
      <c r="AU1588" s="210" t="s">
        <v>87</v>
      </c>
      <c r="AV1588" s="14" t="s">
        <v>87</v>
      </c>
      <c r="AW1588" s="14" t="s">
        <v>38</v>
      </c>
      <c r="AX1588" s="14" t="s">
        <v>77</v>
      </c>
      <c r="AY1588" s="210" t="s">
        <v>149</v>
      </c>
    </row>
    <row r="1589" spans="2:51" s="14" customFormat="1" ht="12">
      <c r="B1589" s="200"/>
      <c r="C1589" s="201"/>
      <c r="D1589" s="185" t="s">
        <v>160</v>
      </c>
      <c r="E1589" s="202" t="s">
        <v>31</v>
      </c>
      <c r="F1589" s="203" t="s">
        <v>1971</v>
      </c>
      <c r="G1589" s="201"/>
      <c r="H1589" s="204">
        <v>5.544</v>
      </c>
      <c r="I1589" s="205"/>
      <c r="J1589" s="201"/>
      <c r="K1589" s="201"/>
      <c r="L1589" s="206"/>
      <c r="M1589" s="207"/>
      <c r="N1589" s="208"/>
      <c r="O1589" s="208"/>
      <c r="P1589" s="208"/>
      <c r="Q1589" s="208"/>
      <c r="R1589" s="208"/>
      <c r="S1589" s="208"/>
      <c r="T1589" s="209"/>
      <c r="AT1589" s="210" t="s">
        <v>160</v>
      </c>
      <c r="AU1589" s="210" t="s">
        <v>87</v>
      </c>
      <c r="AV1589" s="14" t="s">
        <v>87</v>
      </c>
      <c r="AW1589" s="14" t="s">
        <v>38</v>
      </c>
      <c r="AX1589" s="14" t="s">
        <v>77</v>
      </c>
      <c r="AY1589" s="210" t="s">
        <v>149</v>
      </c>
    </row>
    <row r="1590" spans="2:51" s="15" customFormat="1" ht="12">
      <c r="B1590" s="211"/>
      <c r="C1590" s="212"/>
      <c r="D1590" s="185" t="s">
        <v>160</v>
      </c>
      <c r="E1590" s="213" t="s">
        <v>31</v>
      </c>
      <c r="F1590" s="214" t="s">
        <v>163</v>
      </c>
      <c r="G1590" s="212"/>
      <c r="H1590" s="215">
        <v>26.35</v>
      </c>
      <c r="I1590" s="216"/>
      <c r="J1590" s="212"/>
      <c r="K1590" s="212"/>
      <c r="L1590" s="217"/>
      <c r="M1590" s="218"/>
      <c r="N1590" s="219"/>
      <c r="O1590" s="219"/>
      <c r="P1590" s="219"/>
      <c r="Q1590" s="219"/>
      <c r="R1590" s="219"/>
      <c r="S1590" s="219"/>
      <c r="T1590" s="220"/>
      <c r="AT1590" s="221" t="s">
        <v>160</v>
      </c>
      <c r="AU1590" s="221" t="s">
        <v>87</v>
      </c>
      <c r="AV1590" s="15" t="s">
        <v>156</v>
      </c>
      <c r="AW1590" s="15" t="s">
        <v>38</v>
      </c>
      <c r="AX1590" s="15" t="s">
        <v>85</v>
      </c>
      <c r="AY1590" s="221" t="s">
        <v>149</v>
      </c>
    </row>
    <row r="1591" spans="1:65" s="2" customFormat="1" ht="14.45" customHeight="1">
      <c r="A1591" s="37"/>
      <c r="B1591" s="38"/>
      <c r="C1591" s="222" t="s">
        <v>1972</v>
      </c>
      <c r="D1591" s="222" t="s">
        <v>194</v>
      </c>
      <c r="E1591" s="223" t="s">
        <v>1973</v>
      </c>
      <c r="F1591" s="224" t="s">
        <v>1974</v>
      </c>
      <c r="G1591" s="225" t="s">
        <v>229</v>
      </c>
      <c r="H1591" s="226">
        <v>27.668</v>
      </c>
      <c r="I1591" s="227"/>
      <c r="J1591" s="228">
        <f>ROUND(I1591*H1591,2)</f>
        <v>0</v>
      </c>
      <c r="K1591" s="224" t="s">
        <v>155</v>
      </c>
      <c r="L1591" s="229"/>
      <c r="M1591" s="230" t="s">
        <v>31</v>
      </c>
      <c r="N1591" s="231" t="s">
        <v>48</v>
      </c>
      <c r="O1591" s="67"/>
      <c r="P1591" s="181">
        <f>O1591*H1591</f>
        <v>0</v>
      </c>
      <c r="Q1591" s="181">
        <v>0</v>
      </c>
      <c r="R1591" s="181">
        <f>Q1591*H1591</f>
        <v>0</v>
      </c>
      <c r="S1591" s="181">
        <v>0</v>
      </c>
      <c r="T1591" s="182">
        <f>S1591*H1591</f>
        <v>0</v>
      </c>
      <c r="U1591" s="37"/>
      <c r="V1591" s="37"/>
      <c r="W1591" s="37"/>
      <c r="X1591" s="37"/>
      <c r="Y1591" s="37"/>
      <c r="Z1591" s="37"/>
      <c r="AA1591" s="37"/>
      <c r="AB1591" s="37"/>
      <c r="AC1591" s="37"/>
      <c r="AD1591" s="37"/>
      <c r="AE1591" s="37"/>
      <c r="AR1591" s="183" t="s">
        <v>350</v>
      </c>
      <c r="AT1591" s="183" t="s">
        <v>194</v>
      </c>
      <c r="AU1591" s="183" t="s">
        <v>87</v>
      </c>
      <c r="AY1591" s="19" t="s">
        <v>149</v>
      </c>
      <c r="BE1591" s="184">
        <f>IF(N1591="základní",J1591,0)</f>
        <v>0</v>
      </c>
      <c r="BF1591" s="184">
        <f>IF(N1591="snížená",J1591,0)</f>
        <v>0</v>
      </c>
      <c r="BG1591" s="184">
        <f>IF(N1591="zákl. přenesená",J1591,0)</f>
        <v>0</v>
      </c>
      <c r="BH1591" s="184">
        <f>IF(N1591="sníž. přenesená",J1591,0)</f>
        <v>0</v>
      </c>
      <c r="BI1591" s="184">
        <f>IF(N1591="nulová",J1591,0)</f>
        <v>0</v>
      </c>
      <c r="BJ1591" s="19" t="s">
        <v>85</v>
      </c>
      <c r="BK1591" s="184">
        <f>ROUND(I1591*H1591,2)</f>
        <v>0</v>
      </c>
      <c r="BL1591" s="19" t="s">
        <v>245</v>
      </c>
      <c r="BM1591" s="183" t="s">
        <v>1975</v>
      </c>
    </row>
    <row r="1592" spans="2:51" s="14" customFormat="1" ht="12">
      <c r="B1592" s="200"/>
      <c r="C1592" s="201"/>
      <c r="D1592" s="185" t="s">
        <v>160</v>
      </c>
      <c r="E1592" s="201"/>
      <c r="F1592" s="203" t="s">
        <v>1976</v>
      </c>
      <c r="G1592" s="201"/>
      <c r="H1592" s="204">
        <v>27.668</v>
      </c>
      <c r="I1592" s="205"/>
      <c r="J1592" s="201"/>
      <c r="K1592" s="201"/>
      <c r="L1592" s="206"/>
      <c r="M1592" s="207"/>
      <c r="N1592" s="208"/>
      <c r="O1592" s="208"/>
      <c r="P1592" s="208"/>
      <c r="Q1592" s="208"/>
      <c r="R1592" s="208"/>
      <c r="S1592" s="208"/>
      <c r="T1592" s="209"/>
      <c r="AT1592" s="210" t="s">
        <v>160</v>
      </c>
      <c r="AU1592" s="210" t="s">
        <v>87</v>
      </c>
      <c r="AV1592" s="14" t="s">
        <v>87</v>
      </c>
      <c r="AW1592" s="14" t="s">
        <v>4</v>
      </c>
      <c r="AX1592" s="14" t="s">
        <v>85</v>
      </c>
      <c r="AY1592" s="210" t="s">
        <v>149</v>
      </c>
    </row>
    <row r="1593" spans="1:65" s="2" customFormat="1" ht="14.45" customHeight="1">
      <c r="A1593" s="37"/>
      <c r="B1593" s="38"/>
      <c r="C1593" s="172" t="s">
        <v>1977</v>
      </c>
      <c r="D1593" s="172" t="s">
        <v>151</v>
      </c>
      <c r="E1593" s="173" t="s">
        <v>1978</v>
      </c>
      <c r="F1593" s="174" t="s">
        <v>1979</v>
      </c>
      <c r="G1593" s="175" t="s">
        <v>229</v>
      </c>
      <c r="H1593" s="176">
        <v>652.167</v>
      </c>
      <c r="I1593" s="177"/>
      <c r="J1593" s="178">
        <f>ROUND(I1593*H1593,2)</f>
        <v>0</v>
      </c>
      <c r="K1593" s="174" t="s">
        <v>155</v>
      </c>
      <c r="L1593" s="42"/>
      <c r="M1593" s="179" t="s">
        <v>31</v>
      </c>
      <c r="N1593" s="180" t="s">
        <v>48</v>
      </c>
      <c r="O1593" s="67"/>
      <c r="P1593" s="181">
        <f>O1593*H1593</f>
        <v>0</v>
      </c>
      <c r="Q1593" s="181">
        <v>0.0002</v>
      </c>
      <c r="R1593" s="181">
        <f>Q1593*H1593</f>
        <v>0.1304334</v>
      </c>
      <c r="S1593" s="181">
        <v>0</v>
      </c>
      <c r="T1593" s="182">
        <f>S1593*H1593</f>
        <v>0</v>
      </c>
      <c r="U1593" s="37"/>
      <c r="V1593" s="37"/>
      <c r="W1593" s="37"/>
      <c r="X1593" s="37"/>
      <c r="Y1593" s="37"/>
      <c r="Z1593" s="37"/>
      <c r="AA1593" s="37"/>
      <c r="AB1593" s="37"/>
      <c r="AC1593" s="37"/>
      <c r="AD1593" s="37"/>
      <c r="AE1593" s="37"/>
      <c r="AR1593" s="183" t="s">
        <v>245</v>
      </c>
      <c r="AT1593" s="183" t="s">
        <v>151</v>
      </c>
      <c r="AU1593" s="183" t="s">
        <v>87</v>
      </c>
      <c r="AY1593" s="19" t="s">
        <v>149</v>
      </c>
      <c r="BE1593" s="184">
        <f>IF(N1593="základní",J1593,0)</f>
        <v>0</v>
      </c>
      <c r="BF1593" s="184">
        <f>IF(N1593="snížená",J1593,0)</f>
        <v>0</v>
      </c>
      <c r="BG1593" s="184">
        <f>IF(N1593="zákl. přenesená",J1593,0)</f>
        <v>0</v>
      </c>
      <c r="BH1593" s="184">
        <f>IF(N1593="sníž. přenesená",J1593,0)</f>
        <v>0</v>
      </c>
      <c r="BI1593" s="184">
        <f>IF(N1593="nulová",J1593,0)</f>
        <v>0</v>
      </c>
      <c r="BJ1593" s="19" t="s">
        <v>85</v>
      </c>
      <c r="BK1593" s="184">
        <f>ROUND(I1593*H1593,2)</f>
        <v>0</v>
      </c>
      <c r="BL1593" s="19" t="s">
        <v>245</v>
      </c>
      <c r="BM1593" s="183" t="s">
        <v>1980</v>
      </c>
    </row>
    <row r="1594" spans="1:65" s="2" customFormat="1" ht="24.2" customHeight="1">
      <c r="A1594" s="37"/>
      <c r="B1594" s="38"/>
      <c r="C1594" s="172" t="s">
        <v>1981</v>
      </c>
      <c r="D1594" s="172" t="s">
        <v>151</v>
      </c>
      <c r="E1594" s="173" t="s">
        <v>1982</v>
      </c>
      <c r="F1594" s="174" t="s">
        <v>1983</v>
      </c>
      <c r="G1594" s="175" t="s">
        <v>229</v>
      </c>
      <c r="H1594" s="176">
        <v>1.787</v>
      </c>
      <c r="I1594" s="177"/>
      <c r="J1594" s="178">
        <f>ROUND(I1594*H1594,2)</f>
        <v>0</v>
      </c>
      <c r="K1594" s="174" t="s">
        <v>155</v>
      </c>
      <c r="L1594" s="42"/>
      <c r="M1594" s="179" t="s">
        <v>31</v>
      </c>
      <c r="N1594" s="180" t="s">
        <v>48</v>
      </c>
      <c r="O1594" s="67"/>
      <c r="P1594" s="181">
        <f>O1594*H1594</f>
        <v>0</v>
      </c>
      <c r="Q1594" s="181">
        <v>1E-05</v>
      </c>
      <c r="R1594" s="181">
        <f>Q1594*H1594</f>
        <v>1.787E-05</v>
      </c>
      <c r="S1594" s="181">
        <v>0</v>
      </c>
      <c r="T1594" s="182">
        <f>S1594*H1594</f>
        <v>0</v>
      </c>
      <c r="U1594" s="37"/>
      <c r="V1594" s="37"/>
      <c r="W1594" s="37"/>
      <c r="X1594" s="37"/>
      <c r="Y1594" s="37"/>
      <c r="Z1594" s="37"/>
      <c r="AA1594" s="37"/>
      <c r="AB1594" s="37"/>
      <c r="AC1594" s="37"/>
      <c r="AD1594" s="37"/>
      <c r="AE1594" s="37"/>
      <c r="AR1594" s="183" t="s">
        <v>245</v>
      </c>
      <c r="AT1594" s="183" t="s">
        <v>151</v>
      </c>
      <c r="AU1594" s="183" t="s">
        <v>87</v>
      </c>
      <c r="AY1594" s="19" t="s">
        <v>149</v>
      </c>
      <c r="BE1594" s="184">
        <f>IF(N1594="základní",J1594,0)</f>
        <v>0</v>
      </c>
      <c r="BF1594" s="184">
        <f>IF(N1594="snížená",J1594,0)</f>
        <v>0</v>
      </c>
      <c r="BG1594" s="184">
        <f>IF(N1594="zákl. přenesená",J1594,0)</f>
        <v>0</v>
      </c>
      <c r="BH1594" s="184">
        <f>IF(N1594="sníž. přenesená",J1594,0)</f>
        <v>0</v>
      </c>
      <c r="BI1594" s="184">
        <f>IF(N1594="nulová",J1594,0)</f>
        <v>0</v>
      </c>
      <c r="BJ1594" s="19" t="s">
        <v>85</v>
      </c>
      <c r="BK1594" s="184">
        <f>ROUND(I1594*H1594,2)</f>
        <v>0</v>
      </c>
      <c r="BL1594" s="19" t="s">
        <v>245</v>
      </c>
      <c r="BM1594" s="183" t="s">
        <v>1984</v>
      </c>
    </row>
    <row r="1595" spans="2:51" s="13" customFormat="1" ht="12">
      <c r="B1595" s="190"/>
      <c r="C1595" s="191"/>
      <c r="D1595" s="185" t="s">
        <v>160</v>
      </c>
      <c r="E1595" s="192" t="s">
        <v>31</v>
      </c>
      <c r="F1595" s="193" t="s">
        <v>205</v>
      </c>
      <c r="G1595" s="191"/>
      <c r="H1595" s="192" t="s">
        <v>31</v>
      </c>
      <c r="I1595" s="194"/>
      <c r="J1595" s="191"/>
      <c r="K1595" s="191"/>
      <c r="L1595" s="195"/>
      <c r="M1595" s="196"/>
      <c r="N1595" s="197"/>
      <c r="O1595" s="197"/>
      <c r="P1595" s="197"/>
      <c r="Q1595" s="197"/>
      <c r="R1595" s="197"/>
      <c r="S1595" s="197"/>
      <c r="T1595" s="198"/>
      <c r="AT1595" s="199" t="s">
        <v>160</v>
      </c>
      <c r="AU1595" s="199" t="s">
        <v>87</v>
      </c>
      <c r="AV1595" s="13" t="s">
        <v>85</v>
      </c>
      <c r="AW1595" s="13" t="s">
        <v>38</v>
      </c>
      <c r="AX1595" s="13" t="s">
        <v>77</v>
      </c>
      <c r="AY1595" s="199" t="s">
        <v>149</v>
      </c>
    </row>
    <row r="1596" spans="2:51" s="14" customFormat="1" ht="12">
      <c r="B1596" s="200"/>
      <c r="C1596" s="201"/>
      <c r="D1596" s="185" t="s">
        <v>160</v>
      </c>
      <c r="E1596" s="202" t="s">
        <v>31</v>
      </c>
      <c r="F1596" s="203" t="s">
        <v>1968</v>
      </c>
      <c r="G1596" s="201"/>
      <c r="H1596" s="204">
        <v>1.235</v>
      </c>
      <c r="I1596" s="205"/>
      <c r="J1596" s="201"/>
      <c r="K1596" s="201"/>
      <c r="L1596" s="206"/>
      <c r="M1596" s="207"/>
      <c r="N1596" s="208"/>
      <c r="O1596" s="208"/>
      <c r="P1596" s="208"/>
      <c r="Q1596" s="208"/>
      <c r="R1596" s="208"/>
      <c r="S1596" s="208"/>
      <c r="T1596" s="209"/>
      <c r="AT1596" s="210" t="s">
        <v>160</v>
      </c>
      <c r="AU1596" s="210" t="s">
        <v>87</v>
      </c>
      <c r="AV1596" s="14" t="s">
        <v>87</v>
      </c>
      <c r="AW1596" s="14" t="s">
        <v>38</v>
      </c>
      <c r="AX1596" s="14" t="s">
        <v>77</v>
      </c>
      <c r="AY1596" s="210" t="s">
        <v>149</v>
      </c>
    </row>
    <row r="1597" spans="2:51" s="14" customFormat="1" ht="12">
      <c r="B1597" s="200"/>
      <c r="C1597" s="201"/>
      <c r="D1597" s="185" t="s">
        <v>160</v>
      </c>
      <c r="E1597" s="202" t="s">
        <v>31</v>
      </c>
      <c r="F1597" s="203" t="s">
        <v>1969</v>
      </c>
      <c r="G1597" s="201"/>
      <c r="H1597" s="204">
        <v>0.552</v>
      </c>
      <c r="I1597" s="205"/>
      <c r="J1597" s="201"/>
      <c r="K1597" s="201"/>
      <c r="L1597" s="206"/>
      <c r="M1597" s="207"/>
      <c r="N1597" s="208"/>
      <c r="O1597" s="208"/>
      <c r="P1597" s="208"/>
      <c r="Q1597" s="208"/>
      <c r="R1597" s="208"/>
      <c r="S1597" s="208"/>
      <c r="T1597" s="209"/>
      <c r="AT1597" s="210" t="s">
        <v>160</v>
      </c>
      <c r="AU1597" s="210" t="s">
        <v>87</v>
      </c>
      <c r="AV1597" s="14" t="s">
        <v>87</v>
      </c>
      <c r="AW1597" s="14" t="s">
        <v>38</v>
      </c>
      <c r="AX1597" s="14" t="s">
        <v>77</v>
      </c>
      <c r="AY1597" s="210" t="s">
        <v>149</v>
      </c>
    </row>
    <row r="1598" spans="2:51" s="15" customFormat="1" ht="12">
      <c r="B1598" s="211"/>
      <c r="C1598" s="212"/>
      <c r="D1598" s="185" t="s">
        <v>160</v>
      </c>
      <c r="E1598" s="213" t="s">
        <v>31</v>
      </c>
      <c r="F1598" s="214" t="s">
        <v>163</v>
      </c>
      <c r="G1598" s="212"/>
      <c r="H1598" s="215">
        <v>1.787</v>
      </c>
      <c r="I1598" s="216"/>
      <c r="J1598" s="212"/>
      <c r="K1598" s="212"/>
      <c r="L1598" s="217"/>
      <c r="M1598" s="218"/>
      <c r="N1598" s="219"/>
      <c r="O1598" s="219"/>
      <c r="P1598" s="219"/>
      <c r="Q1598" s="219"/>
      <c r="R1598" s="219"/>
      <c r="S1598" s="219"/>
      <c r="T1598" s="220"/>
      <c r="AT1598" s="221" t="s">
        <v>160</v>
      </c>
      <c r="AU1598" s="221" t="s">
        <v>87</v>
      </c>
      <c r="AV1598" s="15" t="s">
        <v>156</v>
      </c>
      <c r="AW1598" s="15" t="s">
        <v>38</v>
      </c>
      <c r="AX1598" s="15" t="s">
        <v>85</v>
      </c>
      <c r="AY1598" s="221" t="s">
        <v>149</v>
      </c>
    </row>
    <row r="1599" spans="1:65" s="2" customFormat="1" ht="14.45" customHeight="1">
      <c r="A1599" s="37"/>
      <c r="B1599" s="38"/>
      <c r="C1599" s="172" t="s">
        <v>1985</v>
      </c>
      <c r="D1599" s="172" t="s">
        <v>151</v>
      </c>
      <c r="E1599" s="173" t="s">
        <v>1986</v>
      </c>
      <c r="F1599" s="174" t="s">
        <v>1987</v>
      </c>
      <c r="G1599" s="175" t="s">
        <v>229</v>
      </c>
      <c r="H1599" s="176">
        <v>24.563</v>
      </c>
      <c r="I1599" s="177"/>
      <c r="J1599" s="178">
        <f>ROUND(I1599*H1599,2)</f>
        <v>0</v>
      </c>
      <c r="K1599" s="174" t="s">
        <v>155</v>
      </c>
      <c r="L1599" s="42"/>
      <c r="M1599" s="179" t="s">
        <v>31</v>
      </c>
      <c r="N1599" s="180" t="s">
        <v>48</v>
      </c>
      <c r="O1599" s="67"/>
      <c r="P1599" s="181">
        <f>O1599*H1599</f>
        <v>0</v>
      </c>
      <c r="Q1599" s="181">
        <v>1E-05</v>
      </c>
      <c r="R1599" s="181">
        <f>Q1599*H1599</f>
        <v>0.00024563</v>
      </c>
      <c r="S1599" s="181">
        <v>0</v>
      </c>
      <c r="T1599" s="182">
        <f>S1599*H1599</f>
        <v>0</v>
      </c>
      <c r="U1599" s="37"/>
      <c r="V1599" s="37"/>
      <c r="W1599" s="37"/>
      <c r="X1599" s="37"/>
      <c r="Y1599" s="37"/>
      <c r="Z1599" s="37"/>
      <c r="AA1599" s="37"/>
      <c r="AB1599" s="37"/>
      <c r="AC1599" s="37"/>
      <c r="AD1599" s="37"/>
      <c r="AE1599" s="37"/>
      <c r="AR1599" s="183" t="s">
        <v>245</v>
      </c>
      <c r="AT1599" s="183" t="s">
        <v>151</v>
      </c>
      <c r="AU1599" s="183" t="s">
        <v>87</v>
      </c>
      <c r="AY1599" s="19" t="s">
        <v>149</v>
      </c>
      <c r="BE1599" s="184">
        <f>IF(N1599="základní",J1599,0)</f>
        <v>0</v>
      </c>
      <c r="BF1599" s="184">
        <f>IF(N1599="snížená",J1599,0)</f>
        <v>0</v>
      </c>
      <c r="BG1599" s="184">
        <f>IF(N1599="zákl. přenesená",J1599,0)</f>
        <v>0</v>
      </c>
      <c r="BH1599" s="184">
        <f>IF(N1599="sníž. přenesená",J1599,0)</f>
        <v>0</v>
      </c>
      <c r="BI1599" s="184">
        <f>IF(N1599="nulová",J1599,0)</f>
        <v>0</v>
      </c>
      <c r="BJ1599" s="19" t="s">
        <v>85</v>
      </c>
      <c r="BK1599" s="184">
        <f>ROUND(I1599*H1599,2)</f>
        <v>0</v>
      </c>
      <c r="BL1599" s="19" t="s">
        <v>245</v>
      </c>
      <c r="BM1599" s="183" t="s">
        <v>1988</v>
      </c>
    </row>
    <row r="1600" spans="2:51" s="13" customFormat="1" ht="12">
      <c r="B1600" s="190"/>
      <c r="C1600" s="191"/>
      <c r="D1600" s="185" t="s">
        <v>160</v>
      </c>
      <c r="E1600" s="192" t="s">
        <v>31</v>
      </c>
      <c r="F1600" s="193" t="s">
        <v>205</v>
      </c>
      <c r="G1600" s="191"/>
      <c r="H1600" s="192" t="s">
        <v>31</v>
      </c>
      <c r="I1600" s="194"/>
      <c r="J1600" s="191"/>
      <c r="K1600" s="191"/>
      <c r="L1600" s="195"/>
      <c r="M1600" s="196"/>
      <c r="N1600" s="197"/>
      <c r="O1600" s="197"/>
      <c r="P1600" s="197"/>
      <c r="Q1600" s="197"/>
      <c r="R1600" s="197"/>
      <c r="S1600" s="197"/>
      <c r="T1600" s="198"/>
      <c r="AT1600" s="199" t="s">
        <v>160</v>
      </c>
      <c r="AU1600" s="199" t="s">
        <v>87</v>
      </c>
      <c r="AV1600" s="13" t="s">
        <v>85</v>
      </c>
      <c r="AW1600" s="13" t="s">
        <v>38</v>
      </c>
      <c r="AX1600" s="13" t="s">
        <v>77</v>
      </c>
      <c r="AY1600" s="199" t="s">
        <v>149</v>
      </c>
    </row>
    <row r="1601" spans="2:51" s="14" customFormat="1" ht="12">
      <c r="B1601" s="200"/>
      <c r="C1601" s="201"/>
      <c r="D1601" s="185" t="s">
        <v>160</v>
      </c>
      <c r="E1601" s="202" t="s">
        <v>31</v>
      </c>
      <c r="F1601" s="203" t="s">
        <v>1970</v>
      </c>
      <c r="G1601" s="201"/>
      <c r="H1601" s="204">
        <v>19.019</v>
      </c>
      <c r="I1601" s="205"/>
      <c r="J1601" s="201"/>
      <c r="K1601" s="201"/>
      <c r="L1601" s="206"/>
      <c r="M1601" s="207"/>
      <c r="N1601" s="208"/>
      <c r="O1601" s="208"/>
      <c r="P1601" s="208"/>
      <c r="Q1601" s="208"/>
      <c r="R1601" s="208"/>
      <c r="S1601" s="208"/>
      <c r="T1601" s="209"/>
      <c r="AT1601" s="210" t="s">
        <v>160</v>
      </c>
      <c r="AU1601" s="210" t="s">
        <v>87</v>
      </c>
      <c r="AV1601" s="14" t="s">
        <v>87</v>
      </c>
      <c r="AW1601" s="14" t="s">
        <v>38</v>
      </c>
      <c r="AX1601" s="14" t="s">
        <v>77</v>
      </c>
      <c r="AY1601" s="210" t="s">
        <v>149</v>
      </c>
    </row>
    <row r="1602" spans="2:51" s="14" customFormat="1" ht="12">
      <c r="B1602" s="200"/>
      <c r="C1602" s="201"/>
      <c r="D1602" s="185" t="s">
        <v>160</v>
      </c>
      <c r="E1602" s="202" t="s">
        <v>31</v>
      </c>
      <c r="F1602" s="203" t="s">
        <v>1971</v>
      </c>
      <c r="G1602" s="201"/>
      <c r="H1602" s="204">
        <v>5.544</v>
      </c>
      <c r="I1602" s="205"/>
      <c r="J1602" s="201"/>
      <c r="K1602" s="201"/>
      <c r="L1602" s="206"/>
      <c r="M1602" s="207"/>
      <c r="N1602" s="208"/>
      <c r="O1602" s="208"/>
      <c r="P1602" s="208"/>
      <c r="Q1602" s="208"/>
      <c r="R1602" s="208"/>
      <c r="S1602" s="208"/>
      <c r="T1602" s="209"/>
      <c r="AT1602" s="210" t="s">
        <v>160</v>
      </c>
      <c r="AU1602" s="210" t="s">
        <v>87</v>
      </c>
      <c r="AV1602" s="14" t="s">
        <v>87</v>
      </c>
      <c r="AW1602" s="14" t="s">
        <v>38</v>
      </c>
      <c r="AX1602" s="14" t="s">
        <v>77</v>
      </c>
      <c r="AY1602" s="210" t="s">
        <v>149</v>
      </c>
    </row>
    <row r="1603" spans="2:51" s="15" customFormat="1" ht="12">
      <c r="B1603" s="211"/>
      <c r="C1603" s="212"/>
      <c r="D1603" s="185" t="s">
        <v>160</v>
      </c>
      <c r="E1603" s="213" t="s">
        <v>31</v>
      </c>
      <c r="F1603" s="214" t="s">
        <v>163</v>
      </c>
      <c r="G1603" s="212"/>
      <c r="H1603" s="215">
        <v>24.563</v>
      </c>
      <c r="I1603" s="216"/>
      <c r="J1603" s="212"/>
      <c r="K1603" s="212"/>
      <c r="L1603" s="217"/>
      <c r="M1603" s="218"/>
      <c r="N1603" s="219"/>
      <c r="O1603" s="219"/>
      <c r="P1603" s="219"/>
      <c r="Q1603" s="219"/>
      <c r="R1603" s="219"/>
      <c r="S1603" s="219"/>
      <c r="T1603" s="220"/>
      <c r="AT1603" s="221" t="s">
        <v>160</v>
      </c>
      <c r="AU1603" s="221" t="s">
        <v>87</v>
      </c>
      <c r="AV1603" s="15" t="s">
        <v>156</v>
      </c>
      <c r="AW1603" s="15" t="s">
        <v>38</v>
      </c>
      <c r="AX1603" s="15" t="s">
        <v>85</v>
      </c>
      <c r="AY1603" s="221" t="s">
        <v>149</v>
      </c>
    </row>
    <row r="1604" spans="1:65" s="2" customFormat="1" ht="14.45" customHeight="1">
      <c r="A1604" s="37"/>
      <c r="B1604" s="38"/>
      <c r="C1604" s="172" t="s">
        <v>1989</v>
      </c>
      <c r="D1604" s="172" t="s">
        <v>151</v>
      </c>
      <c r="E1604" s="173" t="s">
        <v>1990</v>
      </c>
      <c r="F1604" s="174" t="s">
        <v>1991</v>
      </c>
      <c r="G1604" s="175" t="s">
        <v>229</v>
      </c>
      <c r="H1604" s="176">
        <v>134.85</v>
      </c>
      <c r="I1604" s="177"/>
      <c r="J1604" s="178">
        <f>ROUND(I1604*H1604,2)</f>
        <v>0</v>
      </c>
      <c r="K1604" s="174" t="s">
        <v>155</v>
      </c>
      <c r="L1604" s="42"/>
      <c r="M1604" s="179" t="s">
        <v>31</v>
      </c>
      <c r="N1604" s="180" t="s">
        <v>48</v>
      </c>
      <c r="O1604" s="67"/>
      <c r="P1604" s="181">
        <f>O1604*H1604</f>
        <v>0</v>
      </c>
      <c r="Q1604" s="181">
        <v>1E-05</v>
      </c>
      <c r="R1604" s="181">
        <f>Q1604*H1604</f>
        <v>0.0013485</v>
      </c>
      <c r="S1604" s="181">
        <v>0</v>
      </c>
      <c r="T1604" s="182">
        <f>S1604*H1604</f>
        <v>0</v>
      </c>
      <c r="U1604" s="37"/>
      <c r="V1604" s="37"/>
      <c r="W1604" s="37"/>
      <c r="X1604" s="37"/>
      <c r="Y1604" s="37"/>
      <c r="Z1604" s="37"/>
      <c r="AA1604" s="37"/>
      <c r="AB1604" s="37"/>
      <c r="AC1604" s="37"/>
      <c r="AD1604" s="37"/>
      <c r="AE1604" s="37"/>
      <c r="AR1604" s="183" t="s">
        <v>245</v>
      </c>
      <c r="AT1604" s="183" t="s">
        <v>151</v>
      </c>
      <c r="AU1604" s="183" t="s">
        <v>87</v>
      </c>
      <c r="AY1604" s="19" t="s">
        <v>149</v>
      </c>
      <c r="BE1604" s="184">
        <f>IF(N1604="základní",J1604,0)</f>
        <v>0</v>
      </c>
      <c r="BF1604" s="184">
        <f>IF(N1604="snížená",J1604,0)</f>
        <v>0</v>
      </c>
      <c r="BG1604" s="184">
        <f>IF(N1604="zákl. přenesená",J1604,0)</f>
        <v>0</v>
      </c>
      <c r="BH1604" s="184">
        <f>IF(N1604="sníž. přenesená",J1604,0)</f>
        <v>0</v>
      </c>
      <c r="BI1604" s="184">
        <f>IF(N1604="nulová",J1604,0)</f>
        <v>0</v>
      </c>
      <c r="BJ1604" s="19" t="s">
        <v>85</v>
      </c>
      <c r="BK1604" s="184">
        <f>ROUND(I1604*H1604,2)</f>
        <v>0</v>
      </c>
      <c r="BL1604" s="19" t="s">
        <v>245</v>
      </c>
      <c r="BM1604" s="183" t="s">
        <v>1992</v>
      </c>
    </row>
    <row r="1605" spans="1:65" s="2" customFormat="1" ht="24.2" customHeight="1">
      <c r="A1605" s="37"/>
      <c r="B1605" s="38"/>
      <c r="C1605" s="172" t="s">
        <v>1993</v>
      </c>
      <c r="D1605" s="172" t="s">
        <v>151</v>
      </c>
      <c r="E1605" s="173" t="s">
        <v>1994</v>
      </c>
      <c r="F1605" s="174" t="s">
        <v>1995</v>
      </c>
      <c r="G1605" s="175" t="s">
        <v>229</v>
      </c>
      <c r="H1605" s="176">
        <v>652.167</v>
      </c>
      <c r="I1605" s="177"/>
      <c r="J1605" s="178">
        <f>ROUND(I1605*H1605,2)</f>
        <v>0</v>
      </c>
      <c r="K1605" s="174" t="s">
        <v>155</v>
      </c>
      <c r="L1605" s="42"/>
      <c r="M1605" s="179" t="s">
        <v>31</v>
      </c>
      <c r="N1605" s="180" t="s">
        <v>48</v>
      </c>
      <c r="O1605" s="67"/>
      <c r="P1605" s="181">
        <f>O1605*H1605</f>
        <v>0</v>
      </c>
      <c r="Q1605" s="181">
        <v>0.00029</v>
      </c>
      <c r="R1605" s="181">
        <f>Q1605*H1605</f>
        <v>0.18912843000000001</v>
      </c>
      <c r="S1605" s="181">
        <v>0</v>
      </c>
      <c r="T1605" s="182">
        <f>S1605*H1605</f>
        <v>0</v>
      </c>
      <c r="U1605" s="37"/>
      <c r="V1605" s="37"/>
      <c r="W1605" s="37"/>
      <c r="X1605" s="37"/>
      <c r="Y1605" s="37"/>
      <c r="Z1605" s="37"/>
      <c r="AA1605" s="37"/>
      <c r="AB1605" s="37"/>
      <c r="AC1605" s="37"/>
      <c r="AD1605" s="37"/>
      <c r="AE1605" s="37"/>
      <c r="AR1605" s="183" t="s">
        <v>245</v>
      </c>
      <c r="AT1605" s="183" t="s">
        <v>151</v>
      </c>
      <c r="AU1605" s="183" t="s">
        <v>87</v>
      </c>
      <c r="AY1605" s="19" t="s">
        <v>149</v>
      </c>
      <c r="BE1605" s="184">
        <f>IF(N1605="základní",J1605,0)</f>
        <v>0</v>
      </c>
      <c r="BF1605" s="184">
        <f>IF(N1605="snížená",J1605,0)</f>
        <v>0</v>
      </c>
      <c r="BG1605" s="184">
        <f>IF(N1605="zákl. přenesená",J1605,0)</f>
        <v>0</v>
      </c>
      <c r="BH1605" s="184">
        <f>IF(N1605="sníž. přenesená",J1605,0)</f>
        <v>0</v>
      </c>
      <c r="BI1605" s="184">
        <f>IF(N1605="nulová",J1605,0)</f>
        <v>0</v>
      </c>
      <c r="BJ1605" s="19" t="s">
        <v>85</v>
      </c>
      <c r="BK1605" s="184">
        <f>ROUND(I1605*H1605,2)</f>
        <v>0</v>
      </c>
      <c r="BL1605" s="19" t="s">
        <v>245</v>
      </c>
      <c r="BM1605" s="183" t="s">
        <v>1996</v>
      </c>
    </row>
    <row r="1606" spans="2:63" s="12" customFormat="1" ht="22.9" customHeight="1">
      <c r="B1606" s="156"/>
      <c r="C1606" s="157"/>
      <c r="D1606" s="158" t="s">
        <v>76</v>
      </c>
      <c r="E1606" s="170" t="s">
        <v>1997</v>
      </c>
      <c r="F1606" s="170" t="s">
        <v>1998</v>
      </c>
      <c r="G1606" s="157"/>
      <c r="H1606" s="157"/>
      <c r="I1606" s="160"/>
      <c r="J1606" s="171">
        <f>BK1606</f>
        <v>0</v>
      </c>
      <c r="K1606" s="157"/>
      <c r="L1606" s="162"/>
      <c r="M1606" s="163"/>
      <c r="N1606" s="164"/>
      <c r="O1606" s="164"/>
      <c r="P1606" s="165">
        <f>SUM(P1607:P1612)</f>
        <v>0</v>
      </c>
      <c r="Q1606" s="164"/>
      <c r="R1606" s="165">
        <f>SUM(R1607:R1612)</f>
        <v>0.0001272</v>
      </c>
      <c r="S1606" s="164"/>
      <c r="T1606" s="166">
        <f>SUM(T1607:T1612)</f>
        <v>0</v>
      </c>
      <c r="AR1606" s="167" t="s">
        <v>87</v>
      </c>
      <c r="AT1606" s="168" t="s">
        <v>76</v>
      </c>
      <c r="AU1606" s="168" t="s">
        <v>85</v>
      </c>
      <c r="AY1606" s="167" t="s">
        <v>149</v>
      </c>
      <c r="BK1606" s="169">
        <f>SUM(BK1607:BK1612)</f>
        <v>0</v>
      </c>
    </row>
    <row r="1607" spans="1:65" s="2" customFormat="1" ht="14.45" customHeight="1">
      <c r="A1607" s="37"/>
      <c r="B1607" s="38"/>
      <c r="C1607" s="172" t="s">
        <v>1999</v>
      </c>
      <c r="D1607" s="172" t="s">
        <v>151</v>
      </c>
      <c r="E1607" s="173" t="s">
        <v>2000</v>
      </c>
      <c r="F1607" s="174" t="s">
        <v>2001</v>
      </c>
      <c r="G1607" s="175" t="s">
        <v>229</v>
      </c>
      <c r="H1607" s="176">
        <v>1.235</v>
      </c>
      <c r="I1607" s="177"/>
      <c r="J1607" s="178">
        <f>ROUND(I1607*H1607,2)</f>
        <v>0</v>
      </c>
      <c r="K1607" s="174" t="s">
        <v>155</v>
      </c>
      <c r="L1607" s="42"/>
      <c r="M1607" s="179" t="s">
        <v>31</v>
      </c>
      <c r="N1607" s="180" t="s">
        <v>48</v>
      </c>
      <c r="O1607" s="67"/>
      <c r="P1607" s="181">
        <f>O1607*H1607</f>
        <v>0</v>
      </c>
      <c r="Q1607" s="181">
        <v>0</v>
      </c>
      <c r="R1607" s="181">
        <f>Q1607*H1607</f>
        <v>0</v>
      </c>
      <c r="S1607" s="181">
        <v>0</v>
      </c>
      <c r="T1607" s="182">
        <f>S1607*H1607</f>
        <v>0</v>
      </c>
      <c r="U1607" s="37"/>
      <c r="V1607" s="37"/>
      <c r="W1607" s="37"/>
      <c r="X1607" s="37"/>
      <c r="Y1607" s="37"/>
      <c r="Z1607" s="37"/>
      <c r="AA1607" s="37"/>
      <c r="AB1607" s="37"/>
      <c r="AC1607" s="37"/>
      <c r="AD1607" s="37"/>
      <c r="AE1607" s="37"/>
      <c r="AR1607" s="183" t="s">
        <v>245</v>
      </c>
      <c r="AT1607" s="183" t="s">
        <v>151</v>
      </c>
      <c r="AU1607" s="183" t="s">
        <v>87</v>
      </c>
      <c r="AY1607" s="19" t="s">
        <v>149</v>
      </c>
      <c r="BE1607" s="184">
        <f>IF(N1607="základní",J1607,0)</f>
        <v>0</v>
      </c>
      <c r="BF1607" s="184">
        <f>IF(N1607="snížená",J1607,0)</f>
        <v>0</v>
      </c>
      <c r="BG1607" s="184">
        <f>IF(N1607="zákl. přenesená",J1607,0)</f>
        <v>0</v>
      </c>
      <c r="BH1607" s="184">
        <f>IF(N1607="sníž. přenesená",J1607,0)</f>
        <v>0</v>
      </c>
      <c r="BI1607" s="184">
        <f>IF(N1607="nulová",J1607,0)</f>
        <v>0</v>
      </c>
      <c r="BJ1607" s="19" t="s">
        <v>85</v>
      </c>
      <c r="BK1607" s="184">
        <f>ROUND(I1607*H1607,2)</f>
        <v>0</v>
      </c>
      <c r="BL1607" s="19" t="s">
        <v>245</v>
      </c>
      <c r="BM1607" s="183" t="s">
        <v>2002</v>
      </c>
    </row>
    <row r="1608" spans="2:51" s="13" customFormat="1" ht="12">
      <c r="B1608" s="190"/>
      <c r="C1608" s="191"/>
      <c r="D1608" s="185" t="s">
        <v>160</v>
      </c>
      <c r="E1608" s="192" t="s">
        <v>31</v>
      </c>
      <c r="F1608" s="193" t="s">
        <v>2003</v>
      </c>
      <c r="G1608" s="191"/>
      <c r="H1608" s="192" t="s">
        <v>31</v>
      </c>
      <c r="I1608" s="194"/>
      <c r="J1608" s="191"/>
      <c r="K1608" s="191"/>
      <c r="L1608" s="195"/>
      <c r="M1608" s="196"/>
      <c r="N1608" s="197"/>
      <c r="O1608" s="197"/>
      <c r="P1608" s="197"/>
      <c r="Q1608" s="197"/>
      <c r="R1608" s="197"/>
      <c r="S1608" s="197"/>
      <c r="T1608" s="198"/>
      <c r="AT1608" s="199" t="s">
        <v>160</v>
      </c>
      <c r="AU1608" s="199" t="s">
        <v>87</v>
      </c>
      <c r="AV1608" s="13" t="s">
        <v>85</v>
      </c>
      <c r="AW1608" s="13" t="s">
        <v>38</v>
      </c>
      <c r="AX1608" s="13" t="s">
        <v>77</v>
      </c>
      <c r="AY1608" s="199" t="s">
        <v>149</v>
      </c>
    </row>
    <row r="1609" spans="2:51" s="14" customFormat="1" ht="12">
      <c r="B1609" s="200"/>
      <c r="C1609" s="201"/>
      <c r="D1609" s="185" t="s">
        <v>160</v>
      </c>
      <c r="E1609" s="202" t="s">
        <v>31</v>
      </c>
      <c r="F1609" s="203" t="s">
        <v>1968</v>
      </c>
      <c r="G1609" s="201"/>
      <c r="H1609" s="204">
        <v>1.235</v>
      </c>
      <c r="I1609" s="205"/>
      <c r="J1609" s="201"/>
      <c r="K1609" s="201"/>
      <c r="L1609" s="206"/>
      <c r="M1609" s="207"/>
      <c r="N1609" s="208"/>
      <c r="O1609" s="208"/>
      <c r="P1609" s="208"/>
      <c r="Q1609" s="208"/>
      <c r="R1609" s="208"/>
      <c r="S1609" s="208"/>
      <c r="T1609" s="209"/>
      <c r="AT1609" s="210" t="s">
        <v>160</v>
      </c>
      <c r="AU1609" s="210" t="s">
        <v>87</v>
      </c>
      <c r="AV1609" s="14" t="s">
        <v>87</v>
      </c>
      <c r="AW1609" s="14" t="s">
        <v>38</v>
      </c>
      <c r="AX1609" s="14" t="s">
        <v>77</v>
      </c>
      <c r="AY1609" s="210" t="s">
        <v>149</v>
      </c>
    </row>
    <row r="1610" spans="2:51" s="15" customFormat="1" ht="12">
      <c r="B1610" s="211"/>
      <c r="C1610" s="212"/>
      <c r="D1610" s="185" t="s">
        <v>160</v>
      </c>
      <c r="E1610" s="213" t="s">
        <v>31</v>
      </c>
      <c r="F1610" s="214" t="s">
        <v>163</v>
      </c>
      <c r="G1610" s="212"/>
      <c r="H1610" s="215">
        <v>1.235</v>
      </c>
      <c r="I1610" s="216"/>
      <c r="J1610" s="212"/>
      <c r="K1610" s="212"/>
      <c r="L1610" s="217"/>
      <c r="M1610" s="218"/>
      <c r="N1610" s="219"/>
      <c r="O1610" s="219"/>
      <c r="P1610" s="219"/>
      <c r="Q1610" s="219"/>
      <c r="R1610" s="219"/>
      <c r="S1610" s="219"/>
      <c r="T1610" s="220"/>
      <c r="AT1610" s="221" t="s">
        <v>160</v>
      </c>
      <c r="AU1610" s="221" t="s">
        <v>87</v>
      </c>
      <c r="AV1610" s="15" t="s">
        <v>156</v>
      </c>
      <c r="AW1610" s="15" t="s">
        <v>38</v>
      </c>
      <c r="AX1610" s="15" t="s">
        <v>85</v>
      </c>
      <c r="AY1610" s="221" t="s">
        <v>149</v>
      </c>
    </row>
    <row r="1611" spans="1:65" s="2" customFormat="1" ht="14.45" customHeight="1">
      <c r="A1611" s="37"/>
      <c r="B1611" s="38"/>
      <c r="C1611" s="222" t="s">
        <v>2004</v>
      </c>
      <c r="D1611" s="222" t="s">
        <v>194</v>
      </c>
      <c r="E1611" s="223" t="s">
        <v>2005</v>
      </c>
      <c r="F1611" s="224" t="s">
        <v>2006</v>
      </c>
      <c r="G1611" s="225" t="s">
        <v>229</v>
      </c>
      <c r="H1611" s="226">
        <v>1.272</v>
      </c>
      <c r="I1611" s="227"/>
      <c r="J1611" s="228">
        <f>ROUND(I1611*H1611,2)</f>
        <v>0</v>
      </c>
      <c r="K1611" s="224" t="s">
        <v>155</v>
      </c>
      <c r="L1611" s="229"/>
      <c r="M1611" s="230" t="s">
        <v>31</v>
      </c>
      <c r="N1611" s="231" t="s">
        <v>48</v>
      </c>
      <c r="O1611" s="67"/>
      <c r="P1611" s="181">
        <f>O1611*H1611</f>
        <v>0</v>
      </c>
      <c r="Q1611" s="181">
        <v>0.0001</v>
      </c>
      <c r="R1611" s="181">
        <f>Q1611*H1611</f>
        <v>0.0001272</v>
      </c>
      <c r="S1611" s="181">
        <v>0</v>
      </c>
      <c r="T1611" s="182">
        <f>S1611*H1611</f>
        <v>0</v>
      </c>
      <c r="U1611" s="37"/>
      <c r="V1611" s="37"/>
      <c r="W1611" s="37"/>
      <c r="X1611" s="37"/>
      <c r="Y1611" s="37"/>
      <c r="Z1611" s="37"/>
      <c r="AA1611" s="37"/>
      <c r="AB1611" s="37"/>
      <c r="AC1611" s="37"/>
      <c r="AD1611" s="37"/>
      <c r="AE1611" s="37"/>
      <c r="AR1611" s="183" t="s">
        <v>350</v>
      </c>
      <c r="AT1611" s="183" t="s">
        <v>194</v>
      </c>
      <c r="AU1611" s="183" t="s">
        <v>87</v>
      </c>
      <c r="AY1611" s="19" t="s">
        <v>149</v>
      </c>
      <c r="BE1611" s="184">
        <f>IF(N1611="základní",J1611,0)</f>
        <v>0</v>
      </c>
      <c r="BF1611" s="184">
        <f>IF(N1611="snížená",J1611,0)</f>
        <v>0</v>
      </c>
      <c r="BG1611" s="184">
        <f>IF(N1611="zákl. přenesená",J1611,0)</f>
        <v>0</v>
      </c>
      <c r="BH1611" s="184">
        <f>IF(N1611="sníž. přenesená",J1611,0)</f>
        <v>0</v>
      </c>
      <c r="BI1611" s="184">
        <f>IF(N1611="nulová",J1611,0)</f>
        <v>0</v>
      </c>
      <c r="BJ1611" s="19" t="s">
        <v>85</v>
      </c>
      <c r="BK1611" s="184">
        <f>ROUND(I1611*H1611,2)</f>
        <v>0</v>
      </c>
      <c r="BL1611" s="19" t="s">
        <v>245</v>
      </c>
      <c r="BM1611" s="183" t="s">
        <v>2007</v>
      </c>
    </row>
    <row r="1612" spans="2:51" s="14" customFormat="1" ht="12">
      <c r="B1612" s="200"/>
      <c r="C1612" s="201"/>
      <c r="D1612" s="185" t="s">
        <v>160</v>
      </c>
      <c r="E1612" s="201"/>
      <c r="F1612" s="203" t="s">
        <v>2008</v>
      </c>
      <c r="G1612" s="201"/>
      <c r="H1612" s="204">
        <v>1.272</v>
      </c>
      <c r="I1612" s="205"/>
      <c r="J1612" s="201"/>
      <c r="K1612" s="201"/>
      <c r="L1612" s="206"/>
      <c r="M1612" s="207"/>
      <c r="N1612" s="208"/>
      <c r="O1612" s="208"/>
      <c r="P1612" s="208"/>
      <c r="Q1612" s="208"/>
      <c r="R1612" s="208"/>
      <c r="S1612" s="208"/>
      <c r="T1612" s="209"/>
      <c r="AT1612" s="210" t="s">
        <v>160</v>
      </c>
      <c r="AU1612" s="210" t="s">
        <v>87</v>
      </c>
      <c r="AV1612" s="14" t="s">
        <v>87</v>
      </c>
      <c r="AW1612" s="14" t="s">
        <v>4</v>
      </c>
      <c r="AX1612" s="14" t="s">
        <v>85</v>
      </c>
      <c r="AY1612" s="210" t="s">
        <v>149</v>
      </c>
    </row>
    <row r="1613" spans="2:63" s="12" customFormat="1" ht="25.9" customHeight="1">
      <c r="B1613" s="156"/>
      <c r="C1613" s="157"/>
      <c r="D1613" s="158" t="s">
        <v>76</v>
      </c>
      <c r="E1613" s="159" t="s">
        <v>194</v>
      </c>
      <c r="F1613" s="159" t="s">
        <v>2009</v>
      </c>
      <c r="G1613" s="157"/>
      <c r="H1613" s="157"/>
      <c r="I1613" s="160"/>
      <c r="J1613" s="161">
        <f>BK1613</f>
        <v>0</v>
      </c>
      <c r="K1613" s="157"/>
      <c r="L1613" s="162"/>
      <c r="M1613" s="163"/>
      <c r="N1613" s="164"/>
      <c r="O1613" s="164"/>
      <c r="P1613" s="165">
        <f>P1614</f>
        <v>0</v>
      </c>
      <c r="Q1613" s="164"/>
      <c r="R1613" s="165">
        <f>R1614</f>
        <v>0</v>
      </c>
      <c r="S1613" s="164"/>
      <c r="T1613" s="166">
        <f>T1614</f>
        <v>0</v>
      </c>
      <c r="AR1613" s="167" t="s">
        <v>167</v>
      </c>
      <c r="AT1613" s="168" t="s">
        <v>76</v>
      </c>
      <c r="AU1613" s="168" t="s">
        <v>77</v>
      </c>
      <c r="AY1613" s="167" t="s">
        <v>149</v>
      </c>
      <c r="BK1613" s="169">
        <f>BK1614</f>
        <v>0</v>
      </c>
    </row>
    <row r="1614" spans="2:63" s="12" customFormat="1" ht="22.9" customHeight="1">
      <c r="B1614" s="156"/>
      <c r="C1614" s="157"/>
      <c r="D1614" s="158" t="s">
        <v>76</v>
      </c>
      <c r="E1614" s="170" t="s">
        <v>2010</v>
      </c>
      <c r="F1614" s="170" t="s">
        <v>2011</v>
      </c>
      <c r="G1614" s="157"/>
      <c r="H1614" s="157"/>
      <c r="I1614" s="160"/>
      <c r="J1614" s="171">
        <f>BK1614</f>
        <v>0</v>
      </c>
      <c r="K1614" s="157"/>
      <c r="L1614" s="162"/>
      <c r="M1614" s="163"/>
      <c r="N1614" s="164"/>
      <c r="O1614" s="164"/>
      <c r="P1614" s="165">
        <f>P1615+P1623+P1639+P1658+P1666+P1687</f>
        <v>0</v>
      </c>
      <c r="Q1614" s="164"/>
      <c r="R1614" s="165">
        <f>R1615+R1623+R1639+R1658+R1666+R1687</f>
        <v>0</v>
      </c>
      <c r="S1614" s="164"/>
      <c r="T1614" s="166">
        <f>T1615+T1623+T1639+T1658+T1666+T1687</f>
        <v>0</v>
      </c>
      <c r="AR1614" s="167" t="s">
        <v>167</v>
      </c>
      <c r="AT1614" s="168" t="s">
        <v>76</v>
      </c>
      <c r="AU1614" s="168" t="s">
        <v>85</v>
      </c>
      <c r="AY1614" s="167" t="s">
        <v>149</v>
      </c>
      <c r="BK1614" s="169">
        <f>BK1615+BK1623+BK1639+BK1658+BK1666+BK1687</f>
        <v>0</v>
      </c>
    </row>
    <row r="1615" spans="2:63" s="12" customFormat="1" ht="20.85" customHeight="1">
      <c r="B1615" s="156"/>
      <c r="C1615" s="157"/>
      <c r="D1615" s="158" t="s">
        <v>76</v>
      </c>
      <c r="E1615" s="170" t="s">
        <v>2012</v>
      </c>
      <c r="F1615" s="170" t="s">
        <v>2013</v>
      </c>
      <c r="G1615" s="157"/>
      <c r="H1615" s="157"/>
      <c r="I1615" s="160"/>
      <c r="J1615" s="171">
        <f>BK1615</f>
        <v>0</v>
      </c>
      <c r="K1615" s="157"/>
      <c r="L1615" s="162"/>
      <c r="M1615" s="163"/>
      <c r="N1615" s="164"/>
      <c r="O1615" s="164"/>
      <c r="P1615" s="165">
        <f>SUM(P1616:P1622)</f>
        <v>0</v>
      </c>
      <c r="Q1615" s="164"/>
      <c r="R1615" s="165">
        <f>SUM(R1616:R1622)</f>
        <v>0</v>
      </c>
      <c r="S1615" s="164"/>
      <c r="T1615" s="166">
        <f>SUM(T1616:T1622)</f>
        <v>0</v>
      </c>
      <c r="AR1615" s="167" t="s">
        <v>167</v>
      </c>
      <c r="AT1615" s="168" t="s">
        <v>76</v>
      </c>
      <c r="AU1615" s="168" t="s">
        <v>87</v>
      </c>
      <c r="AY1615" s="167" t="s">
        <v>149</v>
      </c>
      <c r="BK1615" s="169">
        <f>SUM(BK1616:BK1622)</f>
        <v>0</v>
      </c>
    </row>
    <row r="1616" spans="1:65" s="2" customFormat="1" ht="14.45" customHeight="1">
      <c r="A1616" s="37"/>
      <c r="B1616" s="38"/>
      <c r="C1616" s="222" t="s">
        <v>2014</v>
      </c>
      <c r="D1616" s="222" t="s">
        <v>194</v>
      </c>
      <c r="E1616" s="223" t="s">
        <v>2015</v>
      </c>
      <c r="F1616" s="224" t="s">
        <v>2016</v>
      </c>
      <c r="G1616" s="225" t="s">
        <v>2017</v>
      </c>
      <c r="H1616" s="226">
        <v>5</v>
      </c>
      <c r="I1616" s="227"/>
      <c r="J1616" s="228">
        <f aca="true" t="shared" si="0" ref="J1616:J1622">ROUND(I1616*H1616,2)</f>
        <v>0</v>
      </c>
      <c r="K1616" s="224" t="s">
        <v>31</v>
      </c>
      <c r="L1616" s="229"/>
      <c r="M1616" s="230" t="s">
        <v>31</v>
      </c>
      <c r="N1616" s="231" t="s">
        <v>48</v>
      </c>
      <c r="O1616" s="67"/>
      <c r="P1616" s="181">
        <f aca="true" t="shared" si="1" ref="P1616:P1622">O1616*H1616</f>
        <v>0</v>
      </c>
      <c r="Q1616" s="181">
        <v>0</v>
      </c>
      <c r="R1616" s="181">
        <f aca="true" t="shared" si="2" ref="R1616:R1622">Q1616*H1616</f>
        <v>0</v>
      </c>
      <c r="S1616" s="181">
        <v>0</v>
      </c>
      <c r="T1616" s="182">
        <f aca="true" t="shared" si="3" ref="T1616:T1622">S1616*H1616</f>
        <v>0</v>
      </c>
      <c r="U1616" s="37"/>
      <c r="V1616" s="37"/>
      <c r="W1616" s="37"/>
      <c r="X1616" s="37"/>
      <c r="Y1616" s="37"/>
      <c r="Z1616" s="37"/>
      <c r="AA1616" s="37"/>
      <c r="AB1616" s="37"/>
      <c r="AC1616" s="37"/>
      <c r="AD1616" s="37"/>
      <c r="AE1616" s="37"/>
      <c r="AR1616" s="183" t="s">
        <v>933</v>
      </c>
      <c r="AT1616" s="183" t="s">
        <v>194</v>
      </c>
      <c r="AU1616" s="183" t="s">
        <v>167</v>
      </c>
      <c r="AY1616" s="19" t="s">
        <v>149</v>
      </c>
      <c r="BE1616" s="184">
        <f aca="true" t="shared" si="4" ref="BE1616:BE1622">IF(N1616="základní",J1616,0)</f>
        <v>0</v>
      </c>
      <c r="BF1616" s="184">
        <f aca="true" t="shared" si="5" ref="BF1616:BF1622">IF(N1616="snížená",J1616,0)</f>
        <v>0</v>
      </c>
      <c r="BG1616" s="184">
        <f aca="true" t="shared" si="6" ref="BG1616:BG1622">IF(N1616="zákl. přenesená",J1616,0)</f>
        <v>0</v>
      </c>
      <c r="BH1616" s="184">
        <f aca="true" t="shared" si="7" ref="BH1616:BH1622">IF(N1616="sníž. přenesená",J1616,0)</f>
        <v>0</v>
      </c>
      <c r="BI1616" s="184">
        <f aca="true" t="shared" si="8" ref="BI1616:BI1622">IF(N1616="nulová",J1616,0)</f>
        <v>0</v>
      </c>
      <c r="BJ1616" s="19" t="s">
        <v>85</v>
      </c>
      <c r="BK1616" s="184">
        <f aca="true" t="shared" si="9" ref="BK1616:BK1622">ROUND(I1616*H1616,2)</f>
        <v>0</v>
      </c>
      <c r="BL1616" s="19" t="s">
        <v>933</v>
      </c>
      <c r="BM1616" s="183" t="s">
        <v>2018</v>
      </c>
    </row>
    <row r="1617" spans="1:65" s="2" customFormat="1" ht="14.45" customHeight="1">
      <c r="A1617" s="37"/>
      <c r="B1617" s="38"/>
      <c r="C1617" s="222" t="s">
        <v>2019</v>
      </c>
      <c r="D1617" s="222" t="s">
        <v>194</v>
      </c>
      <c r="E1617" s="223" t="s">
        <v>2020</v>
      </c>
      <c r="F1617" s="224" t="s">
        <v>2021</v>
      </c>
      <c r="G1617" s="225" t="s">
        <v>2017</v>
      </c>
      <c r="H1617" s="226">
        <v>3</v>
      </c>
      <c r="I1617" s="227"/>
      <c r="J1617" s="228">
        <f t="shared" si="0"/>
        <v>0</v>
      </c>
      <c r="K1617" s="224" t="s">
        <v>31</v>
      </c>
      <c r="L1617" s="229"/>
      <c r="M1617" s="230" t="s">
        <v>31</v>
      </c>
      <c r="N1617" s="231" t="s">
        <v>48</v>
      </c>
      <c r="O1617" s="67"/>
      <c r="P1617" s="181">
        <f t="shared" si="1"/>
        <v>0</v>
      </c>
      <c r="Q1617" s="181">
        <v>0</v>
      </c>
      <c r="R1617" s="181">
        <f t="shared" si="2"/>
        <v>0</v>
      </c>
      <c r="S1617" s="181">
        <v>0</v>
      </c>
      <c r="T1617" s="182">
        <f t="shared" si="3"/>
        <v>0</v>
      </c>
      <c r="U1617" s="37"/>
      <c r="V1617" s="37"/>
      <c r="W1617" s="37"/>
      <c r="X1617" s="37"/>
      <c r="Y1617" s="37"/>
      <c r="Z1617" s="37"/>
      <c r="AA1617" s="37"/>
      <c r="AB1617" s="37"/>
      <c r="AC1617" s="37"/>
      <c r="AD1617" s="37"/>
      <c r="AE1617" s="37"/>
      <c r="AR1617" s="183" t="s">
        <v>933</v>
      </c>
      <c r="AT1617" s="183" t="s">
        <v>194</v>
      </c>
      <c r="AU1617" s="183" t="s">
        <v>167</v>
      </c>
      <c r="AY1617" s="19" t="s">
        <v>149</v>
      </c>
      <c r="BE1617" s="184">
        <f t="shared" si="4"/>
        <v>0</v>
      </c>
      <c r="BF1617" s="184">
        <f t="shared" si="5"/>
        <v>0</v>
      </c>
      <c r="BG1617" s="184">
        <f t="shared" si="6"/>
        <v>0</v>
      </c>
      <c r="BH1617" s="184">
        <f t="shared" si="7"/>
        <v>0</v>
      </c>
      <c r="BI1617" s="184">
        <f t="shared" si="8"/>
        <v>0</v>
      </c>
      <c r="BJ1617" s="19" t="s">
        <v>85</v>
      </c>
      <c r="BK1617" s="184">
        <f t="shared" si="9"/>
        <v>0</v>
      </c>
      <c r="BL1617" s="19" t="s">
        <v>933</v>
      </c>
      <c r="BM1617" s="183" t="s">
        <v>2022</v>
      </c>
    </row>
    <row r="1618" spans="1:65" s="2" customFormat="1" ht="14.45" customHeight="1">
      <c r="A1618" s="37"/>
      <c r="B1618" s="38"/>
      <c r="C1618" s="222" t="s">
        <v>2023</v>
      </c>
      <c r="D1618" s="222" t="s">
        <v>194</v>
      </c>
      <c r="E1618" s="223" t="s">
        <v>2024</v>
      </c>
      <c r="F1618" s="224" t="s">
        <v>2025</v>
      </c>
      <c r="G1618" s="225" t="s">
        <v>2017</v>
      </c>
      <c r="H1618" s="226">
        <v>1</v>
      </c>
      <c r="I1618" s="227"/>
      <c r="J1618" s="228">
        <f t="shared" si="0"/>
        <v>0</v>
      </c>
      <c r="K1618" s="224" t="s">
        <v>31</v>
      </c>
      <c r="L1618" s="229"/>
      <c r="M1618" s="230" t="s">
        <v>31</v>
      </c>
      <c r="N1618" s="231" t="s">
        <v>48</v>
      </c>
      <c r="O1618" s="67"/>
      <c r="P1618" s="181">
        <f t="shared" si="1"/>
        <v>0</v>
      </c>
      <c r="Q1618" s="181">
        <v>0</v>
      </c>
      <c r="R1618" s="181">
        <f t="shared" si="2"/>
        <v>0</v>
      </c>
      <c r="S1618" s="181">
        <v>0</v>
      </c>
      <c r="T1618" s="182">
        <f t="shared" si="3"/>
        <v>0</v>
      </c>
      <c r="U1618" s="37"/>
      <c r="V1618" s="37"/>
      <c r="W1618" s="37"/>
      <c r="X1618" s="37"/>
      <c r="Y1618" s="37"/>
      <c r="Z1618" s="37"/>
      <c r="AA1618" s="37"/>
      <c r="AB1618" s="37"/>
      <c r="AC1618" s="37"/>
      <c r="AD1618" s="37"/>
      <c r="AE1618" s="37"/>
      <c r="AR1618" s="183" t="s">
        <v>933</v>
      </c>
      <c r="AT1618" s="183" t="s">
        <v>194</v>
      </c>
      <c r="AU1618" s="183" t="s">
        <v>167</v>
      </c>
      <c r="AY1618" s="19" t="s">
        <v>149</v>
      </c>
      <c r="BE1618" s="184">
        <f t="shared" si="4"/>
        <v>0</v>
      </c>
      <c r="BF1618" s="184">
        <f t="shared" si="5"/>
        <v>0</v>
      </c>
      <c r="BG1618" s="184">
        <f t="shared" si="6"/>
        <v>0</v>
      </c>
      <c r="BH1618" s="184">
        <f t="shared" si="7"/>
        <v>0</v>
      </c>
      <c r="BI1618" s="184">
        <f t="shared" si="8"/>
        <v>0</v>
      </c>
      <c r="BJ1618" s="19" t="s">
        <v>85</v>
      </c>
      <c r="BK1618" s="184">
        <f t="shared" si="9"/>
        <v>0</v>
      </c>
      <c r="BL1618" s="19" t="s">
        <v>933</v>
      </c>
      <c r="BM1618" s="183" t="s">
        <v>2026</v>
      </c>
    </row>
    <row r="1619" spans="1:65" s="2" customFormat="1" ht="14.45" customHeight="1">
      <c r="A1619" s="37"/>
      <c r="B1619" s="38"/>
      <c r="C1619" s="222" t="s">
        <v>2027</v>
      </c>
      <c r="D1619" s="222" t="s">
        <v>194</v>
      </c>
      <c r="E1619" s="223" t="s">
        <v>2028</v>
      </c>
      <c r="F1619" s="224" t="s">
        <v>2029</v>
      </c>
      <c r="G1619" s="225" t="s">
        <v>2017</v>
      </c>
      <c r="H1619" s="226">
        <v>1</v>
      </c>
      <c r="I1619" s="227"/>
      <c r="J1619" s="228">
        <f t="shared" si="0"/>
        <v>0</v>
      </c>
      <c r="K1619" s="224" t="s">
        <v>31</v>
      </c>
      <c r="L1619" s="229"/>
      <c r="M1619" s="230" t="s">
        <v>31</v>
      </c>
      <c r="N1619" s="231" t="s">
        <v>48</v>
      </c>
      <c r="O1619" s="67"/>
      <c r="P1619" s="181">
        <f t="shared" si="1"/>
        <v>0</v>
      </c>
      <c r="Q1619" s="181">
        <v>0</v>
      </c>
      <c r="R1619" s="181">
        <f t="shared" si="2"/>
        <v>0</v>
      </c>
      <c r="S1619" s="181">
        <v>0</v>
      </c>
      <c r="T1619" s="182">
        <f t="shared" si="3"/>
        <v>0</v>
      </c>
      <c r="U1619" s="37"/>
      <c r="V1619" s="37"/>
      <c r="W1619" s="37"/>
      <c r="X1619" s="37"/>
      <c r="Y1619" s="37"/>
      <c r="Z1619" s="37"/>
      <c r="AA1619" s="37"/>
      <c r="AB1619" s="37"/>
      <c r="AC1619" s="37"/>
      <c r="AD1619" s="37"/>
      <c r="AE1619" s="37"/>
      <c r="AR1619" s="183" t="s">
        <v>933</v>
      </c>
      <c r="AT1619" s="183" t="s">
        <v>194</v>
      </c>
      <c r="AU1619" s="183" t="s">
        <v>167</v>
      </c>
      <c r="AY1619" s="19" t="s">
        <v>149</v>
      </c>
      <c r="BE1619" s="184">
        <f t="shared" si="4"/>
        <v>0</v>
      </c>
      <c r="BF1619" s="184">
        <f t="shared" si="5"/>
        <v>0</v>
      </c>
      <c r="BG1619" s="184">
        <f t="shared" si="6"/>
        <v>0</v>
      </c>
      <c r="BH1619" s="184">
        <f t="shared" si="7"/>
        <v>0</v>
      </c>
      <c r="BI1619" s="184">
        <f t="shared" si="8"/>
        <v>0</v>
      </c>
      <c r="BJ1619" s="19" t="s">
        <v>85</v>
      </c>
      <c r="BK1619" s="184">
        <f t="shared" si="9"/>
        <v>0</v>
      </c>
      <c r="BL1619" s="19" t="s">
        <v>933</v>
      </c>
      <c r="BM1619" s="183" t="s">
        <v>2030</v>
      </c>
    </row>
    <row r="1620" spans="1:65" s="2" customFormat="1" ht="14.45" customHeight="1">
      <c r="A1620" s="37"/>
      <c r="B1620" s="38"/>
      <c r="C1620" s="172" t="s">
        <v>2031</v>
      </c>
      <c r="D1620" s="172" t="s">
        <v>151</v>
      </c>
      <c r="E1620" s="173" t="s">
        <v>2032</v>
      </c>
      <c r="F1620" s="174" t="s">
        <v>2033</v>
      </c>
      <c r="G1620" s="175" t="s">
        <v>1284</v>
      </c>
      <c r="H1620" s="243"/>
      <c r="I1620" s="177"/>
      <c r="J1620" s="178">
        <f t="shared" si="0"/>
        <v>0</v>
      </c>
      <c r="K1620" s="174" t="s">
        <v>31</v>
      </c>
      <c r="L1620" s="42"/>
      <c r="M1620" s="179" t="s">
        <v>31</v>
      </c>
      <c r="N1620" s="180" t="s">
        <v>48</v>
      </c>
      <c r="O1620" s="67"/>
      <c r="P1620" s="181">
        <f t="shared" si="1"/>
        <v>0</v>
      </c>
      <c r="Q1620" s="181">
        <v>0</v>
      </c>
      <c r="R1620" s="181">
        <f t="shared" si="2"/>
        <v>0</v>
      </c>
      <c r="S1620" s="181">
        <v>0</v>
      </c>
      <c r="T1620" s="182">
        <f t="shared" si="3"/>
        <v>0</v>
      </c>
      <c r="U1620" s="37"/>
      <c r="V1620" s="37"/>
      <c r="W1620" s="37"/>
      <c r="X1620" s="37"/>
      <c r="Y1620" s="37"/>
      <c r="Z1620" s="37"/>
      <c r="AA1620" s="37"/>
      <c r="AB1620" s="37"/>
      <c r="AC1620" s="37"/>
      <c r="AD1620" s="37"/>
      <c r="AE1620" s="37"/>
      <c r="AR1620" s="183" t="s">
        <v>933</v>
      </c>
      <c r="AT1620" s="183" t="s">
        <v>151</v>
      </c>
      <c r="AU1620" s="183" t="s">
        <v>167</v>
      </c>
      <c r="AY1620" s="19" t="s">
        <v>149</v>
      </c>
      <c r="BE1620" s="184">
        <f t="shared" si="4"/>
        <v>0</v>
      </c>
      <c r="BF1620" s="184">
        <f t="shared" si="5"/>
        <v>0</v>
      </c>
      <c r="BG1620" s="184">
        <f t="shared" si="6"/>
        <v>0</v>
      </c>
      <c r="BH1620" s="184">
        <f t="shared" si="7"/>
        <v>0</v>
      </c>
      <c r="BI1620" s="184">
        <f t="shared" si="8"/>
        <v>0</v>
      </c>
      <c r="BJ1620" s="19" t="s">
        <v>85</v>
      </c>
      <c r="BK1620" s="184">
        <f t="shared" si="9"/>
        <v>0</v>
      </c>
      <c r="BL1620" s="19" t="s">
        <v>933</v>
      </c>
      <c r="BM1620" s="183" t="s">
        <v>2034</v>
      </c>
    </row>
    <row r="1621" spans="1:65" s="2" customFormat="1" ht="14.45" customHeight="1">
      <c r="A1621" s="37"/>
      <c r="B1621" s="38"/>
      <c r="C1621" s="172" t="s">
        <v>2035</v>
      </c>
      <c r="D1621" s="172" t="s">
        <v>151</v>
      </c>
      <c r="E1621" s="173" t="s">
        <v>2036</v>
      </c>
      <c r="F1621" s="174" t="s">
        <v>2037</v>
      </c>
      <c r="G1621" s="175" t="s">
        <v>1284</v>
      </c>
      <c r="H1621" s="243"/>
      <c r="I1621" s="177"/>
      <c r="J1621" s="178">
        <f t="shared" si="0"/>
        <v>0</v>
      </c>
      <c r="K1621" s="174" t="s">
        <v>31</v>
      </c>
      <c r="L1621" s="42"/>
      <c r="M1621" s="179" t="s">
        <v>31</v>
      </c>
      <c r="N1621" s="180" t="s">
        <v>48</v>
      </c>
      <c r="O1621" s="67"/>
      <c r="P1621" s="181">
        <f t="shared" si="1"/>
        <v>0</v>
      </c>
      <c r="Q1621" s="181">
        <v>0</v>
      </c>
      <c r="R1621" s="181">
        <f t="shared" si="2"/>
        <v>0</v>
      </c>
      <c r="S1621" s="181">
        <v>0</v>
      </c>
      <c r="T1621" s="182">
        <f t="shared" si="3"/>
        <v>0</v>
      </c>
      <c r="U1621" s="37"/>
      <c r="V1621" s="37"/>
      <c r="W1621" s="37"/>
      <c r="X1621" s="37"/>
      <c r="Y1621" s="37"/>
      <c r="Z1621" s="37"/>
      <c r="AA1621" s="37"/>
      <c r="AB1621" s="37"/>
      <c r="AC1621" s="37"/>
      <c r="AD1621" s="37"/>
      <c r="AE1621" s="37"/>
      <c r="AR1621" s="183" t="s">
        <v>576</v>
      </c>
      <c r="AT1621" s="183" t="s">
        <v>151</v>
      </c>
      <c r="AU1621" s="183" t="s">
        <v>167</v>
      </c>
      <c r="AY1621" s="19" t="s">
        <v>149</v>
      </c>
      <c r="BE1621" s="184">
        <f t="shared" si="4"/>
        <v>0</v>
      </c>
      <c r="BF1621" s="184">
        <f t="shared" si="5"/>
        <v>0</v>
      </c>
      <c r="BG1621" s="184">
        <f t="shared" si="6"/>
        <v>0</v>
      </c>
      <c r="BH1621" s="184">
        <f t="shared" si="7"/>
        <v>0</v>
      </c>
      <c r="BI1621" s="184">
        <f t="shared" si="8"/>
        <v>0</v>
      </c>
      <c r="BJ1621" s="19" t="s">
        <v>85</v>
      </c>
      <c r="BK1621" s="184">
        <f t="shared" si="9"/>
        <v>0</v>
      </c>
      <c r="BL1621" s="19" t="s">
        <v>576</v>
      </c>
      <c r="BM1621" s="183" t="s">
        <v>2038</v>
      </c>
    </row>
    <row r="1622" spans="1:65" s="2" customFormat="1" ht="14.45" customHeight="1">
      <c r="A1622" s="37"/>
      <c r="B1622" s="38"/>
      <c r="C1622" s="172" t="s">
        <v>2039</v>
      </c>
      <c r="D1622" s="172" t="s">
        <v>151</v>
      </c>
      <c r="E1622" s="173" t="s">
        <v>2040</v>
      </c>
      <c r="F1622" s="174" t="s">
        <v>2041</v>
      </c>
      <c r="G1622" s="175" t="s">
        <v>1284</v>
      </c>
      <c r="H1622" s="243"/>
      <c r="I1622" s="177"/>
      <c r="J1622" s="178">
        <f t="shared" si="0"/>
        <v>0</v>
      </c>
      <c r="K1622" s="174" t="s">
        <v>31</v>
      </c>
      <c r="L1622" s="42"/>
      <c r="M1622" s="179" t="s">
        <v>31</v>
      </c>
      <c r="N1622" s="180" t="s">
        <v>48</v>
      </c>
      <c r="O1622" s="67"/>
      <c r="P1622" s="181">
        <f t="shared" si="1"/>
        <v>0</v>
      </c>
      <c r="Q1622" s="181">
        <v>0</v>
      </c>
      <c r="R1622" s="181">
        <f t="shared" si="2"/>
        <v>0</v>
      </c>
      <c r="S1622" s="181">
        <v>0</v>
      </c>
      <c r="T1622" s="182">
        <f t="shared" si="3"/>
        <v>0</v>
      </c>
      <c r="U1622" s="37"/>
      <c r="V1622" s="37"/>
      <c r="W1622" s="37"/>
      <c r="X1622" s="37"/>
      <c r="Y1622" s="37"/>
      <c r="Z1622" s="37"/>
      <c r="AA1622" s="37"/>
      <c r="AB1622" s="37"/>
      <c r="AC1622" s="37"/>
      <c r="AD1622" s="37"/>
      <c r="AE1622" s="37"/>
      <c r="AR1622" s="183" t="s">
        <v>576</v>
      </c>
      <c r="AT1622" s="183" t="s">
        <v>151</v>
      </c>
      <c r="AU1622" s="183" t="s">
        <v>167</v>
      </c>
      <c r="AY1622" s="19" t="s">
        <v>149</v>
      </c>
      <c r="BE1622" s="184">
        <f t="shared" si="4"/>
        <v>0</v>
      </c>
      <c r="BF1622" s="184">
        <f t="shared" si="5"/>
        <v>0</v>
      </c>
      <c r="BG1622" s="184">
        <f t="shared" si="6"/>
        <v>0</v>
      </c>
      <c r="BH1622" s="184">
        <f t="shared" si="7"/>
        <v>0</v>
      </c>
      <c r="BI1622" s="184">
        <f t="shared" si="8"/>
        <v>0</v>
      </c>
      <c r="BJ1622" s="19" t="s">
        <v>85</v>
      </c>
      <c r="BK1622" s="184">
        <f t="shared" si="9"/>
        <v>0</v>
      </c>
      <c r="BL1622" s="19" t="s">
        <v>576</v>
      </c>
      <c r="BM1622" s="183" t="s">
        <v>2042</v>
      </c>
    </row>
    <row r="1623" spans="2:63" s="12" customFormat="1" ht="20.85" customHeight="1">
      <c r="B1623" s="156"/>
      <c r="C1623" s="157"/>
      <c r="D1623" s="158" t="s">
        <v>76</v>
      </c>
      <c r="E1623" s="170" t="s">
        <v>2043</v>
      </c>
      <c r="F1623" s="170" t="s">
        <v>2044</v>
      </c>
      <c r="G1623" s="157"/>
      <c r="H1623" s="157"/>
      <c r="I1623" s="160"/>
      <c r="J1623" s="171">
        <f>BK1623</f>
        <v>0</v>
      </c>
      <c r="K1623" s="157"/>
      <c r="L1623" s="162"/>
      <c r="M1623" s="163"/>
      <c r="N1623" s="164"/>
      <c r="O1623" s="164"/>
      <c r="P1623" s="165">
        <f>SUM(P1624:P1638)</f>
        <v>0</v>
      </c>
      <c r="Q1623" s="164"/>
      <c r="R1623" s="165">
        <f>SUM(R1624:R1638)</f>
        <v>0</v>
      </c>
      <c r="S1623" s="164"/>
      <c r="T1623" s="166">
        <f>SUM(T1624:T1638)</f>
        <v>0</v>
      </c>
      <c r="AR1623" s="167" t="s">
        <v>167</v>
      </c>
      <c r="AT1623" s="168" t="s">
        <v>76</v>
      </c>
      <c r="AU1623" s="168" t="s">
        <v>87</v>
      </c>
      <c r="AY1623" s="167" t="s">
        <v>149</v>
      </c>
      <c r="BK1623" s="169">
        <f>SUM(BK1624:BK1638)</f>
        <v>0</v>
      </c>
    </row>
    <row r="1624" spans="1:65" s="2" customFormat="1" ht="14.45" customHeight="1">
      <c r="A1624" s="37"/>
      <c r="B1624" s="38"/>
      <c r="C1624" s="222" t="s">
        <v>2045</v>
      </c>
      <c r="D1624" s="222" t="s">
        <v>194</v>
      </c>
      <c r="E1624" s="223" t="s">
        <v>2046</v>
      </c>
      <c r="F1624" s="224" t="s">
        <v>2047</v>
      </c>
      <c r="G1624" s="225" t="s">
        <v>2017</v>
      </c>
      <c r="H1624" s="226">
        <v>6</v>
      </c>
      <c r="I1624" s="227"/>
      <c r="J1624" s="228">
        <f aca="true" t="shared" si="10" ref="J1624:J1638">ROUND(I1624*H1624,2)</f>
        <v>0</v>
      </c>
      <c r="K1624" s="224" t="s">
        <v>31</v>
      </c>
      <c r="L1624" s="229"/>
      <c r="M1624" s="230" t="s">
        <v>31</v>
      </c>
      <c r="N1624" s="231" t="s">
        <v>48</v>
      </c>
      <c r="O1624" s="67"/>
      <c r="P1624" s="181">
        <f aca="true" t="shared" si="11" ref="P1624:P1638">O1624*H1624</f>
        <v>0</v>
      </c>
      <c r="Q1624" s="181">
        <v>0</v>
      </c>
      <c r="R1624" s="181">
        <f aca="true" t="shared" si="12" ref="R1624:R1638">Q1624*H1624</f>
        <v>0</v>
      </c>
      <c r="S1624" s="181">
        <v>0</v>
      </c>
      <c r="T1624" s="182">
        <f aca="true" t="shared" si="13" ref="T1624:T1638">S1624*H1624</f>
        <v>0</v>
      </c>
      <c r="U1624" s="37"/>
      <c r="V1624" s="37"/>
      <c r="W1624" s="37"/>
      <c r="X1624" s="37"/>
      <c r="Y1624" s="37"/>
      <c r="Z1624" s="37"/>
      <c r="AA1624" s="37"/>
      <c r="AB1624" s="37"/>
      <c r="AC1624" s="37"/>
      <c r="AD1624" s="37"/>
      <c r="AE1624" s="37"/>
      <c r="AR1624" s="183" t="s">
        <v>933</v>
      </c>
      <c r="AT1624" s="183" t="s">
        <v>194</v>
      </c>
      <c r="AU1624" s="183" t="s">
        <v>167</v>
      </c>
      <c r="AY1624" s="19" t="s">
        <v>149</v>
      </c>
      <c r="BE1624" s="184">
        <f aca="true" t="shared" si="14" ref="BE1624:BE1638">IF(N1624="základní",J1624,0)</f>
        <v>0</v>
      </c>
      <c r="BF1624" s="184">
        <f aca="true" t="shared" si="15" ref="BF1624:BF1638">IF(N1624="snížená",J1624,0)</f>
        <v>0</v>
      </c>
      <c r="BG1624" s="184">
        <f aca="true" t="shared" si="16" ref="BG1624:BG1638">IF(N1624="zákl. přenesená",J1624,0)</f>
        <v>0</v>
      </c>
      <c r="BH1624" s="184">
        <f aca="true" t="shared" si="17" ref="BH1624:BH1638">IF(N1624="sníž. přenesená",J1624,0)</f>
        <v>0</v>
      </c>
      <c r="BI1624" s="184">
        <f aca="true" t="shared" si="18" ref="BI1624:BI1638">IF(N1624="nulová",J1624,0)</f>
        <v>0</v>
      </c>
      <c r="BJ1624" s="19" t="s">
        <v>85</v>
      </c>
      <c r="BK1624" s="184">
        <f aca="true" t="shared" si="19" ref="BK1624:BK1638">ROUND(I1624*H1624,2)</f>
        <v>0</v>
      </c>
      <c r="BL1624" s="19" t="s">
        <v>933</v>
      </c>
      <c r="BM1624" s="183" t="s">
        <v>2048</v>
      </c>
    </row>
    <row r="1625" spans="1:65" s="2" customFormat="1" ht="14.45" customHeight="1">
      <c r="A1625" s="37"/>
      <c r="B1625" s="38"/>
      <c r="C1625" s="222" t="s">
        <v>2049</v>
      </c>
      <c r="D1625" s="222" t="s">
        <v>194</v>
      </c>
      <c r="E1625" s="223" t="s">
        <v>2050</v>
      </c>
      <c r="F1625" s="224" t="s">
        <v>2051</v>
      </c>
      <c r="G1625" s="225" t="s">
        <v>2017</v>
      </c>
      <c r="H1625" s="226">
        <v>2</v>
      </c>
      <c r="I1625" s="227"/>
      <c r="J1625" s="228">
        <f t="shared" si="10"/>
        <v>0</v>
      </c>
      <c r="K1625" s="224" t="s">
        <v>31</v>
      </c>
      <c r="L1625" s="229"/>
      <c r="M1625" s="230" t="s">
        <v>31</v>
      </c>
      <c r="N1625" s="231" t="s">
        <v>48</v>
      </c>
      <c r="O1625" s="67"/>
      <c r="P1625" s="181">
        <f t="shared" si="11"/>
        <v>0</v>
      </c>
      <c r="Q1625" s="181">
        <v>0</v>
      </c>
      <c r="R1625" s="181">
        <f t="shared" si="12"/>
        <v>0</v>
      </c>
      <c r="S1625" s="181">
        <v>0</v>
      </c>
      <c r="T1625" s="182">
        <f t="shared" si="13"/>
        <v>0</v>
      </c>
      <c r="U1625" s="37"/>
      <c r="V1625" s="37"/>
      <c r="W1625" s="37"/>
      <c r="X1625" s="37"/>
      <c r="Y1625" s="37"/>
      <c r="Z1625" s="37"/>
      <c r="AA1625" s="37"/>
      <c r="AB1625" s="37"/>
      <c r="AC1625" s="37"/>
      <c r="AD1625" s="37"/>
      <c r="AE1625" s="37"/>
      <c r="AR1625" s="183" t="s">
        <v>933</v>
      </c>
      <c r="AT1625" s="183" t="s">
        <v>194</v>
      </c>
      <c r="AU1625" s="183" t="s">
        <v>167</v>
      </c>
      <c r="AY1625" s="19" t="s">
        <v>149</v>
      </c>
      <c r="BE1625" s="184">
        <f t="shared" si="14"/>
        <v>0</v>
      </c>
      <c r="BF1625" s="184">
        <f t="shared" si="15"/>
        <v>0</v>
      </c>
      <c r="BG1625" s="184">
        <f t="shared" si="16"/>
        <v>0</v>
      </c>
      <c r="BH1625" s="184">
        <f t="shared" si="17"/>
        <v>0</v>
      </c>
      <c r="BI1625" s="184">
        <f t="shared" si="18"/>
        <v>0</v>
      </c>
      <c r="BJ1625" s="19" t="s">
        <v>85</v>
      </c>
      <c r="BK1625" s="184">
        <f t="shared" si="19"/>
        <v>0</v>
      </c>
      <c r="BL1625" s="19" t="s">
        <v>933</v>
      </c>
      <c r="BM1625" s="183" t="s">
        <v>2052</v>
      </c>
    </row>
    <row r="1626" spans="1:65" s="2" customFormat="1" ht="14.45" customHeight="1">
      <c r="A1626" s="37"/>
      <c r="B1626" s="38"/>
      <c r="C1626" s="222" t="s">
        <v>2053</v>
      </c>
      <c r="D1626" s="222" t="s">
        <v>194</v>
      </c>
      <c r="E1626" s="223" t="s">
        <v>2054</v>
      </c>
      <c r="F1626" s="224" t="s">
        <v>2055</v>
      </c>
      <c r="G1626" s="225" t="s">
        <v>2017</v>
      </c>
      <c r="H1626" s="226">
        <v>15</v>
      </c>
      <c r="I1626" s="227"/>
      <c r="J1626" s="228">
        <f t="shared" si="10"/>
        <v>0</v>
      </c>
      <c r="K1626" s="224" t="s">
        <v>31</v>
      </c>
      <c r="L1626" s="229"/>
      <c r="M1626" s="230" t="s">
        <v>31</v>
      </c>
      <c r="N1626" s="231" t="s">
        <v>48</v>
      </c>
      <c r="O1626" s="67"/>
      <c r="P1626" s="181">
        <f t="shared" si="11"/>
        <v>0</v>
      </c>
      <c r="Q1626" s="181">
        <v>0</v>
      </c>
      <c r="R1626" s="181">
        <f t="shared" si="12"/>
        <v>0</v>
      </c>
      <c r="S1626" s="181">
        <v>0</v>
      </c>
      <c r="T1626" s="182">
        <f t="shared" si="13"/>
        <v>0</v>
      </c>
      <c r="U1626" s="37"/>
      <c r="V1626" s="37"/>
      <c r="W1626" s="37"/>
      <c r="X1626" s="37"/>
      <c r="Y1626" s="37"/>
      <c r="Z1626" s="37"/>
      <c r="AA1626" s="37"/>
      <c r="AB1626" s="37"/>
      <c r="AC1626" s="37"/>
      <c r="AD1626" s="37"/>
      <c r="AE1626" s="37"/>
      <c r="AR1626" s="183" t="s">
        <v>933</v>
      </c>
      <c r="AT1626" s="183" t="s">
        <v>194</v>
      </c>
      <c r="AU1626" s="183" t="s">
        <v>167</v>
      </c>
      <c r="AY1626" s="19" t="s">
        <v>149</v>
      </c>
      <c r="BE1626" s="184">
        <f t="shared" si="14"/>
        <v>0</v>
      </c>
      <c r="BF1626" s="184">
        <f t="shared" si="15"/>
        <v>0</v>
      </c>
      <c r="BG1626" s="184">
        <f t="shared" si="16"/>
        <v>0</v>
      </c>
      <c r="BH1626" s="184">
        <f t="shared" si="17"/>
        <v>0</v>
      </c>
      <c r="BI1626" s="184">
        <f t="shared" si="18"/>
        <v>0</v>
      </c>
      <c r="BJ1626" s="19" t="s">
        <v>85</v>
      </c>
      <c r="BK1626" s="184">
        <f t="shared" si="19"/>
        <v>0</v>
      </c>
      <c r="BL1626" s="19" t="s">
        <v>933</v>
      </c>
      <c r="BM1626" s="183" t="s">
        <v>2056</v>
      </c>
    </row>
    <row r="1627" spans="1:65" s="2" customFormat="1" ht="14.45" customHeight="1">
      <c r="A1627" s="37"/>
      <c r="B1627" s="38"/>
      <c r="C1627" s="222" t="s">
        <v>2057</v>
      </c>
      <c r="D1627" s="222" t="s">
        <v>194</v>
      </c>
      <c r="E1627" s="223" t="s">
        <v>2058</v>
      </c>
      <c r="F1627" s="224" t="s">
        <v>2059</v>
      </c>
      <c r="G1627" s="225" t="s">
        <v>2017</v>
      </c>
      <c r="H1627" s="226">
        <v>2</v>
      </c>
      <c r="I1627" s="227"/>
      <c r="J1627" s="228">
        <f t="shared" si="10"/>
        <v>0</v>
      </c>
      <c r="K1627" s="224" t="s">
        <v>31</v>
      </c>
      <c r="L1627" s="229"/>
      <c r="M1627" s="230" t="s">
        <v>31</v>
      </c>
      <c r="N1627" s="231" t="s">
        <v>48</v>
      </c>
      <c r="O1627" s="67"/>
      <c r="P1627" s="181">
        <f t="shared" si="11"/>
        <v>0</v>
      </c>
      <c r="Q1627" s="181">
        <v>0</v>
      </c>
      <c r="R1627" s="181">
        <f t="shared" si="12"/>
        <v>0</v>
      </c>
      <c r="S1627" s="181">
        <v>0</v>
      </c>
      <c r="T1627" s="182">
        <f t="shared" si="13"/>
        <v>0</v>
      </c>
      <c r="U1627" s="37"/>
      <c r="V1627" s="37"/>
      <c r="W1627" s="37"/>
      <c r="X1627" s="37"/>
      <c r="Y1627" s="37"/>
      <c r="Z1627" s="37"/>
      <c r="AA1627" s="37"/>
      <c r="AB1627" s="37"/>
      <c r="AC1627" s="37"/>
      <c r="AD1627" s="37"/>
      <c r="AE1627" s="37"/>
      <c r="AR1627" s="183" t="s">
        <v>933</v>
      </c>
      <c r="AT1627" s="183" t="s">
        <v>194</v>
      </c>
      <c r="AU1627" s="183" t="s">
        <v>167</v>
      </c>
      <c r="AY1627" s="19" t="s">
        <v>149</v>
      </c>
      <c r="BE1627" s="184">
        <f t="shared" si="14"/>
        <v>0</v>
      </c>
      <c r="BF1627" s="184">
        <f t="shared" si="15"/>
        <v>0</v>
      </c>
      <c r="BG1627" s="184">
        <f t="shared" si="16"/>
        <v>0</v>
      </c>
      <c r="BH1627" s="184">
        <f t="shared" si="17"/>
        <v>0</v>
      </c>
      <c r="BI1627" s="184">
        <f t="shared" si="18"/>
        <v>0</v>
      </c>
      <c r="BJ1627" s="19" t="s">
        <v>85</v>
      </c>
      <c r="BK1627" s="184">
        <f t="shared" si="19"/>
        <v>0</v>
      </c>
      <c r="BL1627" s="19" t="s">
        <v>933</v>
      </c>
      <c r="BM1627" s="183" t="s">
        <v>2060</v>
      </c>
    </row>
    <row r="1628" spans="1:65" s="2" customFormat="1" ht="14.45" customHeight="1">
      <c r="A1628" s="37"/>
      <c r="B1628" s="38"/>
      <c r="C1628" s="222" t="s">
        <v>2061</v>
      </c>
      <c r="D1628" s="222" t="s">
        <v>194</v>
      </c>
      <c r="E1628" s="223" t="s">
        <v>2062</v>
      </c>
      <c r="F1628" s="224" t="s">
        <v>2063</v>
      </c>
      <c r="G1628" s="225" t="s">
        <v>297</v>
      </c>
      <c r="H1628" s="226">
        <v>590</v>
      </c>
      <c r="I1628" s="227"/>
      <c r="J1628" s="228">
        <f t="shared" si="10"/>
        <v>0</v>
      </c>
      <c r="K1628" s="224" t="s">
        <v>31</v>
      </c>
      <c r="L1628" s="229"/>
      <c r="M1628" s="230" t="s">
        <v>31</v>
      </c>
      <c r="N1628" s="231" t="s">
        <v>48</v>
      </c>
      <c r="O1628" s="67"/>
      <c r="P1628" s="181">
        <f t="shared" si="11"/>
        <v>0</v>
      </c>
      <c r="Q1628" s="181">
        <v>0</v>
      </c>
      <c r="R1628" s="181">
        <f t="shared" si="12"/>
        <v>0</v>
      </c>
      <c r="S1628" s="181">
        <v>0</v>
      </c>
      <c r="T1628" s="182">
        <f t="shared" si="13"/>
        <v>0</v>
      </c>
      <c r="U1628" s="37"/>
      <c r="V1628" s="37"/>
      <c r="W1628" s="37"/>
      <c r="X1628" s="37"/>
      <c r="Y1628" s="37"/>
      <c r="Z1628" s="37"/>
      <c r="AA1628" s="37"/>
      <c r="AB1628" s="37"/>
      <c r="AC1628" s="37"/>
      <c r="AD1628" s="37"/>
      <c r="AE1628" s="37"/>
      <c r="AR1628" s="183" t="s">
        <v>933</v>
      </c>
      <c r="AT1628" s="183" t="s">
        <v>194</v>
      </c>
      <c r="AU1628" s="183" t="s">
        <v>167</v>
      </c>
      <c r="AY1628" s="19" t="s">
        <v>149</v>
      </c>
      <c r="BE1628" s="184">
        <f t="shared" si="14"/>
        <v>0</v>
      </c>
      <c r="BF1628" s="184">
        <f t="shared" si="15"/>
        <v>0</v>
      </c>
      <c r="BG1628" s="184">
        <f t="shared" si="16"/>
        <v>0</v>
      </c>
      <c r="BH1628" s="184">
        <f t="shared" si="17"/>
        <v>0</v>
      </c>
      <c r="BI1628" s="184">
        <f t="shared" si="18"/>
        <v>0</v>
      </c>
      <c r="BJ1628" s="19" t="s">
        <v>85</v>
      </c>
      <c r="BK1628" s="184">
        <f t="shared" si="19"/>
        <v>0</v>
      </c>
      <c r="BL1628" s="19" t="s">
        <v>933</v>
      </c>
      <c r="BM1628" s="183" t="s">
        <v>2064</v>
      </c>
    </row>
    <row r="1629" spans="1:65" s="2" customFormat="1" ht="14.45" customHeight="1">
      <c r="A1629" s="37"/>
      <c r="B1629" s="38"/>
      <c r="C1629" s="222" t="s">
        <v>2065</v>
      </c>
      <c r="D1629" s="222" t="s">
        <v>194</v>
      </c>
      <c r="E1629" s="223" t="s">
        <v>2066</v>
      </c>
      <c r="F1629" s="224" t="s">
        <v>2067</v>
      </c>
      <c r="G1629" s="225" t="s">
        <v>297</v>
      </c>
      <c r="H1629" s="226">
        <v>150</v>
      </c>
      <c r="I1629" s="227"/>
      <c r="J1629" s="228">
        <f t="shared" si="10"/>
        <v>0</v>
      </c>
      <c r="K1629" s="224" t="s">
        <v>31</v>
      </c>
      <c r="L1629" s="229"/>
      <c r="M1629" s="230" t="s">
        <v>31</v>
      </c>
      <c r="N1629" s="231" t="s">
        <v>48</v>
      </c>
      <c r="O1629" s="67"/>
      <c r="P1629" s="181">
        <f t="shared" si="11"/>
        <v>0</v>
      </c>
      <c r="Q1629" s="181">
        <v>0</v>
      </c>
      <c r="R1629" s="181">
        <f t="shared" si="12"/>
        <v>0</v>
      </c>
      <c r="S1629" s="181">
        <v>0</v>
      </c>
      <c r="T1629" s="182">
        <f t="shared" si="13"/>
        <v>0</v>
      </c>
      <c r="U1629" s="37"/>
      <c r="V1629" s="37"/>
      <c r="W1629" s="37"/>
      <c r="X1629" s="37"/>
      <c r="Y1629" s="37"/>
      <c r="Z1629" s="37"/>
      <c r="AA1629" s="37"/>
      <c r="AB1629" s="37"/>
      <c r="AC1629" s="37"/>
      <c r="AD1629" s="37"/>
      <c r="AE1629" s="37"/>
      <c r="AR1629" s="183" t="s">
        <v>933</v>
      </c>
      <c r="AT1629" s="183" t="s">
        <v>194</v>
      </c>
      <c r="AU1629" s="183" t="s">
        <v>167</v>
      </c>
      <c r="AY1629" s="19" t="s">
        <v>149</v>
      </c>
      <c r="BE1629" s="184">
        <f t="shared" si="14"/>
        <v>0</v>
      </c>
      <c r="BF1629" s="184">
        <f t="shared" si="15"/>
        <v>0</v>
      </c>
      <c r="BG1629" s="184">
        <f t="shared" si="16"/>
        <v>0</v>
      </c>
      <c r="BH1629" s="184">
        <f t="shared" si="17"/>
        <v>0</v>
      </c>
      <c r="BI1629" s="184">
        <f t="shared" si="18"/>
        <v>0</v>
      </c>
      <c r="BJ1629" s="19" t="s">
        <v>85</v>
      </c>
      <c r="BK1629" s="184">
        <f t="shared" si="19"/>
        <v>0</v>
      </c>
      <c r="BL1629" s="19" t="s">
        <v>933</v>
      </c>
      <c r="BM1629" s="183" t="s">
        <v>2068</v>
      </c>
    </row>
    <row r="1630" spans="1:65" s="2" customFormat="1" ht="14.45" customHeight="1">
      <c r="A1630" s="37"/>
      <c r="B1630" s="38"/>
      <c r="C1630" s="222" t="s">
        <v>2069</v>
      </c>
      <c r="D1630" s="222" t="s">
        <v>194</v>
      </c>
      <c r="E1630" s="223" t="s">
        <v>2070</v>
      </c>
      <c r="F1630" s="224" t="s">
        <v>2071</v>
      </c>
      <c r="G1630" s="225" t="s">
        <v>297</v>
      </c>
      <c r="H1630" s="226">
        <v>30</v>
      </c>
      <c r="I1630" s="227"/>
      <c r="J1630" s="228">
        <f t="shared" si="10"/>
        <v>0</v>
      </c>
      <c r="K1630" s="224" t="s">
        <v>31</v>
      </c>
      <c r="L1630" s="229"/>
      <c r="M1630" s="230" t="s">
        <v>31</v>
      </c>
      <c r="N1630" s="231" t="s">
        <v>48</v>
      </c>
      <c r="O1630" s="67"/>
      <c r="P1630" s="181">
        <f t="shared" si="11"/>
        <v>0</v>
      </c>
      <c r="Q1630" s="181">
        <v>0</v>
      </c>
      <c r="R1630" s="181">
        <f t="shared" si="12"/>
        <v>0</v>
      </c>
      <c r="S1630" s="181">
        <v>0</v>
      </c>
      <c r="T1630" s="182">
        <f t="shared" si="13"/>
        <v>0</v>
      </c>
      <c r="U1630" s="37"/>
      <c r="V1630" s="37"/>
      <c r="W1630" s="37"/>
      <c r="X1630" s="37"/>
      <c r="Y1630" s="37"/>
      <c r="Z1630" s="37"/>
      <c r="AA1630" s="37"/>
      <c r="AB1630" s="37"/>
      <c r="AC1630" s="37"/>
      <c r="AD1630" s="37"/>
      <c r="AE1630" s="37"/>
      <c r="AR1630" s="183" t="s">
        <v>933</v>
      </c>
      <c r="AT1630" s="183" t="s">
        <v>194</v>
      </c>
      <c r="AU1630" s="183" t="s">
        <v>167</v>
      </c>
      <c r="AY1630" s="19" t="s">
        <v>149</v>
      </c>
      <c r="BE1630" s="184">
        <f t="shared" si="14"/>
        <v>0</v>
      </c>
      <c r="BF1630" s="184">
        <f t="shared" si="15"/>
        <v>0</v>
      </c>
      <c r="BG1630" s="184">
        <f t="shared" si="16"/>
        <v>0</v>
      </c>
      <c r="BH1630" s="184">
        <f t="shared" si="17"/>
        <v>0</v>
      </c>
      <c r="BI1630" s="184">
        <f t="shared" si="18"/>
        <v>0</v>
      </c>
      <c r="BJ1630" s="19" t="s">
        <v>85</v>
      </c>
      <c r="BK1630" s="184">
        <f t="shared" si="19"/>
        <v>0</v>
      </c>
      <c r="BL1630" s="19" t="s">
        <v>933</v>
      </c>
      <c r="BM1630" s="183" t="s">
        <v>2072</v>
      </c>
    </row>
    <row r="1631" spans="1:65" s="2" customFormat="1" ht="14.45" customHeight="1">
      <c r="A1631" s="37"/>
      <c r="B1631" s="38"/>
      <c r="C1631" s="222" t="s">
        <v>2073</v>
      </c>
      <c r="D1631" s="222" t="s">
        <v>194</v>
      </c>
      <c r="E1631" s="223" t="s">
        <v>2074</v>
      </c>
      <c r="F1631" s="224" t="s">
        <v>2075</v>
      </c>
      <c r="G1631" s="225" t="s">
        <v>297</v>
      </c>
      <c r="H1631" s="226">
        <v>15</v>
      </c>
      <c r="I1631" s="227"/>
      <c r="J1631" s="228">
        <f t="shared" si="10"/>
        <v>0</v>
      </c>
      <c r="K1631" s="224" t="s">
        <v>31</v>
      </c>
      <c r="L1631" s="229"/>
      <c r="M1631" s="230" t="s">
        <v>31</v>
      </c>
      <c r="N1631" s="231" t="s">
        <v>48</v>
      </c>
      <c r="O1631" s="67"/>
      <c r="P1631" s="181">
        <f t="shared" si="11"/>
        <v>0</v>
      </c>
      <c r="Q1631" s="181">
        <v>0</v>
      </c>
      <c r="R1631" s="181">
        <f t="shared" si="12"/>
        <v>0</v>
      </c>
      <c r="S1631" s="181">
        <v>0</v>
      </c>
      <c r="T1631" s="182">
        <f t="shared" si="13"/>
        <v>0</v>
      </c>
      <c r="U1631" s="37"/>
      <c r="V1631" s="37"/>
      <c r="W1631" s="37"/>
      <c r="X1631" s="37"/>
      <c r="Y1631" s="37"/>
      <c r="Z1631" s="37"/>
      <c r="AA1631" s="37"/>
      <c r="AB1631" s="37"/>
      <c r="AC1631" s="37"/>
      <c r="AD1631" s="37"/>
      <c r="AE1631" s="37"/>
      <c r="AR1631" s="183" t="s">
        <v>933</v>
      </c>
      <c r="AT1631" s="183" t="s">
        <v>194</v>
      </c>
      <c r="AU1631" s="183" t="s">
        <v>167</v>
      </c>
      <c r="AY1631" s="19" t="s">
        <v>149</v>
      </c>
      <c r="BE1631" s="184">
        <f t="shared" si="14"/>
        <v>0</v>
      </c>
      <c r="BF1631" s="184">
        <f t="shared" si="15"/>
        <v>0</v>
      </c>
      <c r="BG1631" s="184">
        <f t="shared" si="16"/>
        <v>0</v>
      </c>
      <c r="BH1631" s="184">
        <f t="shared" si="17"/>
        <v>0</v>
      </c>
      <c r="BI1631" s="184">
        <f t="shared" si="18"/>
        <v>0</v>
      </c>
      <c r="BJ1631" s="19" t="s">
        <v>85</v>
      </c>
      <c r="BK1631" s="184">
        <f t="shared" si="19"/>
        <v>0</v>
      </c>
      <c r="BL1631" s="19" t="s">
        <v>933</v>
      </c>
      <c r="BM1631" s="183" t="s">
        <v>2076</v>
      </c>
    </row>
    <row r="1632" spans="1:65" s="2" customFormat="1" ht="14.45" customHeight="1">
      <c r="A1632" s="37"/>
      <c r="B1632" s="38"/>
      <c r="C1632" s="222" t="s">
        <v>2077</v>
      </c>
      <c r="D1632" s="222" t="s">
        <v>194</v>
      </c>
      <c r="E1632" s="223" t="s">
        <v>2078</v>
      </c>
      <c r="F1632" s="224" t="s">
        <v>2079</v>
      </c>
      <c r="G1632" s="225" t="s">
        <v>2017</v>
      </c>
      <c r="H1632" s="226">
        <v>7</v>
      </c>
      <c r="I1632" s="227"/>
      <c r="J1632" s="228">
        <f t="shared" si="10"/>
        <v>0</v>
      </c>
      <c r="K1632" s="224" t="s">
        <v>31</v>
      </c>
      <c r="L1632" s="229"/>
      <c r="M1632" s="230" t="s">
        <v>31</v>
      </c>
      <c r="N1632" s="231" t="s">
        <v>48</v>
      </c>
      <c r="O1632" s="67"/>
      <c r="P1632" s="181">
        <f t="shared" si="11"/>
        <v>0</v>
      </c>
      <c r="Q1632" s="181">
        <v>0</v>
      </c>
      <c r="R1632" s="181">
        <f t="shared" si="12"/>
        <v>0</v>
      </c>
      <c r="S1632" s="181">
        <v>0</v>
      </c>
      <c r="T1632" s="182">
        <f t="shared" si="13"/>
        <v>0</v>
      </c>
      <c r="U1632" s="37"/>
      <c r="V1632" s="37"/>
      <c r="W1632" s="37"/>
      <c r="X1632" s="37"/>
      <c r="Y1632" s="37"/>
      <c r="Z1632" s="37"/>
      <c r="AA1632" s="37"/>
      <c r="AB1632" s="37"/>
      <c r="AC1632" s="37"/>
      <c r="AD1632" s="37"/>
      <c r="AE1632" s="37"/>
      <c r="AR1632" s="183" t="s">
        <v>933</v>
      </c>
      <c r="AT1632" s="183" t="s">
        <v>194</v>
      </c>
      <c r="AU1632" s="183" t="s">
        <v>167</v>
      </c>
      <c r="AY1632" s="19" t="s">
        <v>149</v>
      </c>
      <c r="BE1632" s="184">
        <f t="shared" si="14"/>
        <v>0</v>
      </c>
      <c r="BF1632" s="184">
        <f t="shared" si="15"/>
        <v>0</v>
      </c>
      <c r="BG1632" s="184">
        <f t="shared" si="16"/>
        <v>0</v>
      </c>
      <c r="BH1632" s="184">
        <f t="shared" si="17"/>
        <v>0</v>
      </c>
      <c r="BI1632" s="184">
        <f t="shared" si="18"/>
        <v>0</v>
      </c>
      <c r="BJ1632" s="19" t="s">
        <v>85</v>
      </c>
      <c r="BK1632" s="184">
        <f t="shared" si="19"/>
        <v>0</v>
      </c>
      <c r="BL1632" s="19" t="s">
        <v>933</v>
      </c>
      <c r="BM1632" s="183" t="s">
        <v>2080</v>
      </c>
    </row>
    <row r="1633" spans="1:65" s="2" customFormat="1" ht="14.45" customHeight="1">
      <c r="A1633" s="37"/>
      <c r="B1633" s="38"/>
      <c r="C1633" s="222" t="s">
        <v>2081</v>
      </c>
      <c r="D1633" s="222" t="s">
        <v>194</v>
      </c>
      <c r="E1633" s="223" t="s">
        <v>2082</v>
      </c>
      <c r="F1633" s="224" t="s">
        <v>2083</v>
      </c>
      <c r="G1633" s="225" t="s">
        <v>2017</v>
      </c>
      <c r="H1633" s="226">
        <v>35</v>
      </c>
      <c r="I1633" s="227"/>
      <c r="J1633" s="228">
        <f t="shared" si="10"/>
        <v>0</v>
      </c>
      <c r="K1633" s="224" t="s">
        <v>31</v>
      </c>
      <c r="L1633" s="229"/>
      <c r="M1633" s="230" t="s">
        <v>31</v>
      </c>
      <c r="N1633" s="231" t="s">
        <v>48</v>
      </c>
      <c r="O1633" s="67"/>
      <c r="P1633" s="181">
        <f t="shared" si="11"/>
        <v>0</v>
      </c>
      <c r="Q1633" s="181">
        <v>0</v>
      </c>
      <c r="R1633" s="181">
        <f t="shared" si="12"/>
        <v>0</v>
      </c>
      <c r="S1633" s="181">
        <v>0</v>
      </c>
      <c r="T1633" s="182">
        <f t="shared" si="13"/>
        <v>0</v>
      </c>
      <c r="U1633" s="37"/>
      <c r="V1633" s="37"/>
      <c r="W1633" s="37"/>
      <c r="X1633" s="37"/>
      <c r="Y1633" s="37"/>
      <c r="Z1633" s="37"/>
      <c r="AA1633" s="37"/>
      <c r="AB1633" s="37"/>
      <c r="AC1633" s="37"/>
      <c r="AD1633" s="37"/>
      <c r="AE1633" s="37"/>
      <c r="AR1633" s="183" t="s">
        <v>933</v>
      </c>
      <c r="AT1633" s="183" t="s">
        <v>194</v>
      </c>
      <c r="AU1633" s="183" t="s">
        <v>167</v>
      </c>
      <c r="AY1633" s="19" t="s">
        <v>149</v>
      </c>
      <c r="BE1633" s="184">
        <f t="shared" si="14"/>
        <v>0</v>
      </c>
      <c r="BF1633" s="184">
        <f t="shared" si="15"/>
        <v>0</v>
      </c>
      <c r="BG1633" s="184">
        <f t="shared" si="16"/>
        <v>0</v>
      </c>
      <c r="BH1633" s="184">
        <f t="shared" si="17"/>
        <v>0</v>
      </c>
      <c r="BI1633" s="184">
        <f t="shared" si="18"/>
        <v>0</v>
      </c>
      <c r="BJ1633" s="19" t="s">
        <v>85</v>
      </c>
      <c r="BK1633" s="184">
        <f t="shared" si="19"/>
        <v>0</v>
      </c>
      <c r="BL1633" s="19" t="s">
        <v>933</v>
      </c>
      <c r="BM1633" s="183" t="s">
        <v>2084</v>
      </c>
    </row>
    <row r="1634" spans="1:65" s="2" customFormat="1" ht="14.45" customHeight="1">
      <c r="A1634" s="37"/>
      <c r="B1634" s="38"/>
      <c r="C1634" s="222" t="s">
        <v>2085</v>
      </c>
      <c r="D1634" s="222" t="s">
        <v>194</v>
      </c>
      <c r="E1634" s="223" t="s">
        <v>2086</v>
      </c>
      <c r="F1634" s="224" t="s">
        <v>2087</v>
      </c>
      <c r="G1634" s="225" t="s">
        <v>2017</v>
      </c>
      <c r="H1634" s="226">
        <v>15</v>
      </c>
      <c r="I1634" s="227"/>
      <c r="J1634" s="228">
        <f t="shared" si="10"/>
        <v>0</v>
      </c>
      <c r="K1634" s="224" t="s">
        <v>31</v>
      </c>
      <c r="L1634" s="229"/>
      <c r="M1634" s="230" t="s">
        <v>31</v>
      </c>
      <c r="N1634" s="231" t="s">
        <v>48</v>
      </c>
      <c r="O1634" s="67"/>
      <c r="P1634" s="181">
        <f t="shared" si="11"/>
        <v>0</v>
      </c>
      <c r="Q1634" s="181">
        <v>0</v>
      </c>
      <c r="R1634" s="181">
        <f t="shared" si="12"/>
        <v>0</v>
      </c>
      <c r="S1634" s="181">
        <v>0</v>
      </c>
      <c r="T1634" s="182">
        <f t="shared" si="13"/>
        <v>0</v>
      </c>
      <c r="U1634" s="37"/>
      <c r="V1634" s="37"/>
      <c r="W1634" s="37"/>
      <c r="X1634" s="37"/>
      <c r="Y1634" s="37"/>
      <c r="Z1634" s="37"/>
      <c r="AA1634" s="37"/>
      <c r="AB1634" s="37"/>
      <c r="AC1634" s="37"/>
      <c r="AD1634" s="37"/>
      <c r="AE1634" s="37"/>
      <c r="AR1634" s="183" t="s">
        <v>933</v>
      </c>
      <c r="AT1634" s="183" t="s">
        <v>194</v>
      </c>
      <c r="AU1634" s="183" t="s">
        <v>167</v>
      </c>
      <c r="AY1634" s="19" t="s">
        <v>149</v>
      </c>
      <c r="BE1634" s="184">
        <f t="shared" si="14"/>
        <v>0</v>
      </c>
      <c r="BF1634" s="184">
        <f t="shared" si="15"/>
        <v>0</v>
      </c>
      <c r="BG1634" s="184">
        <f t="shared" si="16"/>
        <v>0</v>
      </c>
      <c r="BH1634" s="184">
        <f t="shared" si="17"/>
        <v>0</v>
      </c>
      <c r="BI1634" s="184">
        <f t="shared" si="18"/>
        <v>0</v>
      </c>
      <c r="BJ1634" s="19" t="s">
        <v>85</v>
      </c>
      <c r="BK1634" s="184">
        <f t="shared" si="19"/>
        <v>0</v>
      </c>
      <c r="BL1634" s="19" t="s">
        <v>933</v>
      </c>
      <c r="BM1634" s="183" t="s">
        <v>2088</v>
      </c>
    </row>
    <row r="1635" spans="1:65" s="2" customFormat="1" ht="14.45" customHeight="1">
      <c r="A1635" s="37"/>
      <c r="B1635" s="38"/>
      <c r="C1635" s="222" t="s">
        <v>2089</v>
      </c>
      <c r="D1635" s="222" t="s">
        <v>194</v>
      </c>
      <c r="E1635" s="223" t="s">
        <v>2090</v>
      </c>
      <c r="F1635" s="224" t="s">
        <v>2091</v>
      </c>
      <c r="G1635" s="225" t="s">
        <v>2092</v>
      </c>
      <c r="H1635" s="226">
        <v>1</v>
      </c>
      <c r="I1635" s="227"/>
      <c r="J1635" s="228">
        <f t="shared" si="10"/>
        <v>0</v>
      </c>
      <c r="K1635" s="224" t="s">
        <v>31</v>
      </c>
      <c r="L1635" s="229"/>
      <c r="M1635" s="230" t="s">
        <v>31</v>
      </c>
      <c r="N1635" s="231" t="s">
        <v>48</v>
      </c>
      <c r="O1635" s="67"/>
      <c r="P1635" s="181">
        <f t="shared" si="11"/>
        <v>0</v>
      </c>
      <c r="Q1635" s="181">
        <v>0</v>
      </c>
      <c r="R1635" s="181">
        <f t="shared" si="12"/>
        <v>0</v>
      </c>
      <c r="S1635" s="181">
        <v>0</v>
      </c>
      <c r="T1635" s="182">
        <f t="shared" si="13"/>
        <v>0</v>
      </c>
      <c r="U1635" s="37"/>
      <c r="V1635" s="37"/>
      <c r="W1635" s="37"/>
      <c r="X1635" s="37"/>
      <c r="Y1635" s="37"/>
      <c r="Z1635" s="37"/>
      <c r="AA1635" s="37"/>
      <c r="AB1635" s="37"/>
      <c r="AC1635" s="37"/>
      <c r="AD1635" s="37"/>
      <c r="AE1635" s="37"/>
      <c r="AR1635" s="183" t="s">
        <v>933</v>
      </c>
      <c r="AT1635" s="183" t="s">
        <v>194</v>
      </c>
      <c r="AU1635" s="183" t="s">
        <v>167</v>
      </c>
      <c r="AY1635" s="19" t="s">
        <v>149</v>
      </c>
      <c r="BE1635" s="184">
        <f t="shared" si="14"/>
        <v>0</v>
      </c>
      <c r="BF1635" s="184">
        <f t="shared" si="15"/>
        <v>0</v>
      </c>
      <c r="BG1635" s="184">
        <f t="shared" si="16"/>
        <v>0</v>
      </c>
      <c r="BH1635" s="184">
        <f t="shared" si="17"/>
        <v>0</v>
      </c>
      <c r="BI1635" s="184">
        <f t="shared" si="18"/>
        <v>0</v>
      </c>
      <c r="BJ1635" s="19" t="s">
        <v>85</v>
      </c>
      <c r="BK1635" s="184">
        <f t="shared" si="19"/>
        <v>0</v>
      </c>
      <c r="BL1635" s="19" t="s">
        <v>933</v>
      </c>
      <c r="BM1635" s="183" t="s">
        <v>2093</v>
      </c>
    </row>
    <row r="1636" spans="1:65" s="2" customFormat="1" ht="14.45" customHeight="1">
      <c r="A1636" s="37"/>
      <c r="B1636" s="38"/>
      <c r="C1636" s="172" t="s">
        <v>2094</v>
      </c>
      <c r="D1636" s="172" t="s">
        <v>151</v>
      </c>
      <c r="E1636" s="173" t="s">
        <v>2032</v>
      </c>
      <c r="F1636" s="174" t="s">
        <v>2033</v>
      </c>
      <c r="G1636" s="175" t="s">
        <v>1284</v>
      </c>
      <c r="H1636" s="243"/>
      <c r="I1636" s="177"/>
      <c r="J1636" s="178">
        <f t="shared" si="10"/>
        <v>0</v>
      </c>
      <c r="K1636" s="174" t="s">
        <v>31</v>
      </c>
      <c r="L1636" s="42"/>
      <c r="M1636" s="179" t="s">
        <v>31</v>
      </c>
      <c r="N1636" s="180" t="s">
        <v>48</v>
      </c>
      <c r="O1636" s="67"/>
      <c r="P1636" s="181">
        <f t="shared" si="11"/>
        <v>0</v>
      </c>
      <c r="Q1636" s="181">
        <v>0</v>
      </c>
      <c r="R1636" s="181">
        <f t="shared" si="12"/>
        <v>0</v>
      </c>
      <c r="S1636" s="181">
        <v>0</v>
      </c>
      <c r="T1636" s="182">
        <f t="shared" si="13"/>
        <v>0</v>
      </c>
      <c r="U1636" s="37"/>
      <c r="V1636" s="37"/>
      <c r="W1636" s="37"/>
      <c r="X1636" s="37"/>
      <c r="Y1636" s="37"/>
      <c r="Z1636" s="37"/>
      <c r="AA1636" s="37"/>
      <c r="AB1636" s="37"/>
      <c r="AC1636" s="37"/>
      <c r="AD1636" s="37"/>
      <c r="AE1636" s="37"/>
      <c r="AR1636" s="183" t="s">
        <v>933</v>
      </c>
      <c r="AT1636" s="183" t="s">
        <v>151</v>
      </c>
      <c r="AU1636" s="183" t="s">
        <v>167</v>
      </c>
      <c r="AY1636" s="19" t="s">
        <v>149</v>
      </c>
      <c r="BE1636" s="184">
        <f t="shared" si="14"/>
        <v>0</v>
      </c>
      <c r="BF1636" s="184">
        <f t="shared" si="15"/>
        <v>0</v>
      </c>
      <c r="BG1636" s="184">
        <f t="shared" si="16"/>
        <v>0</v>
      </c>
      <c r="BH1636" s="184">
        <f t="shared" si="17"/>
        <v>0</v>
      </c>
      <c r="BI1636" s="184">
        <f t="shared" si="18"/>
        <v>0</v>
      </c>
      <c r="BJ1636" s="19" t="s">
        <v>85</v>
      </c>
      <c r="BK1636" s="184">
        <f t="shared" si="19"/>
        <v>0</v>
      </c>
      <c r="BL1636" s="19" t="s">
        <v>933</v>
      </c>
      <c r="BM1636" s="183" t="s">
        <v>2095</v>
      </c>
    </row>
    <row r="1637" spans="1:65" s="2" customFormat="1" ht="14.45" customHeight="1">
      <c r="A1637" s="37"/>
      <c r="B1637" s="38"/>
      <c r="C1637" s="172" t="s">
        <v>2096</v>
      </c>
      <c r="D1637" s="172" t="s">
        <v>151</v>
      </c>
      <c r="E1637" s="173" t="s">
        <v>2036</v>
      </c>
      <c r="F1637" s="174" t="s">
        <v>2037</v>
      </c>
      <c r="G1637" s="175" t="s">
        <v>1284</v>
      </c>
      <c r="H1637" s="243"/>
      <c r="I1637" s="177"/>
      <c r="J1637" s="178">
        <f t="shared" si="10"/>
        <v>0</v>
      </c>
      <c r="K1637" s="174" t="s">
        <v>31</v>
      </c>
      <c r="L1637" s="42"/>
      <c r="M1637" s="179" t="s">
        <v>31</v>
      </c>
      <c r="N1637" s="180" t="s">
        <v>48</v>
      </c>
      <c r="O1637" s="67"/>
      <c r="P1637" s="181">
        <f t="shared" si="11"/>
        <v>0</v>
      </c>
      <c r="Q1637" s="181">
        <v>0</v>
      </c>
      <c r="R1637" s="181">
        <f t="shared" si="12"/>
        <v>0</v>
      </c>
      <c r="S1637" s="181">
        <v>0</v>
      </c>
      <c r="T1637" s="182">
        <f t="shared" si="13"/>
        <v>0</v>
      </c>
      <c r="U1637" s="37"/>
      <c r="V1637" s="37"/>
      <c r="W1637" s="37"/>
      <c r="X1637" s="37"/>
      <c r="Y1637" s="37"/>
      <c r="Z1637" s="37"/>
      <c r="AA1637" s="37"/>
      <c r="AB1637" s="37"/>
      <c r="AC1637" s="37"/>
      <c r="AD1637" s="37"/>
      <c r="AE1637" s="37"/>
      <c r="AR1637" s="183" t="s">
        <v>576</v>
      </c>
      <c r="AT1637" s="183" t="s">
        <v>151</v>
      </c>
      <c r="AU1637" s="183" t="s">
        <v>167</v>
      </c>
      <c r="AY1637" s="19" t="s">
        <v>149</v>
      </c>
      <c r="BE1637" s="184">
        <f t="shared" si="14"/>
        <v>0</v>
      </c>
      <c r="BF1637" s="184">
        <f t="shared" si="15"/>
        <v>0</v>
      </c>
      <c r="BG1637" s="184">
        <f t="shared" si="16"/>
        <v>0</v>
      </c>
      <c r="BH1637" s="184">
        <f t="shared" si="17"/>
        <v>0</v>
      </c>
      <c r="BI1637" s="184">
        <f t="shared" si="18"/>
        <v>0</v>
      </c>
      <c r="BJ1637" s="19" t="s">
        <v>85</v>
      </c>
      <c r="BK1637" s="184">
        <f t="shared" si="19"/>
        <v>0</v>
      </c>
      <c r="BL1637" s="19" t="s">
        <v>576</v>
      </c>
      <c r="BM1637" s="183" t="s">
        <v>2097</v>
      </c>
    </row>
    <row r="1638" spans="1:65" s="2" customFormat="1" ht="14.45" customHeight="1">
      <c r="A1638" s="37"/>
      <c r="B1638" s="38"/>
      <c r="C1638" s="172" t="s">
        <v>2098</v>
      </c>
      <c r="D1638" s="172" t="s">
        <v>151</v>
      </c>
      <c r="E1638" s="173" t="s">
        <v>2040</v>
      </c>
      <c r="F1638" s="174" t="s">
        <v>2041</v>
      </c>
      <c r="G1638" s="175" t="s">
        <v>1284</v>
      </c>
      <c r="H1638" s="243"/>
      <c r="I1638" s="177"/>
      <c r="J1638" s="178">
        <f t="shared" si="10"/>
        <v>0</v>
      </c>
      <c r="K1638" s="174" t="s">
        <v>31</v>
      </c>
      <c r="L1638" s="42"/>
      <c r="M1638" s="179" t="s">
        <v>31</v>
      </c>
      <c r="N1638" s="180" t="s">
        <v>48</v>
      </c>
      <c r="O1638" s="67"/>
      <c r="P1638" s="181">
        <f t="shared" si="11"/>
        <v>0</v>
      </c>
      <c r="Q1638" s="181">
        <v>0</v>
      </c>
      <c r="R1638" s="181">
        <f t="shared" si="12"/>
        <v>0</v>
      </c>
      <c r="S1638" s="181">
        <v>0</v>
      </c>
      <c r="T1638" s="182">
        <f t="shared" si="13"/>
        <v>0</v>
      </c>
      <c r="U1638" s="37"/>
      <c r="V1638" s="37"/>
      <c r="W1638" s="37"/>
      <c r="X1638" s="37"/>
      <c r="Y1638" s="37"/>
      <c r="Z1638" s="37"/>
      <c r="AA1638" s="37"/>
      <c r="AB1638" s="37"/>
      <c r="AC1638" s="37"/>
      <c r="AD1638" s="37"/>
      <c r="AE1638" s="37"/>
      <c r="AR1638" s="183" t="s">
        <v>576</v>
      </c>
      <c r="AT1638" s="183" t="s">
        <v>151</v>
      </c>
      <c r="AU1638" s="183" t="s">
        <v>167</v>
      </c>
      <c r="AY1638" s="19" t="s">
        <v>149</v>
      </c>
      <c r="BE1638" s="184">
        <f t="shared" si="14"/>
        <v>0</v>
      </c>
      <c r="BF1638" s="184">
        <f t="shared" si="15"/>
        <v>0</v>
      </c>
      <c r="BG1638" s="184">
        <f t="shared" si="16"/>
        <v>0</v>
      </c>
      <c r="BH1638" s="184">
        <f t="shared" si="17"/>
        <v>0</v>
      </c>
      <c r="BI1638" s="184">
        <f t="shared" si="18"/>
        <v>0</v>
      </c>
      <c r="BJ1638" s="19" t="s">
        <v>85</v>
      </c>
      <c r="BK1638" s="184">
        <f t="shared" si="19"/>
        <v>0</v>
      </c>
      <c r="BL1638" s="19" t="s">
        <v>576</v>
      </c>
      <c r="BM1638" s="183" t="s">
        <v>2099</v>
      </c>
    </row>
    <row r="1639" spans="2:63" s="12" customFormat="1" ht="20.85" customHeight="1">
      <c r="B1639" s="156"/>
      <c r="C1639" s="157"/>
      <c r="D1639" s="158" t="s">
        <v>76</v>
      </c>
      <c r="E1639" s="170" t="s">
        <v>2100</v>
      </c>
      <c r="F1639" s="170" t="s">
        <v>2011</v>
      </c>
      <c r="G1639" s="157"/>
      <c r="H1639" s="157"/>
      <c r="I1639" s="160"/>
      <c r="J1639" s="171">
        <f>BK1639</f>
        <v>0</v>
      </c>
      <c r="K1639" s="157"/>
      <c r="L1639" s="162"/>
      <c r="M1639" s="163"/>
      <c r="N1639" s="164"/>
      <c r="O1639" s="164"/>
      <c r="P1639" s="165">
        <f>SUM(P1640:P1657)</f>
        <v>0</v>
      </c>
      <c r="Q1639" s="164"/>
      <c r="R1639" s="165">
        <f>SUM(R1640:R1657)</f>
        <v>0</v>
      </c>
      <c r="S1639" s="164"/>
      <c r="T1639" s="166">
        <f>SUM(T1640:T1657)</f>
        <v>0</v>
      </c>
      <c r="AR1639" s="167" t="s">
        <v>167</v>
      </c>
      <c r="AT1639" s="168" t="s">
        <v>76</v>
      </c>
      <c r="AU1639" s="168" t="s">
        <v>87</v>
      </c>
      <c r="AY1639" s="167" t="s">
        <v>149</v>
      </c>
      <c r="BK1639" s="169">
        <f>SUM(BK1640:BK1657)</f>
        <v>0</v>
      </c>
    </row>
    <row r="1640" spans="1:65" s="2" customFormat="1" ht="14.45" customHeight="1">
      <c r="A1640" s="37"/>
      <c r="B1640" s="38"/>
      <c r="C1640" s="172" t="s">
        <v>2101</v>
      </c>
      <c r="D1640" s="172" t="s">
        <v>151</v>
      </c>
      <c r="E1640" s="173" t="s">
        <v>2102</v>
      </c>
      <c r="F1640" s="174" t="s">
        <v>2103</v>
      </c>
      <c r="G1640" s="175" t="s">
        <v>2017</v>
      </c>
      <c r="H1640" s="176">
        <v>5</v>
      </c>
      <c r="I1640" s="177"/>
      <c r="J1640" s="178">
        <f aca="true" t="shared" si="20" ref="J1640:J1657">ROUND(I1640*H1640,2)</f>
        <v>0</v>
      </c>
      <c r="K1640" s="174" t="s">
        <v>31</v>
      </c>
      <c r="L1640" s="42"/>
      <c r="M1640" s="179" t="s">
        <v>31</v>
      </c>
      <c r="N1640" s="180" t="s">
        <v>48</v>
      </c>
      <c r="O1640" s="67"/>
      <c r="P1640" s="181">
        <f aca="true" t="shared" si="21" ref="P1640:P1657">O1640*H1640</f>
        <v>0</v>
      </c>
      <c r="Q1640" s="181">
        <v>0</v>
      </c>
      <c r="R1640" s="181">
        <f aca="true" t="shared" si="22" ref="R1640:R1657">Q1640*H1640</f>
        <v>0</v>
      </c>
      <c r="S1640" s="181">
        <v>0</v>
      </c>
      <c r="T1640" s="182">
        <f aca="true" t="shared" si="23" ref="T1640:T1657">S1640*H1640</f>
        <v>0</v>
      </c>
      <c r="U1640" s="37"/>
      <c r="V1640" s="37"/>
      <c r="W1640" s="37"/>
      <c r="X1640" s="37"/>
      <c r="Y1640" s="37"/>
      <c r="Z1640" s="37"/>
      <c r="AA1640" s="37"/>
      <c r="AB1640" s="37"/>
      <c r="AC1640" s="37"/>
      <c r="AD1640" s="37"/>
      <c r="AE1640" s="37"/>
      <c r="AR1640" s="183" t="s">
        <v>576</v>
      </c>
      <c r="AT1640" s="183" t="s">
        <v>151</v>
      </c>
      <c r="AU1640" s="183" t="s">
        <v>167</v>
      </c>
      <c r="AY1640" s="19" t="s">
        <v>149</v>
      </c>
      <c r="BE1640" s="184">
        <f aca="true" t="shared" si="24" ref="BE1640:BE1657">IF(N1640="základní",J1640,0)</f>
        <v>0</v>
      </c>
      <c r="BF1640" s="184">
        <f aca="true" t="shared" si="25" ref="BF1640:BF1657">IF(N1640="snížená",J1640,0)</f>
        <v>0</v>
      </c>
      <c r="BG1640" s="184">
        <f aca="true" t="shared" si="26" ref="BG1640:BG1657">IF(N1640="zákl. přenesená",J1640,0)</f>
        <v>0</v>
      </c>
      <c r="BH1640" s="184">
        <f aca="true" t="shared" si="27" ref="BH1640:BH1657">IF(N1640="sníž. přenesená",J1640,0)</f>
        <v>0</v>
      </c>
      <c r="BI1640" s="184">
        <f aca="true" t="shared" si="28" ref="BI1640:BI1657">IF(N1640="nulová",J1640,0)</f>
        <v>0</v>
      </c>
      <c r="BJ1640" s="19" t="s">
        <v>85</v>
      </c>
      <c r="BK1640" s="184">
        <f aca="true" t="shared" si="29" ref="BK1640:BK1657">ROUND(I1640*H1640,2)</f>
        <v>0</v>
      </c>
      <c r="BL1640" s="19" t="s">
        <v>576</v>
      </c>
      <c r="BM1640" s="183" t="s">
        <v>2104</v>
      </c>
    </row>
    <row r="1641" spans="1:65" s="2" customFormat="1" ht="14.45" customHeight="1">
      <c r="A1641" s="37"/>
      <c r="B1641" s="38"/>
      <c r="C1641" s="172" t="s">
        <v>2105</v>
      </c>
      <c r="D1641" s="172" t="s">
        <v>151</v>
      </c>
      <c r="E1641" s="173" t="s">
        <v>2106</v>
      </c>
      <c r="F1641" s="174" t="s">
        <v>2107</v>
      </c>
      <c r="G1641" s="175" t="s">
        <v>2017</v>
      </c>
      <c r="H1641" s="176">
        <v>3</v>
      </c>
      <c r="I1641" s="177"/>
      <c r="J1641" s="178">
        <f t="shared" si="20"/>
        <v>0</v>
      </c>
      <c r="K1641" s="174" t="s">
        <v>31</v>
      </c>
      <c r="L1641" s="42"/>
      <c r="M1641" s="179" t="s">
        <v>31</v>
      </c>
      <c r="N1641" s="180" t="s">
        <v>48</v>
      </c>
      <c r="O1641" s="67"/>
      <c r="P1641" s="181">
        <f t="shared" si="21"/>
        <v>0</v>
      </c>
      <c r="Q1641" s="181">
        <v>0</v>
      </c>
      <c r="R1641" s="181">
        <f t="shared" si="22"/>
        <v>0</v>
      </c>
      <c r="S1641" s="181">
        <v>0</v>
      </c>
      <c r="T1641" s="182">
        <f t="shared" si="23"/>
        <v>0</v>
      </c>
      <c r="U1641" s="37"/>
      <c r="V1641" s="37"/>
      <c r="W1641" s="37"/>
      <c r="X1641" s="37"/>
      <c r="Y1641" s="37"/>
      <c r="Z1641" s="37"/>
      <c r="AA1641" s="37"/>
      <c r="AB1641" s="37"/>
      <c r="AC1641" s="37"/>
      <c r="AD1641" s="37"/>
      <c r="AE1641" s="37"/>
      <c r="AR1641" s="183" t="s">
        <v>576</v>
      </c>
      <c r="AT1641" s="183" t="s">
        <v>151</v>
      </c>
      <c r="AU1641" s="183" t="s">
        <v>167</v>
      </c>
      <c r="AY1641" s="19" t="s">
        <v>149</v>
      </c>
      <c r="BE1641" s="184">
        <f t="shared" si="24"/>
        <v>0</v>
      </c>
      <c r="BF1641" s="184">
        <f t="shared" si="25"/>
        <v>0</v>
      </c>
      <c r="BG1641" s="184">
        <f t="shared" si="26"/>
        <v>0</v>
      </c>
      <c r="BH1641" s="184">
        <f t="shared" si="27"/>
        <v>0</v>
      </c>
      <c r="BI1641" s="184">
        <f t="shared" si="28"/>
        <v>0</v>
      </c>
      <c r="BJ1641" s="19" t="s">
        <v>85</v>
      </c>
      <c r="BK1641" s="184">
        <f t="shared" si="29"/>
        <v>0</v>
      </c>
      <c r="BL1641" s="19" t="s">
        <v>576</v>
      </c>
      <c r="BM1641" s="183" t="s">
        <v>2108</v>
      </c>
    </row>
    <row r="1642" spans="1:65" s="2" customFormat="1" ht="14.45" customHeight="1">
      <c r="A1642" s="37"/>
      <c r="B1642" s="38"/>
      <c r="C1642" s="172" t="s">
        <v>2109</v>
      </c>
      <c r="D1642" s="172" t="s">
        <v>151</v>
      </c>
      <c r="E1642" s="173" t="s">
        <v>2106</v>
      </c>
      <c r="F1642" s="174" t="s">
        <v>2107</v>
      </c>
      <c r="G1642" s="175" t="s">
        <v>2017</v>
      </c>
      <c r="H1642" s="176">
        <v>1</v>
      </c>
      <c r="I1642" s="177"/>
      <c r="J1642" s="178">
        <f t="shared" si="20"/>
        <v>0</v>
      </c>
      <c r="K1642" s="174" t="s">
        <v>31</v>
      </c>
      <c r="L1642" s="42"/>
      <c r="M1642" s="179" t="s">
        <v>31</v>
      </c>
      <c r="N1642" s="180" t="s">
        <v>48</v>
      </c>
      <c r="O1642" s="67"/>
      <c r="P1642" s="181">
        <f t="shared" si="21"/>
        <v>0</v>
      </c>
      <c r="Q1642" s="181">
        <v>0</v>
      </c>
      <c r="R1642" s="181">
        <f t="shared" si="22"/>
        <v>0</v>
      </c>
      <c r="S1642" s="181">
        <v>0</v>
      </c>
      <c r="T1642" s="182">
        <f t="shared" si="23"/>
        <v>0</v>
      </c>
      <c r="U1642" s="37"/>
      <c r="V1642" s="37"/>
      <c r="W1642" s="37"/>
      <c r="X1642" s="37"/>
      <c r="Y1642" s="37"/>
      <c r="Z1642" s="37"/>
      <c r="AA1642" s="37"/>
      <c r="AB1642" s="37"/>
      <c r="AC1642" s="37"/>
      <c r="AD1642" s="37"/>
      <c r="AE1642" s="37"/>
      <c r="AR1642" s="183" t="s">
        <v>576</v>
      </c>
      <c r="AT1642" s="183" t="s">
        <v>151</v>
      </c>
      <c r="AU1642" s="183" t="s">
        <v>167</v>
      </c>
      <c r="AY1642" s="19" t="s">
        <v>149</v>
      </c>
      <c r="BE1642" s="184">
        <f t="shared" si="24"/>
        <v>0</v>
      </c>
      <c r="BF1642" s="184">
        <f t="shared" si="25"/>
        <v>0</v>
      </c>
      <c r="BG1642" s="184">
        <f t="shared" si="26"/>
        <v>0</v>
      </c>
      <c r="BH1642" s="184">
        <f t="shared" si="27"/>
        <v>0</v>
      </c>
      <c r="BI1642" s="184">
        <f t="shared" si="28"/>
        <v>0</v>
      </c>
      <c r="BJ1642" s="19" t="s">
        <v>85</v>
      </c>
      <c r="BK1642" s="184">
        <f t="shared" si="29"/>
        <v>0</v>
      </c>
      <c r="BL1642" s="19" t="s">
        <v>576</v>
      </c>
      <c r="BM1642" s="183" t="s">
        <v>2110</v>
      </c>
    </row>
    <row r="1643" spans="1:65" s="2" customFormat="1" ht="14.45" customHeight="1">
      <c r="A1643" s="37"/>
      <c r="B1643" s="38"/>
      <c r="C1643" s="172" t="s">
        <v>2111</v>
      </c>
      <c r="D1643" s="172" t="s">
        <v>151</v>
      </c>
      <c r="E1643" s="173" t="s">
        <v>2112</v>
      </c>
      <c r="F1643" s="174" t="s">
        <v>2113</v>
      </c>
      <c r="G1643" s="175" t="s">
        <v>2017</v>
      </c>
      <c r="H1643" s="176">
        <v>6</v>
      </c>
      <c r="I1643" s="177"/>
      <c r="J1643" s="178">
        <f t="shared" si="20"/>
        <v>0</v>
      </c>
      <c r="K1643" s="174" t="s">
        <v>31</v>
      </c>
      <c r="L1643" s="42"/>
      <c r="M1643" s="179" t="s">
        <v>31</v>
      </c>
      <c r="N1643" s="180" t="s">
        <v>48</v>
      </c>
      <c r="O1643" s="67"/>
      <c r="P1643" s="181">
        <f t="shared" si="21"/>
        <v>0</v>
      </c>
      <c r="Q1643" s="181">
        <v>0</v>
      </c>
      <c r="R1643" s="181">
        <f t="shared" si="22"/>
        <v>0</v>
      </c>
      <c r="S1643" s="181">
        <v>0</v>
      </c>
      <c r="T1643" s="182">
        <f t="shared" si="23"/>
        <v>0</v>
      </c>
      <c r="U1643" s="37"/>
      <c r="V1643" s="37"/>
      <c r="W1643" s="37"/>
      <c r="X1643" s="37"/>
      <c r="Y1643" s="37"/>
      <c r="Z1643" s="37"/>
      <c r="AA1643" s="37"/>
      <c r="AB1643" s="37"/>
      <c r="AC1643" s="37"/>
      <c r="AD1643" s="37"/>
      <c r="AE1643" s="37"/>
      <c r="AR1643" s="183" t="s">
        <v>576</v>
      </c>
      <c r="AT1643" s="183" t="s">
        <v>151</v>
      </c>
      <c r="AU1643" s="183" t="s">
        <v>167</v>
      </c>
      <c r="AY1643" s="19" t="s">
        <v>149</v>
      </c>
      <c r="BE1643" s="184">
        <f t="shared" si="24"/>
        <v>0</v>
      </c>
      <c r="BF1643" s="184">
        <f t="shared" si="25"/>
        <v>0</v>
      </c>
      <c r="BG1643" s="184">
        <f t="shared" si="26"/>
        <v>0</v>
      </c>
      <c r="BH1643" s="184">
        <f t="shared" si="27"/>
        <v>0</v>
      </c>
      <c r="BI1643" s="184">
        <f t="shared" si="28"/>
        <v>0</v>
      </c>
      <c r="BJ1643" s="19" t="s">
        <v>85</v>
      </c>
      <c r="BK1643" s="184">
        <f t="shared" si="29"/>
        <v>0</v>
      </c>
      <c r="BL1643" s="19" t="s">
        <v>576</v>
      </c>
      <c r="BM1643" s="183" t="s">
        <v>2114</v>
      </c>
    </row>
    <row r="1644" spans="1:65" s="2" customFormat="1" ht="14.45" customHeight="1">
      <c r="A1644" s="37"/>
      <c r="B1644" s="38"/>
      <c r="C1644" s="172" t="s">
        <v>2115</v>
      </c>
      <c r="D1644" s="172" t="s">
        <v>151</v>
      </c>
      <c r="E1644" s="173" t="s">
        <v>2116</v>
      </c>
      <c r="F1644" s="174" t="s">
        <v>2117</v>
      </c>
      <c r="G1644" s="175" t="s">
        <v>2017</v>
      </c>
      <c r="H1644" s="176">
        <v>2</v>
      </c>
      <c r="I1644" s="177"/>
      <c r="J1644" s="178">
        <f t="shared" si="20"/>
        <v>0</v>
      </c>
      <c r="K1644" s="174" t="s">
        <v>31</v>
      </c>
      <c r="L1644" s="42"/>
      <c r="M1644" s="179" t="s">
        <v>31</v>
      </c>
      <c r="N1644" s="180" t="s">
        <v>48</v>
      </c>
      <c r="O1644" s="67"/>
      <c r="P1644" s="181">
        <f t="shared" si="21"/>
        <v>0</v>
      </c>
      <c r="Q1644" s="181">
        <v>0</v>
      </c>
      <c r="R1644" s="181">
        <f t="shared" si="22"/>
        <v>0</v>
      </c>
      <c r="S1644" s="181">
        <v>0</v>
      </c>
      <c r="T1644" s="182">
        <f t="shared" si="23"/>
        <v>0</v>
      </c>
      <c r="U1644" s="37"/>
      <c r="V1644" s="37"/>
      <c r="W1644" s="37"/>
      <c r="X1644" s="37"/>
      <c r="Y1644" s="37"/>
      <c r="Z1644" s="37"/>
      <c r="AA1644" s="37"/>
      <c r="AB1644" s="37"/>
      <c r="AC1644" s="37"/>
      <c r="AD1644" s="37"/>
      <c r="AE1644" s="37"/>
      <c r="AR1644" s="183" t="s">
        <v>576</v>
      </c>
      <c r="AT1644" s="183" t="s">
        <v>151</v>
      </c>
      <c r="AU1644" s="183" t="s">
        <v>167</v>
      </c>
      <c r="AY1644" s="19" t="s">
        <v>149</v>
      </c>
      <c r="BE1644" s="184">
        <f t="shared" si="24"/>
        <v>0</v>
      </c>
      <c r="BF1644" s="184">
        <f t="shared" si="25"/>
        <v>0</v>
      </c>
      <c r="BG1644" s="184">
        <f t="shared" si="26"/>
        <v>0</v>
      </c>
      <c r="BH1644" s="184">
        <f t="shared" si="27"/>
        <v>0</v>
      </c>
      <c r="BI1644" s="184">
        <f t="shared" si="28"/>
        <v>0</v>
      </c>
      <c r="BJ1644" s="19" t="s">
        <v>85</v>
      </c>
      <c r="BK1644" s="184">
        <f t="shared" si="29"/>
        <v>0</v>
      </c>
      <c r="BL1644" s="19" t="s">
        <v>576</v>
      </c>
      <c r="BM1644" s="183" t="s">
        <v>2118</v>
      </c>
    </row>
    <row r="1645" spans="1:65" s="2" customFormat="1" ht="14.45" customHeight="1">
      <c r="A1645" s="37"/>
      <c r="B1645" s="38"/>
      <c r="C1645" s="172" t="s">
        <v>2119</v>
      </c>
      <c r="D1645" s="172" t="s">
        <v>151</v>
      </c>
      <c r="E1645" s="173" t="s">
        <v>2120</v>
      </c>
      <c r="F1645" s="174" t="s">
        <v>2121</v>
      </c>
      <c r="G1645" s="175" t="s">
        <v>2017</v>
      </c>
      <c r="H1645" s="176">
        <v>15</v>
      </c>
      <c r="I1645" s="177"/>
      <c r="J1645" s="178">
        <f t="shared" si="20"/>
        <v>0</v>
      </c>
      <c r="K1645" s="174" t="s">
        <v>31</v>
      </c>
      <c r="L1645" s="42"/>
      <c r="M1645" s="179" t="s">
        <v>31</v>
      </c>
      <c r="N1645" s="180" t="s">
        <v>48</v>
      </c>
      <c r="O1645" s="67"/>
      <c r="P1645" s="181">
        <f t="shared" si="21"/>
        <v>0</v>
      </c>
      <c r="Q1645" s="181">
        <v>0</v>
      </c>
      <c r="R1645" s="181">
        <f t="shared" si="22"/>
        <v>0</v>
      </c>
      <c r="S1645" s="181">
        <v>0</v>
      </c>
      <c r="T1645" s="182">
        <f t="shared" si="23"/>
        <v>0</v>
      </c>
      <c r="U1645" s="37"/>
      <c r="V1645" s="37"/>
      <c r="W1645" s="37"/>
      <c r="X1645" s="37"/>
      <c r="Y1645" s="37"/>
      <c r="Z1645" s="37"/>
      <c r="AA1645" s="37"/>
      <c r="AB1645" s="37"/>
      <c r="AC1645" s="37"/>
      <c r="AD1645" s="37"/>
      <c r="AE1645" s="37"/>
      <c r="AR1645" s="183" t="s">
        <v>576</v>
      </c>
      <c r="AT1645" s="183" t="s">
        <v>151</v>
      </c>
      <c r="AU1645" s="183" t="s">
        <v>167</v>
      </c>
      <c r="AY1645" s="19" t="s">
        <v>149</v>
      </c>
      <c r="BE1645" s="184">
        <f t="shared" si="24"/>
        <v>0</v>
      </c>
      <c r="BF1645" s="184">
        <f t="shared" si="25"/>
        <v>0</v>
      </c>
      <c r="BG1645" s="184">
        <f t="shared" si="26"/>
        <v>0</v>
      </c>
      <c r="BH1645" s="184">
        <f t="shared" si="27"/>
        <v>0</v>
      </c>
      <c r="BI1645" s="184">
        <f t="shared" si="28"/>
        <v>0</v>
      </c>
      <c r="BJ1645" s="19" t="s">
        <v>85</v>
      </c>
      <c r="BK1645" s="184">
        <f t="shared" si="29"/>
        <v>0</v>
      </c>
      <c r="BL1645" s="19" t="s">
        <v>576</v>
      </c>
      <c r="BM1645" s="183" t="s">
        <v>2122</v>
      </c>
    </row>
    <row r="1646" spans="1:65" s="2" customFormat="1" ht="14.45" customHeight="1">
      <c r="A1646" s="37"/>
      <c r="B1646" s="38"/>
      <c r="C1646" s="172" t="s">
        <v>2123</v>
      </c>
      <c r="D1646" s="172" t="s">
        <v>151</v>
      </c>
      <c r="E1646" s="173" t="s">
        <v>2124</v>
      </c>
      <c r="F1646" s="174" t="s">
        <v>2125</v>
      </c>
      <c r="G1646" s="175" t="s">
        <v>2017</v>
      </c>
      <c r="H1646" s="176">
        <v>2</v>
      </c>
      <c r="I1646" s="177"/>
      <c r="J1646" s="178">
        <f t="shared" si="20"/>
        <v>0</v>
      </c>
      <c r="K1646" s="174" t="s">
        <v>31</v>
      </c>
      <c r="L1646" s="42"/>
      <c r="M1646" s="179" t="s">
        <v>31</v>
      </c>
      <c r="N1646" s="180" t="s">
        <v>48</v>
      </c>
      <c r="O1646" s="67"/>
      <c r="P1646" s="181">
        <f t="shared" si="21"/>
        <v>0</v>
      </c>
      <c r="Q1646" s="181">
        <v>0</v>
      </c>
      <c r="R1646" s="181">
        <f t="shared" si="22"/>
        <v>0</v>
      </c>
      <c r="S1646" s="181">
        <v>0</v>
      </c>
      <c r="T1646" s="182">
        <f t="shared" si="23"/>
        <v>0</v>
      </c>
      <c r="U1646" s="37"/>
      <c r="V1646" s="37"/>
      <c r="W1646" s="37"/>
      <c r="X1646" s="37"/>
      <c r="Y1646" s="37"/>
      <c r="Z1646" s="37"/>
      <c r="AA1646" s="37"/>
      <c r="AB1646" s="37"/>
      <c r="AC1646" s="37"/>
      <c r="AD1646" s="37"/>
      <c r="AE1646" s="37"/>
      <c r="AR1646" s="183" t="s">
        <v>576</v>
      </c>
      <c r="AT1646" s="183" t="s">
        <v>151</v>
      </c>
      <c r="AU1646" s="183" t="s">
        <v>167</v>
      </c>
      <c r="AY1646" s="19" t="s">
        <v>149</v>
      </c>
      <c r="BE1646" s="184">
        <f t="shared" si="24"/>
        <v>0</v>
      </c>
      <c r="BF1646" s="184">
        <f t="shared" si="25"/>
        <v>0</v>
      </c>
      <c r="BG1646" s="184">
        <f t="shared" si="26"/>
        <v>0</v>
      </c>
      <c r="BH1646" s="184">
        <f t="shared" si="27"/>
        <v>0</v>
      </c>
      <c r="BI1646" s="184">
        <f t="shared" si="28"/>
        <v>0</v>
      </c>
      <c r="BJ1646" s="19" t="s">
        <v>85</v>
      </c>
      <c r="BK1646" s="184">
        <f t="shared" si="29"/>
        <v>0</v>
      </c>
      <c r="BL1646" s="19" t="s">
        <v>576</v>
      </c>
      <c r="BM1646" s="183" t="s">
        <v>2126</v>
      </c>
    </row>
    <row r="1647" spans="1:65" s="2" customFormat="1" ht="14.45" customHeight="1">
      <c r="A1647" s="37"/>
      <c r="B1647" s="38"/>
      <c r="C1647" s="172" t="s">
        <v>2127</v>
      </c>
      <c r="D1647" s="172" t="s">
        <v>151</v>
      </c>
      <c r="E1647" s="173" t="s">
        <v>2128</v>
      </c>
      <c r="F1647" s="174" t="s">
        <v>2129</v>
      </c>
      <c r="G1647" s="175" t="s">
        <v>2017</v>
      </c>
      <c r="H1647" s="176">
        <v>1</v>
      </c>
      <c r="I1647" s="177"/>
      <c r="J1647" s="178">
        <f t="shared" si="20"/>
        <v>0</v>
      </c>
      <c r="K1647" s="174" t="s">
        <v>31</v>
      </c>
      <c r="L1647" s="42"/>
      <c r="M1647" s="179" t="s">
        <v>31</v>
      </c>
      <c r="N1647" s="180" t="s">
        <v>48</v>
      </c>
      <c r="O1647" s="67"/>
      <c r="P1647" s="181">
        <f t="shared" si="21"/>
        <v>0</v>
      </c>
      <c r="Q1647" s="181">
        <v>0</v>
      </c>
      <c r="R1647" s="181">
        <f t="shared" si="22"/>
        <v>0</v>
      </c>
      <c r="S1647" s="181">
        <v>0</v>
      </c>
      <c r="T1647" s="182">
        <f t="shared" si="23"/>
        <v>0</v>
      </c>
      <c r="U1647" s="37"/>
      <c r="V1647" s="37"/>
      <c r="W1647" s="37"/>
      <c r="X1647" s="37"/>
      <c r="Y1647" s="37"/>
      <c r="Z1647" s="37"/>
      <c r="AA1647" s="37"/>
      <c r="AB1647" s="37"/>
      <c r="AC1647" s="37"/>
      <c r="AD1647" s="37"/>
      <c r="AE1647" s="37"/>
      <c r="AR1647" s="183" t="s">
        <v>576</v>
      </c>
      <c r="AT1647" s="183" t="s">
        <v>151</v>
      </c>
      <c r="AU1647" s="183" t="s">
        <v>167</v>
      </c>
      <c r="AY1647" s="19" t="s">
        <v>149</v>
      </c>
      <c r="BE1647" s="184">
        <f t="shared" si="24"/>
        <v>0</v>
      </c>
      <c r="BF1647" s="184">
        <f t="shared" si="25"/>
        <v>0</v>
      </c>
      <c r="BG1647" s="184">
        <f t="shared" si="26"/>
        <v>0</v>
      </c>
      <c r="BH1647" s="184">
        <f t="shared" si="27"/>
        <v>0</v>
      </c>
      <c r="BI1647" s="184">
        <f t="shared" si="28"/>
        <v>0</v>
      </c>
      <c r="BJ1647" s="19" t="s">
        <v>85</v>
      </c>
      <c r="BK1647" s="184">
        <f t="shared" si="29"/>
        <v>0</v>
      </c>
      <c r="BL1647" s="19" t="s">
        <v>576</v>
      </c>
      <c r="BM1647" s="183" t="s">
        <v>2130</v>
      </c>
    </row>
    <row r="1648" spans="1:65" s="2" customFormat="1" ht="14.45" customHeight="1">
      <c r="A1648" s="37"/>
      <c r="B1648" s="38"/>
      <c r="C1648" s="172" t="s">
        <v>2131</v>
      </c>
      <c r="D1648" s="172" t="s">
        <v>151</v>
      </c>
      <c r="E1648" s="173" t="s">
        <v>2132</v>
      </c>
      <c r="F1648" s="174" t="s">
        <v>2133</v>
      </c>
      <c r="G1648" s="175" t="s">
        <v>297</v>
      </c>
      <c r="H1648" s="176">
        <v>590</v>
      </c>
      <c r="I1648" s="177"/>
      <c r="J1648" s="178">
        <f t="shared" si="20"/>
        <v>0</v>
      </c>
      <c r="K1648" s="174" t="s">
        <v>31</v>
      </c>
      <c r="L1648" s="42"/>
      <c r="M1648" s="179" t="s">
        <v>31</v>
      </c>
      <c r="N1648" s="180" t="s">
        <v>48</v>
      </c>
      <c r="O1648" s="67"/>
      <c r="P1648" s="181">
        <f t="shared" si="21"/>
        <v>0</v>
      </c>
      <c r="Q1648" s="181">
        <v>0</v>
      </c>
      <c r="R1648" s="181">
        <f t="shared" si="22"/>
        <v>0</v>
      </c>
      <c r="S1648" s="181">
        <v>0</v>
      </c>
      <c r="T1648" s="182">
        <f t="shared" si="23"/>
        <v>0</v>
      </c>
      <c r="U1648" s="37"/>
      <c r="V1648" s="37"/>
      <c r="W1648" s="37"/>
      <c r="X1648" s="37"/>
      <c r="Y1648" s="37"/>
      <c r="Z1648" s="37"/>
      <c r="AA1648" s="37"/>
      <c r="AB1648" s="37"/>
      <c r="AC1648" s="37"/>
      <c r="AD1648" s="37"/>
      <c r="AE1648" s="37"/>
      <c r="AR1648" s="183" t="s">
        <v>576</v>
      </c>
      <c r="AT1648" s="183" t="s">
        <v>151</v>
      </c>
      <c r="AU1648" s="183" t="s">
        <v>167</v>
      </c>
      <c r="AY1648" s="19" t="s">
        <v>149</v>
      </c>
      <c r="BE1648" s="184">
        <f t="shared" si="24"/>
        <v>0</v>
      </c>
      <c r="BF1648" s="184">
        <f t="shared" si="25"/>
        <v>0</v>
      </c>
      <c r="BG1648" s="184">
        <f t="shared" si="26"/>
        <v>0</v>
      </c>
      <c r="BH1648" s="184">
        <f t="shared" si="27"/>
        <v>0</v>
      </c>
      <c r="BI1648" s="184">
        <f t="shared" si="28"/>
        <v>0</v>
      </c>
      <c r="BJ1648" s="19" t="s">
        <v>85</v>
      </c>
      <c r="BK1648" s="184">
        <f t="shared" si="29"/>
        <v>0</v>
      </c>
      <c r="BL1648" s="19" t="s">
        <v>576</v>
      </c>
      <c r="BM1648" s="183" t="s">
        <v>2134</v>
      </c>
    </row>
    <row r="1649" spans="1:65" s="2" customFormat="1" ht="14.45" customHeight="1">
      <c r="A1649" s="37"/>
      <c r="B1649" s="38"/>
      <c r="C1649" s="172" t="s">
        <v>2135</v>
      </c>
      <c r="D1649" s="172" t="s">
        <v>151</v>
      </c>
      <c r="E1649" s="173" t="s">
        <v>2132</v>
      </c>
      <c r="F1649" s="174" t="s">
        <v>2133</v>
      </c>
      <c r="G1649" s="175" t="s">
        <v>297</v>
      </c>
      <c r="H1649" s="176">
        <v>150</v>
      </c>
      <c r="I1649" s="177"/>
      <c r="J1649" s="178">
        <f t="shared" si="20"/>
        <v>0</v>
      </c>
      <c r="K1649" s="174" t="s">
        <v>31</v>
      </c>
      <c r="L1649" s="42"/>
      <c r="M1649" s="179" t="s">
        <v>31</v>
      </c>
      <c r="N1649" s="180" t="s">
        <v>48</v>
      </c>
      <c r="O1649" s="67"/>
      <c r="P1649" s="181">
        <f t="shared" si="21"/>
        <v>0</v>
      </c>
      <c r="Q1649" s="181">
        <v>0</v>
      </c>
      <c r="R1649" s="181">
        <f t="shared" si="22"/>
        <v>0</v>
      </c>
      <c r="S1649" s="181">
        <v>0</v>
      </c>
      <c r="T1649" s="182">
        <f t="shared" si="23"/>
        <v>0</v>
      </c>
      <c r="U1649" s="37"/>
      <c r="V1649" s="37"/>
      <c r="W1649" s="37"/>
      <c r="X1649" s="37"/>
      <c r="Y1649" s="37"/>
      <c r="Z1649" s="37"/>
      <c r="AA1649" s="37"/>
      <c r="AB1649" s="37"/>
      <c r="AC1649" s="37"/>
      <c r="AD1649" s="37"/>
      <c r="AE1649" s="37"/>
      <c r="AR1649" s="183" t="s">
        <v>576</v>
      </c>
      <c r="AT1649" s="183" t="s">
        <v>151</v>
      </c>
      <c r="AU1649" s="183" t="s">
        <v>167</v>
      </c>
      <c r="AY1649" s="19" t="s">
        <v>149</v>
      </c>
      <c r="BE1649" s="184">
        <f t="shared" si="24"/>
        <v>0</v>
      </c>
      <c r="BF1649" s="184">
        <f t="shared" si="25"/>
        <v>0</v>
      </c>
      <c r="BG1649" s="184">
        <f t="shared" si="26"/>
        <v>0</v>
      </c>
      <c r="BH1649" s="184">
        <f t="shared" si="27"/>
        <v>0</v>
      </c>
      <c r="BI1649" s="184">
        <f t="shared" si="28"/>
        <v>0</v>
      </c>
      <c r="BJ1649" s="19" t="s">
        <v>85</v>
      </c>
      <c r="BK1649" s="184">
        <f t="shared" si="29"/>
        <v>0</v>
      </c>
      <c r="BL1649" s="19" t="s">
        <v>576</v>
      </c>
      <c r="BM1649" s="183" t="s">
        <v>2136</v>
      </c>
    </row>
    <row r="1650" spans="1:65" s="2" customFormat="1" ht="14.45" customHeight="1">
      <c r="A1650" s="37"/>
      <c r="B1650" s="38"/>
      <c r="C1650" s="172" t="s">
        <v>2137</v>
      </c>
      <c r="D1650" s="172" t="s">
        <v>151</v>
      </c>
      <c r="E1650" s="173" t="s">
        <v>2138</v>
      </c>
      <c r="F1650" s="174" t="s">
        <v>2139</v>
      </c>
      <c r="G1650" s="175" t="s">
        <v>297</v>
      </c>
      <c r="H1650" s="176">
        <v>30</v>
      </c>
      <c r="I1650" s="177"/>
      <c r="J1650" s="178">
        <f t="shared" si="20"/>
        <v>0</v>
      </c>
      <c r="K1650" s="174" t="s">
        <v>31</v>
      </c>
      <c r="L1650" s="42"/>
      <c r="M1650" s="179" t="s">
        <v>31</v>
      </c>
      <c r="N1650" s="180" t="s">
        <v>48</v>
      </c>
      <c r="O1650" s="67"/>
      <c r="P1650" s="181">
        <f t="shared" si="21"/>
        <v>0</v>
      </c>
      <c r="Q1650" s="181">
        <v>0</v>
      </c>
      <c r="R1650" s="181">
        <f t="shared" si="22"/>
        <v>0</v>
      </c>
      <c r="S1650" s="181">
        <v>0</v>
      </c>
      <c r="T1650" s="182">
        <f t="shared" si="23"/>
        <v>0</v>
      </c>
      <c r="U1650" s="37"/>
      <c r="V1650" s="37"/>
      <c r="W1650" s="37"/>
      <c r="X1650" s="37"/>
      <c r="Y1650" s="37"/>
      <c r="Z1650" s="37"/>
      <c r="AA1650" s="37"/>
      <c r="AB1650" s="37"/>
      <c r="AC1650" s="37"/>
      <c r="AD1650" s="37"/>
      <c r="AE1650" s="37"/>
      <c r="AR1650" s="183" t="s">
        <v>576</v>
      </c>
      <c r="AT1650" s="183" t="s">
        <v>151</v>
      </c>
      <c r="AU1650" s="183" t="s">
        <v>167</v>
      </c>
      <c r="AY1650" s="19" t="s">
        <v>149</v>
      </c>
      <c r="BE1650" s="184">
        <f t="shared" si="24"/>
        <v>0</v>
      </c>
      <c r="BF1650" s="184">
        <f t="shared" si="25"/>
        <v>0</v>
      </c>
      <c r="BG1650" s="184">
        <f t="shared" si="26"/>
        <v>0</v>
      </c>
      <c r="BH1650" s="184">
        <f t="shared" si="27"/>
        <v>0</v>
      </c>
      <c r="BI1650" s="184">
        <f t="shared" si="28"/>
        <v>0</v>
      </c>
      <c r="BJ1650" s="19" t="s">
        <v>85</v>
      </c>
      <c r="BK1650" s="184">
        <f t="shared" si="29"/>
        <v>0</v>
      </c>
      <c r="BL1650" s="19" t="s">
        <v>576</v>
      </c>
      <c r="BM1650" s="183" t="s">
        <v>2140</v>
      </c>
    </row>
    <row r="1651" spans="1:65" s="2" customFormat="1" ht="14.45" customHeight="1">
      <c r="A1651" s="37"/>
      <c r="B1651" s="38"/>
      <c r="C1651" s="172" t="s">
        <v>2141</v>
      </c>
      <c r="D1651" s="172" t="s">
        <v>151</v>
      </c>
      <c r="E1651" s="173" t="s">
        <v>2142</v>
      </c>
      <c r="F1651" s="174" t="s">
        <v>2143</v>
      </c>
      <c r="G1651" s="175" t="s">
        <v>297</v>
      </c>
      <c r="H1651" s="176">
        <v>15</v>
      </c>
      <c r="I1651" s="177"/>
      <c r="J1651" s="178">
        <f t="shared" si="20"/>
        <v>0</v>
      </c>
      <c r="K1651" s="174" t="s">
        <v>31</v>
      </c>
      <c r="L1651" s="42"/>
      <c r="M1651" s="179" t="s">
        <v>31</v>
      </c>
      <c r="N1651" s="180" t="s">
        <v>48</v>
      </c>
      <c r="O1651" s="67"/>
      <c r="P1651" s="181">
        <f t="shared" si="21"/>
        <v>0</v>
      </c>
      <c r="Q1651" s="181">
        <v>0</v>
      </c>
      <c r="R1651" s="181">
        <f t="shared" si="22"/>
        <v>0</v>
      </c>
      <c r="S1651" s="181">
        <v>0</v>
      </c>
      <c r="T1651" s="182">
        <f t="shared" si="23"/>
        <v>0</v>
      </c>
      <c r="U1651" s="37"/>
      <c r="V1651" s="37"/>
      <c r="W1651" s="37"/>
      <c r="X1651" s="37"/>
      <c r="Y1651" s="37"/>
      <c r="Z1651" s="37"/>
      <c r="AA1651" s="37"/>
      <c r="AB1651" s="37"/>
      <c r="AC1651" s="37"/>
      <c r="AD1651" s="37"/>
      <c r="AE1651" s="37"/>
      <c r="AR1651" s="183" t="s">
        <v>576</v>
      </c>
      <c r="AT1651" s="183" t="s">
        <v>151</v>
      </c>
      <c r="AU1651" s="183" t="s">
        <v>167</v>
      </c>
      <c r="AY1651" s="19" t="s">
        <v>149</v>
      </c>
      <c r="BE1651" s="184">
        <f t="shared" si="24"/>
        <v>0</v>
      </c>
      <c r="BF1651" s="184">
        <f t="shared" si="25"/>
        <v>0</v>
      </c>
      <c r="BG1651" s="184">
        <f t="shared" si="26"/>
        <v>0</v>
      </c>
      <c r="BH1651" s="184">
        <f t="shared" si="27"/>
        <v>0</v>
      </c>
      <c r="BI1651" s="184">
        <f t="shared" si="28"/>
        <v>0</v>
      </c>
      <c r="BJ1651" s="19" t="s">
        <v>85</v>
      </c>
      <c r="BK1651" s="184">
        <f t="shared" si="29"/>
        <v>0</v>
      </c>
      <c r="BL1651" s="19" t="s">
        <v>576</v>
      </c>
      <c r="BM1651" s="183" t="s">
        <v>2144</v>
      </c>
    </row>
    <row r="1652" spans="1:65" s="2" customFormat="1" ht="14.45" customHeight="1">
      <c r="A1652" s="37"/>
      <c r="B1652" s="38"/>
      <c r="C1652" s="172" t="s">
        <v>2145</v>
      </c>
      <c r="D1652" s="172" t="s">
        <v>151</v>
      </c>
      <c r="E1652" s="173" t="s">
        <v>2146</v>
      </c>
      <c r="F1652" s="174" t="s">
        <v>2147</v>
      </c>
      <c r="G1652" s="175" t="s">
        <v>2017</v>
      </c>
      <c r="H1652" s="176">
        <v>7</v>
      </c>
      <c r="I1652" s="177"/>
      <c r="J1652" s="178">
        <f t="shared" si="20"/>
        <v>0</v>
      </c>
      <c r="K1652" s="174" t="s">
        <v>31</v>
      </c>
      <c r="L1652" s="42"/>
      <c r="M1652" s="179" t="s">
        <v>31</v>
      </c>
      <c r="N1652" s="180" t="s">
        <v>48</v>
      </c>
      <c r="O1652" s="67"/>
      <c r="P1652" s="181">
        <f t="shared" si="21"/>
        <v>0</v>
      </c>
      <c r="Q1652" s="181">
        <v>0</v>
      </c>
      <c r="R1652" s="181">
        <f t="shared" si="22"/>
        <v>0</v>
      </c>
      <c r="S1652" s="181">
        <v>0</v>
      </c>
      <c r="T1652" s="182">
        <f t="shared" si="23"/>
        <v>0</v>
      </c>
      <c r="U1652" s="37"/>
      <c r="V1652" s="37"/>
      <c r="W1652" s="37"/>
      <c r="X1652" s="37"/>
      <c r="Y1652" s="37"/>
      <c r="Z1652" s="37"/>
      <c r="AA1652" s="37"/>
      <c r="AB1652" s="37"/>
      <c r="AC1652" s="37"/>
      <c r="AD1652" s="37"/>
      <c r="AE1652" s="37"/>
      <c r="AR1652" s="183" t="s">
        <v>576</v>
      </c>
      <c r="AT1652" s="183" t="s">
        <v>151</v>
      </c>
      <c r="AU1652" s="183" t="s">
        <v>167</v>
      </c>
      <c r="AY1652" s="19" t="s">
        <v>149</v>
      </c>
      <c r="BE1652" s="184">
        <f t="shared" si="24"/>
        <v>0</v>
      </c>
      <c r="BF1652" s="184">
        <f t="shared" si="25"/>
        <v>0</v>
      </c>
      <c r="BG1652" s="184">
        <f t="shared" si="26"/>
        <v>0</v>
      </c>
      <c r="BH1652" s="184">
        <f t="shared" si="27"/>
        <v>0</v>
      </c>
      <c r="BI1652" s="184">
        <f t="shared" si="28"/>
        <v>0</v>
      </c>
      <c r="BJ1652" s="19" t="s">
        <v>85</v>
      </c>
      <c r="BK1652" s="184">
        <f t="shared" si="29"/>
        <v>0</v>
      </c>
      <c r="BL1652" s="19" t="s">
        <v>576</v>
      </c>
      <c r="BM1652" s="183" t="s">
        <v>2148</v>
      </c>
    </row>
    <row r="1653" spans="1:65" s="2" customFormat="1" ht="14.45" customHeight="1">
      <c r="A1653" s="37"/>
      <c r="B1653" s="38"/>
      <c r="C1653" s="172" t="s">
        <v>2149</v>
      </c>
      <c r="D1653" s="172" t="s">
        <v>151</v>
      </c>
      <c r="E1653" s="173" t="s">
        <v>2150</v>
      </c>
      <c r="F1653" s="174" t="s">
        <v>2151</v>
      </c>
      <c r="G1653" s="175" t="s">
        <v>2017</v>
      </c>
      <c r="H1653" s="176">
        <v>60</v>
      </c>
      <c r="I1653" s="177"/>
      <c r="J1653" s="178">
        <f t="shared" si="20"/>
        <v>0</v>
      </c>
      <c r="K1653" s="174" t="s">
        <v>31</v>
      </c>
      <c r="L1653" s="42"/>
      <c r="M1653" s="179" t="s">
        <v>31</v>
      </c>
      <c r="N1653" s="180" t="s">
        <v>48</v>
      </c>
      <c r="O1653" s="67"/>
      <c r="P1653" s="181">
        <f t="shared" si="21"/>
        <v>0</v>
      </c>
      <c r="Q1653" s="181">
        <v>0</v>
      </c>
      <c r="R1653" s="181">
        <f t="shared" si="22"/>
        <v>0</v>
      </c>
      <c r="S1653" s="181">
        <v>0</v>
      </c>
      <c r="T1653" s="182">
        <f t="shared" si="23"/>
        <v>0</v>
      </c>
      <c r="U1653" s="37"/>
      <c r="V1653" s="37"/>
      <c r="W1653" s="37"/>
      <c r="X1653" s="37"/>
      <c r="Y1653" s="37"/>
      <c r="Z1653" s="37"/>
      <c r="AA1653" s="37"/>
      <c r="AB1653" s="37"/>
      <c r="AC1653" s="37"/>
      <c r="AD1653" s="37"/>
      <c r="AE1653" s="37"/>
      <c r="AR1653" s="183" t="s">
        <v>576</v>
      </c>
      <c r="AT1653" s="183" t="s">
        <v>151</v>
      </c>
      <c r="AU1653" s="183" t="s">
        <v>167</v>
      </c>
      <c r="AY1653" s="19" t="s">
        <v>149</v>
      </c>
      <c r="BE1653" s="184">
        <f t="shared" si="24"/>
        <v>0</v>
      </c>
      <c r="BF1653" s="184">
        <f t="shared" si="25"/>
        <v>0</v>
      </c>
      <c r="BG1653" s="184">
        <f t="shared" si="26"/>
        <v>0</v>
      </c>
      <c r="BH1653" s="184">
        <f t="shared" si="27"/>
        <v>0</v>
      </c>
      <c r="BI1653" s="184">
        <f t="shared" si="28"/>
        <v>0</v>
      </c>
      <c r="BJ1653" s="19" t="s">
        <v>85</v>
      </c>
      <c r="BK1653" s="184">
        <f t="shared" si="29"/>
        <v>0</v>
      </c>
      <c r="BL1653" s="19" t="s">
        <v>576</v>
      </c>
      <c r="BM1653" s="183" t="s">
        <v>2152</v>
      </c>
    </row>
    <row r="1654" spans="1:65" s="2" customFormat="1" ht="14.45" customHeight="1">
      <c r="A1654" s="37"/>
      <c r="B1654" s="38"/>
      <c r="C1654" s="172" t="s">
        <v>2153</v>
      </c>
      <c r="D1654" s="172" t="s">
        <v>151</v>
      </c>
      <c r="E1654" s="173" t="s">
        <v>2154</v>
      </c>
      <c r="F1654" s="174" t="s">
        <v>2155</v>
      </c>
      <c r="G1654" s="175" t="s">
        <v>2017</v>
      </c>
      <c r="H1654" s="176">
        <v>35</v>
      </c>
      <c r="I1654" s="177"/>
      <c r="J1654" s="178">
        <f t="shared" si="20"/>
        <v>0</v>
      </c>
      <c r="K1654" s="174" t="s">
        <v>31</v>
      </c>
      <c r="L1654" s="42"/>
      <c r="M1654" s="179" t="s">
        <v>31</v>
      </c>
      <c r="N1654" s="180" t="s">
        <v>48</v>
      </c>
      <c r="O1654" s="67"/>
      <c r="P1654" s="181">
        <f t="shared" si="21"/>
        <v>0</v>
      </c>
      <c r="Q1654" s="181">
        <v>0</v>
      </c>
      <c r="R1654" s="181">
        <f t="shared" si="22"/>
        <v>0</v>
      </c>
      <c r="S1654" s="181">
        <v>0</v>
      </c>
      <c r="T1654" s="182">
        <f t="shared" si="23"/>
        <v>0</v>
      </c>
      <c r="U1654" s="37"/>
      <c r="V1654" s="37"/>
      <c r="W1654" s="37"/>
      <c r="X1654" s="37"/>
      <c r="Y1654" s="37"/>
      <c r="Z1654" s="37"/>
      <c r="AA1654" s="37"/>
      <c r="AB1654" s="37"/>
      <c r="AC1654" s="37"/>
      <c r="AD1654" s="37"/>
      <c r="AE1654" s="37"/>
      <c r="AR1654" s="183" t="s">
        <v>576</v>
      </c>
      <c r="AT1654" s="183" t="s">
        <v>151</v>
      </c>
      <c r="AU1654" s="183" t="s">
        <v>167</v>
      </c>
      <c r="AY1654" s="19" t="s">
        <v>149</v>
      </c>
      <c r="BE1654" s="184">
        <f t="shared" si="24"/>
        <v>0</v>
      </c>
      <c r="BF1654" s="184">
        <f t="shared" si="25"/>
        <v>0</v>
      </c>
      <c r="BG1654" s="184">
        <f t="shared" si="26"/>
        <v>0</v>
      </c>
      <c r="BH1654" s="184">
        <f t="shared" si="27"/>
        <v>0</v>
      </c>
      <c r="BI1654" s="184">
        <f t="shared" si="28"/>
        <v>0</v>
      </c>
      <c r="BJ1654" s="19" t="s">
        <v>85</v>
      </c>
      <c r="BK1654" s="184">
        <f t="shared" si="29"/>
        <v>0</v>
      </c>
      <c r="BL1654" s="19" t="s">
        <v>576</v>
      </c>
      <c r="BM1654" s="183" t="s">
        <v>2156</v>
      </c>
    </row>
    <row r="1655" spans="1:65" s="2" customFormat="1" ht="14.45" customHeight="1">
      <c r="A1655" s="37"/>
      <c r="B1655" s="38"/>
      <c r="C1655" s="172" t="s">
        <v>2157</v>
      </c>
      <c r="D1655" s="172" t="s">
        <v>151</v>
      </c>
      <c r="E1655" s="173" t="s">
        <v>2158</v>
      </c>
      <c r="F1655" s="174" t="s">
        <v>2159</v>
      </c>
      <c r="G1655" s="175" t="s">
        <v>2017</v>
      </c>
      <c r="H1655" s="176">
        <v>15</v>
      </c>
      <c r="I1655" s="177"/>
      <c r="J1655" s="178">
        <f t="shared" si="20"/>
        <v>0</v>
      </c>
      <c r="K1655" s="174" t="s">
        <v>31</v>
      </c>
      <c r="L1655" s="42"/>
      <c r="M1655" s="179" t="s">
        <v>31</v>
      </c>
      <c r="N1655" s="180" t="s">
        <v>48</v>
      </c>
      <c r="O1655" s="67"/>
      <c r="P1655" s="181">
        <f t="shared" si="21"/>
        <v>0</v>
      </c>
      <c r="Q1655" s="181">
        <v>0</v>
      </c>
      <c r="R1655" s="181">
        <f t="shared" si="22"/>
        <v>0</v>
      </c>
      <c r="S1655" s="181">
        <v>0</v>
      </c>
      <c r="T1655" s="182">
        <f t="shared" si="23"/>
        <v>0</v>
      </c>
      <c r="U1655" s="37"/>
      <c r="V1655" s="37"/>
      <c r="W1655" s="37"/>
      <c r="X1655" s="37"/>
      <c r="Y1655" s="37"/>
      <c r="Z1655" s="37"/>
      <c r="AA1655" s="37"/>
      <c r="AB1655" s="37"/>
      <c r="AC1655" s="37"/>
      <c r="AD1655" s="37"/>
      <c r="AE1655" s="37"/>
      <c r="AR1655" s="183" t="s">
        <v>576</v>
      </c>
      <c r="AT1655" s="183" t="s">
        <v>151</v>
      </c>
      <c r="AU1655" s="183" t="s">
        <v>167</v>
      </c>
      <c r="AY1655" s="19" t="s">
        <v>149</v>
      </c>
      <c r="BE1655" s="184">
        <f t="shared" si="24"/>
        <v>0</v>
      </c>
      <c r="BF1655" s="184">
        <f t="shared" si="25"/>
        <v>0</v>
      </c>
      <c r="BG1655" s="184">
        <f t="shared" si="26"/>
        <v>0</v>
      </c>
      <c r="BH1655" s="184">
        <f t="shared" si="27"/>
        <v>0</v>
      </c>
      <c r="BI1655" s="184">
        <f t="shared" si="28"/>
        <v>0</v>
      </c>
      <c r="BJ1655" s="19" t="s">
        <v>85</v>
      </c>
      <c r="BK1655" s="184">
        <f t="shared" si="29"/>
        <v>0</v>
      </c>
      <c r="BL1655" s="19" t="s">
        <v>576</v>
      </c>
      <c r="BM1655" s="183" t="s">
        <v>2160</v>
      </c>
    </row>
    <row r="1656" spans="1:65" s="2" customFormat="1" ht="14.45" customHeight="1">
      <c r="A1656" s="37"/>
      <c r="B1656" s="38"/>
      <c r="C1656" s="172" t="s">
        <v>2161</v>
      </c>
      <c r="D1656" s="172" t="s">
        <v>151</v>
      </c>
      <c r="E1656" s="173" t="s">
        <v>2036</v>
      </c>
      <c r="F1656" s="174" t="s">
        <v>2037</v>
      </c>
      <c r="G1656" s="175" t="s">
        <v>1284</v>
      </c>
      <c r="H1656" s="243"/>
      <c r="I1656" s="177"/>
      <c r="J1656" s="178">
        <f t="shared" si="20"/>
        <v>0</v>
      </c>
      <c r="K1656" s="174" t="s">
        <v>31</v>
      </c>
      <c r="L1656" s="42"/>
      <c r="M1656" s="179" t="s">
        <v>31</v>
      </c>
      <c r="N1656" s="180" t="s">
        <v>48</v>
      </c>
      <c r="O1656" s="67"/>
      <c r="P1656" s="181">
        <f t="shared" si="21"/>
        <v>0</v>
      </c>
      <c r="Q1656" s="181">
        <v>0</v>
      </c>
      <c r="R1656" s="181">
        <f t="shared" si="22"/>
        <v>0</v>
      </c>
      <c r="S1656" s="181">
        <v>0</v>
      </c>
      <c r="T1656" s="182">
        <f t="shared" si="23"/>
        <v>0</v>
      </c>
      <c r="U1656" s="37"/>
      <c r="V1656" s="37"/>
      <c r="W1656" s="37"/>
      <c r="X1656" s="37"/>
      <c r="Y1656" s="37"/>
      <c r="Z1656" s="37"/>
      <c r="AA1656" s="37"/>
      <c r="AB1656" s="37"/>
      <c r="AC1656" s="37"/>
      <c r="AD1656" s="37"/>
      <c r="AE1656" s="37"/>
      <c r="AR1656" s="183" t="s">
        <v>576</v>
      </c>
      <c r="AT1656" s="183" t="s">
        <v>151</v>
      </c>
      <c r="AU1656" s="183" t="s">
        <v>167</v>
      </c>
      <c r="AY1656" s="19" t="s">
        <v>149</v>
      </c>
      <c r="BE1656" s="184">
        <f t="shared" si="24"/>
        <v>0</v>
      </c>
      <c r="BF1656" s="184">
        <f t="shared" si="25"/>
        <v>0</v>
      </c>
      <c r="BG1656" s="184">
        <f t="shared" si="26"/>
        <v>0</v>
      </c>
      <c r="BH1656" s="184">
        <f t="shared" si="27"/>
        <v>0</v>
      </c>
      <c r="BI1656" s="184">
        <f t="shared" si="28"/>
        <v>0</v>
      </c>
      <c r="BJ1656" s="19" t="s">
        <v>85</v>
      </c>
      <c r="BK1656" s="184">
        <f t="shared" si="29"/>
        <v>0</v>
      </c>
      <c r="BL1656" s="19" t="s">
        <v>576</v>
      </c>
      <c r="BM1656" s="183" t="s">
        <v>2162</v>
      </c>
    </row>
    <row r="1657" spans="1:65" s="2" customFormat="1" ht="14.45" customHeight="1">
      <c r="A1657" s="37"/>
      <c r="B1657" s="38"/>
      <c r="C1657" s="172" t="s">
        <v>2163</v>
      </c>
      <c r="D1657" s="172" t="s">
        <v>151</v>
      </c>
      <c r="E1657" s="173" t="s">
        <v>2040</v>
      </c>
      <c r="F1657" s="174" t="s">
        <v>2041</v>
      </c>
      <c r="G1657" s="175" t="s">
        <v>1284</v>
      </c>
      <c r="H1657" s="243"/>
      <c r="I1657" s="177"/>
      <c r="J1657" s="178">
        <f t="shared" si="20"/>
        <v>0</v>
      </c>
      <c r="K1657" s="174" t="s">
        <v>31</v>
      </c>
      <c r="L1657" s="42"/>
      <c r="M1657" s="179" t="s">
        <v>31</v>
      </c>
      <c r="N1657" s="180" t="s">
        <v>48</v>
      </c>
      <c r="O1657" s="67"/>
      <c r="P1657" s="181">
        <f t="shared" si="21"/>
        <v>0</v>
      </c>
      <c r="Q1657" s="181">
        <v>0</v>
      </c>
      <c r="R1657" s="181">
        <f t="shared" si="22"/>
        <v>0</v>
      </c>
      <c r="S1657" s="181">
        <v>0</v>
      </c>
      <c r="T1657" s="182">
        <f t="shared" si="23"/>
        <v>0</v>
      </c>
      <c r="U1657" s="37"/>
      <c r="V1657" s="37"/>
      <c r="W1657" s="37"/>
      <c r="X1657" s="37"/>
      <c r="Y1657" s="37"/>
      <c r="Z1657" s="37"/>
      <c r="AA1657" s="37"/>
      <c r="AB1657" s="37"/>
      <c r="AC1657" s="37"/>
      <c r="AD1657" s="37"/>
      <c r="AE1657" s="37"/>
      <c r="AR1657" s="183" t="s">
        <v>576</v>
      </c>
      <c r="AT1657" s="183" t="s">
        <v>151</v>
      </c>
      <c r="AU1657" s="183" t="s">
        <v>167</v>
      </c>
      <c r="AY1657" s="19" t="s">
        <v>149</v>
      </c>
      <c r="BE1657" s="184">
        <f t="shared" si="24"/>
        <v>0</v>
      </c>
      <c r="BF1657" s="184">
        <f t="shared" si="25"/>
        <v>0</v>
      </c>
      <c r="BG1657" s="184">
        <f t="shared" si="26"/>
        <v>0</v>
      </c>
      <c r="BH1657" s="184">
        <f t="shared" si="27"/>
        <v>0</v>
      </c>
      <c r="BI1657" s="184">
        <f t="shared" si="28"/>
        <v>0</v>
      </c>
      <c r="BJ1657" s="19" t="s">
        <v>85</v>
      </c>
      <c r="BK1657" s="184">
        <f t="shared" si="29"/>
        <v>0</v>
      </c>
      <c r="BL1657" s="19" t="s">
        <v>576</v>
      </c>
      <c r="BM1657" s="183" t="s">
        <v>2164</v>
      </c>
    </row>
    <row r="1658" spans="2:63" s="12" customFormat="1" ht="20.85" customHeight="1">
      <c r="B1658" s="156"/>
      <c r="C1658" s="157"/>
      <c r="D1658" s="158" t="s">
        <v>76</v>
      </c>
      <c r="E1658" s="170" t="s">
        <v>2165</v>
      </c>
      <c r="F1658" s="170" t="s">
        <v>2166</v>
      </c>
      <c r="G1658" s="157"/>
      <c r="H1658" s="157"/>
      <c r="I1658" s="160"/>
      <c r="J1658" s="171">
        <f>BK1658</f>
        <v>0</v>
      </c>
      <c r="K1658" s="157"/>
      <c r="L1658" s="162"/>
      <c r="M1658" s="163"/>
      <c r="N1658" s="164"/>
      <c r="O1658" s="164"/>
      <c r="P1658" s="165">
        <f>SUM(P1659:P1665)</f>
        <v>0</v>
      </c>
      <c r="Q1658" s="164"/>
      <c r="R1658" s="165">
        <f>SUM(R1659:R1665)</f>
        <v>0</v>
      </c>
      <c r="S1658" s="164"/>
      <c r="T1658" s="166">
        <f>SUM(T1659:T1665)</f>
        <v>0</v>
      </c>
      <c r="AR1658" s="167" t="s">
        <v>167</v>
      </c>
      <c r="AT1658" s="168" t="s">
        <v>76</v>
      </c>
      <c r="AU1658" s="168" t="s">
        <v>87</v>
      </c>
      <c r="AY1658" s="167" t="s">
        <v>149</v>
      </c>
      <c r="BK1658" s="169">
        <f>SUM(BK1659:BK1665)</f>
        <v>0</v>
      </c>
    </row>
    <row r="1659" spans="1:65" s="2" customFormat="1" ht="14.45" customHeight="1">
      <c r="A1659" s="37"/>
      <c r="B1659" s="38"/>
      <c r="C1659" s="172" t="s">
        <v>2167</v>
      </c>
      <c r="D1659" s="172" t="s">
        <v>151</v>
      </c>
      <c r="E1659" s="173" t="s">
        <v>2168</v>
      </c>
      <c r="F1659" s="174" t="s">
        <v>2169</v>
      </c>
      <c r="G1659" s="175" t="s">
        <v>2017</v>
      </c>
      <c r="H1659" s="176">
        <v>5</v>
      </c>
      <c r="I1659" s="177"/>
      <c r="J1659" s="178">
        <f aca="true" t="shared" si="30" ref="J1659:J1665">ROUND(I1659*H1659,2)</f>
        <v>0</v>
      </c>
      <c r="K1659" s="174" t="s">
        <v>31</v>
      </c>
      <c r="L1659" s="42"/>
      <c r="M1659" s="179" t="s">
        <v>31</v>
      </c>
      <c r="N1659" s="180" t="s">
        <v>48</v>
      </c>
      <c r="O1659" s="67"/>
      <c r="P1659" s="181">
        <f aca="true" t="shared" si="31" ref="P1659:P1665">O1659*H1659</f>
        <v>0</v>
      </c>
      <c r="Q1659" s="181">
        <v>0</v>
      </c>
      <c r="R1659" s="181">
        <f aca="true" t="shared" si="32" ref="R1659:R1665">Q1659*H1659</f>
        <v>0</v>
      </c>
      <c r="S1659" s="181">
        <v>0</v>
      </c>
      <c r="T1659" s="182">
        <f aca="true" t="shared" si="33" ref="T1659:T1665">S1659*H1659</f>
        <v>0</v>
      </c>
      <c r="U1659" s="37"/>
      <c r="V1659" s="37"/>
      <c r="W1659" s="37"/>
      <c r="X1659" s="37"/>
      <c r="Y1659" s="37"/>
      <c r="Z1659" s="37"/>
      <c r="AA1659" s="37"/>
      <c r="AB1659" s="37"/>
      <c r="AC1659" s="37"/>
      <c r="AD1659" s="37"/>
      <c r="AE1659" s="37"/>
      <c r="AR1659" s="183" t="s">
        <v>576</v>
      </c>
      <c r="AT1659" s="183" t="s">
        <v>151</v>
      </c>
      <c r="AU1659" s="183" t="s">
        <v>167</v>
      </c>
      <c r="AY1659" s="19" t="s">
        <v>149</v>
      </c>
      <c r="BE1659" s="184">
        <f aca="true" t="shared" si="34" ref="BE1659:BE1665">IF(N1659="základní",J1659,0)</f>
        <v>0</v>
      </c>
      <c r="BF1659" s="184">
        <f aca="true" t="shared" si="35" ref="BF1659:BF1665">IF(N1659="snížená",J1659,0)</f>
        <v>0</v>
      </c>
      <c r="BG1659" s="184">
        <f aca="true" t="shared" si="36" ref="BG1659:BG1665">IF(N1659="zákl. přenesená",J1659,0)</f>
        <v>0</v>
      </c>
      <c r="BH1659" s="184">
        <f aca="true" t="shared" si="37" ref="BH1659:BH1665">IF(N1659="sníž. přenesená",J1659,0)</f>
        <v>0</v>
      </c>
      <c r="BI1659" s="184">
        <f aca="true" t="shared" si="38" ref="BI1659:BI1665">IF(N1659="nulová",J1659,0)</f>
        <v>0</v>
      </c>
      <c r="BJ1659" s="19" t="s">
        <v>85</v>
      </c>
      <c r="BK1659" s="184">
        <f aca="true" t="shared" si="39" ref="BK1659:BK1665">ROUND(I1659*H1659,2)</f>
        <v>0</v>
      </c>
      <c r="BL1659" s="19" t="s">
        <v>576</v>
      </c>
      <c r="BM1659" s="183" t="s">
        <v>2170</v>
      </c>
    </row>
    <row r="1660" spans="1:65" s="2" customFormat="1" ht="14.45" customHeight="1">
      <c r="A1660" s="37"/>
      <c r="B1660" s="38"/>
      <c r="C1660" s="172" t="s">
        <v>2171</v>
      </c>
      <c r="D1660" s="172" t="s">
        <v>151</v>
      </c>
      <c r="E1660" s="173" t="s">
        <v>2168</v>
      </c>
      <c r="F1660" s="174" t="s">
        <v>2169</v>
      </c>
      <c r="G1660" s="175" t="s">
        <v>2017</v>
      </c>
      <c r="H1660" s="176">
        <v>3</v>
      </c>
      <c r="I1660" s="177"/>
      <c r="J1660" s="178">
        <f t="shared" si="30"/>
        <v>0</v>
      </c>
      <c r="K1660" s="174" t="s">
        <v>31</v>
      </c>
      <c r="L1660" s="42"/>
      <c r="M1660" s="179" t="s">
        <v>31</v>
      </c>
      <c r="N1660" s="180" t="s">
        <v>48</v>
      </c>
      <c r="O1660" s="67"/>
      <c r="P1660" s="181">
        <f t="shared" si="31"/>
        <v>0</v>
      </c>
      <c r="Q1660" s="181">
        <v>0</v>
      </c>
      <c r="R1660" s="181">
        <f t="shared" si="32"/>
        <v>0</v>
      </c>
      <c r="S1660" s="181">
        <v>0</v>
      </c>
      <c r="T1660" s="182">
        <f t="shared" si="33"/>
        <v>0</v>
      </c>
      <c r="U1660" s="37"/>
      <c r="V1660" s="37"/>
      <c r="W1660" s="37"/>
      <c r="X1660" s="37"/>
      <c r="Y1660" s="37"/>
      <c r="Z1660" s="37"/>
      <c r="AA1660" s="37"/>
      <c r="AB1660" s="37"/>
      <c r="AC1660" s="37"/>
      <c r="AD1660" s="37"/>
      <c r="AE1660" s="37"/>
      <c r="AR1660" s="183" t="s">
        <v>576</v>
      </c>
      <c r="AT1660" s="183" t="s">
        <v>151</v>
      </c>
      <c r="AU1660" s="183" t="s">
        <v>167</v>
      </c>
      <c r="AY1660" s="19" t="s">
        <v>149</v>
      </c>
      <c r="BE1660" s="184">
        <f t="shared" si="34"/>
        <v>0</v>
      </c>
      <c r="BF1660" s="184">
        <f t="shared" si="35"/>
        <v>0</v>
      </c>
      <c r="BG1660" s="184">
        <f t="shared" si="36"/>
        <v>0</v>
      </c>
      <c r="BH1660" s="184">
        <f t="shared" si="37"/>
        <v>0</v>
      </c>
      <c r="BI1660" s="184">
        <f t="shared" si="38"/>
        <v>0</v>
      </c>
      <c r="BJ1660" s="19" t="s">
        <v>85</v>
      </c>
      <c r="BK1660" s="184">
        <f t="shared" si="39"/>
        <v>0</v>
      </c>
      <c r="BL1660" s="19" t="s">
        <v>576</v>
      </c>
      <c r="BM1660" s="183" t="s">
        <v>2172</v>
      </c>
    </row>
    <row r="1661" spans="1:65" s="2" customFormat="1" ht="14.45" customHeight="1">
      <c r="A1661" s="37"/>
      <c r="B1661" s="38"/>
      <c r="C1661" s="172" t="s">
        <v>2173</v>
      </c>
      <c r="D1661" s="172" t="s">
        <v>151</v>
      </c>
      <c r="E1661" s="173" t="s">
        <v>2168</v>
      </c>
      <c r="F1661" s="174" t="s">
        <v>2169</v>
      </c>
      <c r="G1661" s="175" t="s">
        <v>2017</v>
      </c>
      <c r="H1661" s="176">
        <v>1</v>
      </c>
      <c r="I1661" s="177"/>
      <c r="J1661" s="178">
        <f t="shared" si="30"/>
        <v>0</v>
      </c>
      <c r="K1661" s="174" t="s">
        <v>31</v>
      </c>
      <c r="L1661" s="42"/>
      <c r="M1661" s="179" t="s">
        <v>31</v>
      </c>
      <c r="N1661" s="180" t="s">
        <v>48</v>
      </c>
      <c r="O1661" s="67"/>
      <c r="P1661" s="181">
        <f t="shared" si="31"/>
        <v>0</v>
      </c>
      <c r="Q1661" s="181">
        <v>0</v>
      </c>
      <c r="R1661" s="181">
        <f t="shared" si="32"/>
        <v>0</v>
      </c>
      <c r="S1661" s="181">
        <v>0</v>
      </c>
      <c r="T1661" s="182">
        <f t="shared" si="33"/>
        <v>0</v>
      </c>
      <c r="U1661" s="37"/>
      <c r="V1661" s="37"/>
      <c r="W1661" s="37"/>
      <c r="X1661" s="37"/>
      <c r="Y1661" s="37"/>
      <c r="Z1661" s="37"/>
      <c r="AA1661" s="37"/>
      <c r="AB1661" s="37"/>
      <c r="AC1661" s="37"/>
      <c r="AD1661" s="37"/>
      <c r="AE1661" s="37"/>
      <c r="AR1661" s="183" t="s">
        <v>576</v>
      </c>
      <c r="AT1661" s="183" t="s">
        <v>151</v>
      </c>
      <c r="AU1661" s="183" t="s">
        <v>167</v>
      </c>
      <c r="AY1661" s="19" t="s">
        <v>149</v>
      </c>
      <c r="BE1661" s="184">
        <f t="shared" si="34"/>
        <v>0</v>
      </c>
      <c r="BF1661" s="184">
        <f t="shared" si="35"/>
        <v>0</v>
      </c>
      <c r="BG1661" s="184">
        <f t="shared" si="36"/>
        <v>0</v>
      </c>
      <c r="BH1661" s="184">
        <f t="shared" si="37"/>
        <v>0</v>
      </c>
      <c r="BI1661" s="184">
        <f t="shared" si="38"/>
        <v>0</v>
      </c>
      <c r="BJ1661" s="19" t="s">
        <v>85</v>
      </c>
      <c r="BK1661" s="184">
        <f t="shared" si="39"/>
        <v>0</v>
      </c>
      <c r="BL1661" s="19" t="s">
        <v>576</v>
      </c>
      <c r="BM1661" s="183" t="s">
        <v>2174</v>
      </c>
    </row>
    <row r="1662" spans="1:65" s="2" customFormat="1" ht="14.45" customHeight="1">
      <c r="A1662" s="37"/>
      <c r="B1662" s="38"/>
      <c r="C1662" s="172" t="s">
        <v>2175</v>
      </c>
      <c r="D1662" s="172" t="s">
        <v>151</v>
      </c>
      <c r="E1662" s="173" t="s">
        <v>2176</v>
      </c>
      <c r="F1662" s="174" t="s">
        <v>2177</v>
      </c>
      <c r="G1662" s="175" t="s">
        <v>2017</v>
      </c>
      <c r="H1662" s="176">
        <v>1</v>
      </c>
      <c r="I1662" s="177"/>
      <c r="J1662" s="178">
        <f t="shared" si="30"/>
        <v>0</v>
      </c>
      <c r="K1662" s="174" t="s">
        <v>31</v>
      </c>
      <c r="L1662" s="42"/>
      <c r="M1662" s="179" t="s">
        <v>31</v>
      </c>
      <c r="N1662" s="180" t="s">
        <v>48</v>
      </c>
      <c r="O1662" s="67"/>
      <c r="P1662" s="181">
        <f t="shared" si="31"/>
        <v>0</v>
      </c>
      <c r="Q1662" s="181">
        <v>0</v>
      </c>
      <c r="R1662" s="181">
        <f t="shared" si="32"/>
        <v>0</v>
      </c>
      <c r="S1662" s="181">
        <v>0</v>
      </c>
      <c r="T1662" s="182">
        <f t="shared" si="33"/>
        <v>0</v>
      </c>
      <c r="U1662" s="37"/>
      <c r="V1662" s="37"/>
      <c r="W1662" s="37"/>
      <c r="X1662" s="37"/>
      <c r="Y1662" s="37"/>
      <c r="Z1662" s="37"/>
      <c r="AA1662" s="37"/>
      <c r="AB1662" s="37"/>
      <c r="AC1662" s="37"/>
      <c r="AD1662" s="37"/>
      <c r="AE1662" s="37"/>
      <c r="AR1662" s="183" t="s">
        <v>576</v>
      </c>
      <c r="AT1662" s="183" t="s">
        <v>151</v>
      </c>
      <c r="AU1662" s="183" t="s">
        <v>167</v>
      </c>
      <c r="AY1662" s="19" t="s">
        <v>149</v>
      </c>
      <c r="BE1662" s="184">
        <f t="shared" si="34"/>
        <v>0</v>
      </c>
      <c r="BF1662" s="184">
        <f t="shared" si="35"/>
        <v>0</v>
      </c>
      <c r="BG1662" s="184">
        <f t="shared" si="36"/>
        <v>0</v>
      </c>
      <c r="BH1662" s="184">
        <f t="shared" si="37"/>
        <v>0</v>
      </c>
      <c r="BI1662" s="184">
        <f t="shared" si="38"/>
        <v>0</v>
      </c>
      <c r="BJ1662" s="19" t="s">
        <v>85</v>
      </c>
      <c r="BK1662" s="184">
        <f t="shared" si="39"/>
        <v>0</v>
      </c>
      <c r="BL1662" s="19" t="s">
        <v>576</v>
      </c>
      <c r="BM1662" s="183" t="s">
        <v>2178</v>
      </c>
    </row>
    <row r="1663" spans="1:65" s="2" customFormat="1" ht="14.45" customHeight="1">
      <c r="A1663" s="37"/>
      <c r="B1663" s="38"/>
      <c r="C1663" s="172" t="s">
        <v>2179</v>
      </c>
      <c r="D1663" s="172" t="s">
        <v>151</v>
      </c>
      <c r="E1663" s="173" t="s">
        <v>2180</v>
      </c>
      <c r="F1663" s="174" t="s">
        <v>2181</v>
      </c>
      <c r="G1663" s="175" t="s">
        <v>297</v>
      </c>
      <c r="H1663" s="176">
        <v>80</v>
      </c>
      <c r="I1663" s="177"/>
      <c r="J1663" s="178">
        <f t="shared" si="30"/>
        <v>0</v>
      </c>
      <c r="K1663" s="174" t="s">
        <v>31</v>
      </c>
      <c r="L1663" s="42"/>
      <c r="M1663" s="179" t="s">
        <v>31</v>
      </c>
      <c r="N1663" s="180" t="s">
        <v>48</v>
      </c>
      <c r="O1663" s="67"/>
      <c r="P1663" s="181">
        <f t="shared" si="31"/>
        <v>0</v>
      </c>
      <c r="Q1663" s="181">
        <v>0</v>
      </c>
      <c r="R1663" s="181">
        <f t="shared" si="32"/>
        <v>0</v>
      </c>
      <c r="S1663" s="181">
        <v>0</v>
      </c>
      <c r="T1663" s="182">
        <f t="shared" si="33"/>
        <v>0</v>
      </c>
      <c r="U1663" s="37"/>
      <c r="V1663" s="37"/>
      <c r="W1663" s="37"/>
      <c r="X1663" s="37"/>
      <c r="Y1663" s="37"/>
      <c r="Z1663" s="37"/>
      <c r="AA1663" s="37"/>
      <c r="AB1663" s="37"/>
      <c r="AC1663" s="37"/>
      <c r="AD1663" s="37"/>
      <c r="AE1663" s="37"/>
      <c r="AR1663" s="183" t="s">
        <v>576</v>
      </c>
      <c r="AT1663" s="183" t="s">
        <v>151</v>
      </c>
      <c r="AU1663" s="183" t="s">
        <v>167</v>
      </c>
      <c r="AY1663" s="19" t="s">
        <v>149</v>
      </c>
      <c r="BE1663" s="184">
        <f t="shared" si="34"/>
        <v>0</v>
      </c>
      <c r="BF1663" s="184">
        <f t="shared" si="35"/>
        <v>0</v>
      </c>
      <c r="BG1663" s="184">
        <f t="shared" si="36"/>
        <v>0</v>
      </c>
      <c r="BH1663" s="184">
        <f t="shared" si="37"/>
        <v>0</v>
      </c>
      <c r="BI1663" s="184">
        <f t="shared" si="38"/>
        <v>0</v>
      </c>
      <c r="BJ1663" s="19" t="s">
        <v>85</v>
      </c>
      <c r="BK1663" s="184">
        <f t="shared" si="39"/>
        <v>0</v>
      </c>
      <c r="BL1663" s="19" t="s">
        <v>576</v>
      </c>
      <c r="BM1663" s="183" t="s">
        <v>2182</v>
      </c>
    </row>
    <row r="1664" spans="1:65" s="2" customFormat="1" ht="14.45" customHeight="1">
      <c r="A1664" s="37"/>
      <c r="B1664" s="38"/>
      <c r="C1664" s="172" t="s">
        <v>2183</v>
      </c>
      <c r="D1664" s="172" t="s">
        <v>151</v>
      </c>
      <c r="E1664" s="173" t="s">
        <v>2036</v>
      </c>
      <c r="F1664" s="174" t="s">
        <v>2037</v>
      </c>
      <c r="G1664" s="175" t="s">
        <v>1284</v>
      </c>
      <c r="H1664" s="243"/>
      <c r="I1664" s="177"/>
      <c r="J1664" s="178">
        <f t="shared" si="30"/>
        <v>0</v>
      </c>
      <c r="K1664" s="174" t="s">
        <v>31</v>
      </c>
      <c r="L1664" s="42"/>
      <c r="M1664" s="179" t="s">
        <v>31</v>
      </c>
      <c r="N1664" s="180" t="s">
        <v>48</v>
      </c>
      <c r="O1664" s="67"/>
      <c r="P1664" s="181">
        <f t="shared" si="31"/>
        <v>0</v>
      </c>
      <c r="Q1664" s="181">
        <v>0</v>
      </c>
      <c r="R1664" s="181">
        <f t="shared" si="32"/>
        <v>0</v>
      </c>
      <c r="S1664" s="181">
        <v>0</v>
      </c>
      <c r="T1664" s="182">
        <f t="shared" si="33"/>
        <v>0</v>
      </c>
      <c r="U1664" s="37"/>
      <c r="V1664" s="37"/>
      <c r="W1664" s="37"/>
      <c r="X1664" s="37"/>
      <c r="Y1664" s="37"/>
      <c r="Z1664" s="37"/>
      <c r="AA1664" s="37"/>
      <c r="AB1664" s="37"/>
      <c r="AC1664" s="37"/>
      <c r="AD1664" s="37"/>
      <c r="AE1664" s="37"/>
      <c r="AR1664" s="183" t="s">
        <v>576</v>
      </c>
      <c r="AT1664" s="183" t="s">
        <v>151</v>
      </c>
      <c r="AU1664" s="183" t="s">
        <v>167</v>
      </c>
      <c r="AY1664" s="19" t="s">
        <v>149</v>
      </c>
      <c r="BE1664" s="184">
        <f t="shared" si="34"/>
        <v>0</v>
      </c>
      <c r="BF1664" s="184">
        <f t="shared" si="35"/>
        <v>0</v>
      </c>
      <c r="BG1664" s="184">
        <f t="shared" si="36"/>
        <v>0</v>
      </c>
      <c r="BH1664" s="184">
        <f t="shared" si="37"/>
        <v>0</v>
      </c>
      <c r="BI1664" s="184">
        <f t="shared" si="38"/>
        <v>0</v>
      </c>
      <c r="BJ1664" s="19" t="s">
        <v>85</v>
      </c>
      <c r="BK1664" s="184">
        <f t="shared" si="39"/>
        <v>0</v>
      </c>
      <c r="BL1664" s="19" t="s">
        <v>576</v>
      </c>
      <c r="BM1664" s="183" t="s">
        <v>2184</v>
      </c>
    </row>
    <row r="1665" spans="1:65" s="2" customFormat="1" ht="14.45" customHeight="1">
      <c r="A1665" s="37"/>
      <c r="B1665" s="38"/>
      <c r="C1665" s="172" t="s">
        <v>2185</v>
      </c>
      <c r="D1665" s="172" t="s">
        <v>151</v>
      </c>
      <c r="E1665" s="173" t="s">
        <v>2040</v>
      </c>
      <c r="F1665" s="174" t="s">
        <v>2041</v>
      </c>
      <c r="G1665" s="175" t="s">
        <v>1284</v>
      </c>
      <c r="H1665" s="243"/>
      <c r="I1665" s="177"/>
      <c r="J1665" s="178">
        <f t="shared" si="30"/>
        <v>0</v>
      </c>
      <c r="K1665" s="174" t="s">
        <v>31</v>
      </c>
      <c r="L1665" s="42"/>
      <c r="M1665" s="179" t="s">
        <v>31</v>
      </c>
      <c r="N1665" s="180" t="s">
        <v>48</v>
      </c>
      <c r="O1665" s="67"/>
      <c r="P1665" s="181">
        <f t="shared" si="31"/>
        <v>0</v>
      </c>
      <c r="Q1665" s="181">
        <v>0</v>
      </c>
      <c r="R1665" s="181">
        <f t="shared" si="32"/>
        <v>0</v>
      </c>
      <c r="S1665" s="181">
        <v>0</v>
      </c>
      <c r="T1665" s="182">
        <f t="shared" si="33"/>
        <v>0</v>
      </c>
      <c r="U1665" s="37"/>
      <c r="V1665" s="37"/>
      <c r="W1665" s="37"/>
      <c r="X1665" s="37"/>
      <c r="Y1665" s="37"/>
      <c r="Z1665" s="37"/>
      <c r="AA1665" s="37"/>
      <c r="AB1665" s="37"/>
      <c r="AC1665" s="37"/>
      <c r="AD1665" s="37"/>
      <c r="AE1665" s="37"/>
      <c r="AR1665" s="183" t="s">
        <v>576</v>
      </c>
      <c r="AT1665" s="183" t="s">
        <v>151</v>
      </c>
      <c r="AU1665" s="183" t="s">
        <v>167</v>
      </c>
      <c r="AY1665" s="19" t="s">
        <v>149</v>
      </c>
      <c r="BE1665" s="184">
        <f t="shared" si="34"/>
        <v>0</v>
      </c>
      <c r="BF1665" s="184">
        <f t="shared" si="35"/>
        <v>0</v>
      </c>
      <c r="BG1665" s="184">
        <f t="shared" si="36"/>
        <v>0</v>
      </c>
      <c r="BH1665" s="184">
        <f t="shared" si="37"/>
        <v>0</v>
      </c>
      <c r="BI1665" s="184">
        <f t="shared" si="38"/>
        <v>0</v>
      </c>
      <c r="BJ1665" s="19" t="s">
        <v>85</v>
      </c>
      <c r="BK1665" s="184">
        <f t="shared" si="39"/>
        <v>0</v>
      </c>
      <c r="BL1665" s="19" t="s">
        <v>576</v>
      </c>
      <c r="BM1665" s="183" t="s">
        <v>2186</v>
      </c>
    </row>
    <row r="1666" spans="2:63" s="12" customFormat="1" ht="20.85" customHeight="1">
      <c r="B1666" s="156"/>
      <c r="C1666" s="157"/>
      <c r="D1666" s="158" t="s">
        <v>76</v>
      </c>
      <c r="E1666" s="170" t="s">
        <v>2187</v>
      </c>
      <c r="F1666" s="170" t="s">
        <v>2188</v>
      </c>
      <c r="G1666" s="157"/>
      <c r="H1666" s="157"/>
      <c r="I1666" s="160"/>
      <c r="J1666" s="171">
        <f>BK1666</f>
        <v>0</v>
      </c>
      <c r="K1666" s="157"/>
      <c r="L1666" s="162"/>
      <c r="M1666" s="163"/>
      <c r="N1666" s="164"/>
      <c r="O1666" s="164"/>
      <c r="P1666" s="165">
        <f>SUM(P1667:P1686)</f>
        <v>0</v>
      </c>
      <c r="Q1666" s="164"/>
      <c r="R1666" s="165">
        <f>SUM(R1667:R1686)</f>
        <v>0</v>
      </c>
      <c r="S1666" s="164"/>
      <c r="T1666" s="166">
        <f>SUM(T1667:T1686)</f>
        <v>0</v>
      </c>
      <c r="AR1666" s="167" t="s">
        <v>167</v>
      </c>
      <c r="AT1666" s="168" t="s">
        <v>76</v>
      </c>
      <c r="AU1666" s="168" t="s">
        <v>87</v>
      </c>
      <c r="AY1666" s="167" t="s">
        <v>149</v>
      </c>
      <c r="BK1666" s="169">
        <f>SUM(BK1667:BK1686)</f>
        <v>0</v>
      </c>
    </row>
    <row r="1667" spans="1:65" s="2" customFormat="1" ht="14.45" customHeight="1">
      <c r="A1667" s="37"/>
      <c r="B1667" s="38"/>
      <c r="C1667" s="222" t="s">
        <v>2189</v>
      </c>
      <c r="D1667" s="222" t="s">
        <v>194</v>
      </c>
      <c r="E1667" s="223" t="s">
        <v>2190</v>
      </c>
      <c r="F1667" s="224" t="s">
        <v>2191</v>
      </c>
      <c r="G1667" s="225" t="s">
        <v>2017</v>
      </c>
      <c r="H1667" s="226">
        <v>1</v>
      </c>
      <c r="I1667" s="227"/>
      <c r="J1667" s="228">
        <f aca="true" t="shared" si="40" ref="J1667:J1686">ROUND(I1667*H1667,2)</f>
        <v>0</v>
      </c>
      <c r="K1667" s="224" t="s">
        <v>31</v>
      </c>
      <c r="L1667" s="229"/>
      <c r="M1667" s="230" t="s">
        <v>31</v>
      </c>
      <c r="N1667" s="231" t="s">
        <v>48</v>
      </c>
      <c r="O1667" s="67"/>
      <c r="P1667" s="181">
        <f aca="true" t="shared" si="41" ref="P1667:P1686">O1667*H1667</f>
        <v>0</v>
      </c>
      <c r="Q1667" s="181">
        <v>0</v>
      </c>
      <c r="R1667" s="181">
        <f aca="true" t="shared" si="42" ref="R1667:R1686">Q1667*H1667</f>
        <v>0</v>
      </c>
      <c r="S1667" s="181">
        <v>0</v>
      </c>
      <c r="T1667" s="182">
        <f aca="true" t="shared" si="43" ref="T1667:T1686">S1667*H1667</f>
        <v>0</v>
      </c>
      <c r="U1667" s="37"/>
      <c r="V1667" s="37"/>
      <c r="W1667" s="37"/>
      <c r="X1667" s="37"/>
      <c r="Y1667" s="37"/>
      <c r="Z1667" s="37"/>
      <c r="AA1667" s="37"/>
      <c r="AB1667" s="37"/>
      <c r="AC1667" s="37"/>
      <c r="AD1667" s="37"/>
      <c r="AE1667" s="37"/>
      <c r="AR1667" s="183" t="s">
        <v>933</v>
      </c>
      <c r="AT1667" s="183" t="s">
        <v>194</v>
      </c>
      <c r="AU1667" s="183" t="s">
        <v>167</v>
      </c>
      <c r="AY1667" s="19" t="s">
        <v>149</v>
      </c>
      <c r="BE1667" s="184">
        <f aca="true" t="shared" si="44" ref="BE1667:BE1686">IF(N1667="základní",J1667,0)</f>
        <v>0</v>
      </c>
      <c r="BF1667" s="184">
        <f aca="true" t="shared" si="45" ref="BF1667:BF1686">IF(N1667="snížená",J1667,0)</f>
        <v>0</v>
      </c>
      <c r="BG1667" s="184">
        <f aca="true" t="shared" si="46" ref="BG1667:BG1686">IF(N1667="zákl. přenesená",J1667,0)</f>
        <v>0</v>
      </c>
      <c r="BH1667" s="184">
        <f aca="true" t="shared" si="47" ref="BH1667:BH1686">IF(N1667="sníž. přenesená",J1667,0)</f>
        <v>0</v>
      </c>
      <c r="BI1667" s="184">
        <f aca="true" t="shared" si="48" ref="BI1667:BI1686">IF(N1667="nulová",J1667,0)</f>
        <v>0</v>
      </c>
      <c r="BJ1667" s="19" t="s">
        <v>85</v>
      </c>
      <c r="BK1667" s="184">
        <f aca="true" t="shared" si="49" ref="BK1667:BK1686">ROUND(I1667*H1667,2)</f>
        <v>0</v>
      </c>
      <c r="BL1667" s="19" t="s">
        <v>933</v>
      </c>
      <c r="BM1667" s="183" t="s">
        <v>2192</v>
      </c>
    </row>
    <row r="1668" spans="1:65" s="2" customFormat="1" ht="14.45" customHeight="1">
      <c r="A1668" s="37"/>
      <c r="B1668" s="38"/>
      <c r="C1668" s="222" t="s">
        <v>2193</v>
      </c>
      <c r="D1668" s="222" t="s">
        <v>194</v>
      </c>
      <c r="E1668" s="223" t="s">
        <v>2194</v>
      </c>
      <c r="F1668" s="224" t="s">
        <v>2195</v>
      </c>
      <c r="G1668" s="225" t="s">
        <v>2017</v>
      </c>
      <c r="H1668" s="226">
        <v>2</v>
      </c>
      <c r="I1668" s="227"/>
      <c r="J1668" s="228">
        <f t="shared" si="40"/>
        <v>0</v>
      </c>
      <c r="K1668" s="224" t="s">
        <v>31</v>
      </c>
      <c r="L1668" s="229"/>
      <c r="M1668" s="230" t="s">
        <v>31</v>
      </c>
      <c r="N1668" s="231" t="s">
        <v>48</v>
      </c>
      <c r="O1668" s="67"/>
      <c r="P1668" s="181">
        <f t="shared" si="41"/>
        <v>0</v>
      </c>
      <c r="Q1668" s="181">
        <v>0</v>
      </c>
      <c r="R1668" s="181">
        <f t="shared" si="42"/>
        <v>0</v>
      </c>
      <c r="S1668" s="181">
        <v>0</v>
      </c>
      <c r="T1668" s="182">
        <f t="shared" si="43"/>
        <v>0</v>
      </c>
      <c r="U1668" s="37"/>
      <c r="V1668" s="37"/>
      <c r="W1668" s="37"/>
      <c r="X1668" s="37"/>
      <c r="Y1668" s="37"/>
      <c r="Z1668" s="37"/>
      <c r="AA1668" s="37"/>
      <c r="AB1668" s="37"/>
      <c r="AC1668" s="37"/>
      <c r="AD1668" s="37"/>
      <c r="AE1668" s="37"/>
      <c r="AR1668" s="183" t="s">
        <v>933</v>
      </c>
      <c r="AT1668" s="183" t="s">
        <v>194</v>
      </c>
      <c r="AU1668" s="183" t="s">
        <v>167</v>
      </c>
      <c r="AY1668" s="19" t="s">
        <v>149</v>
      </c>
      <c r="BE1668" s="184">
        <f t="shared" si="44"/>
        <v>0</v>
      </c>
      <c r="BF1668" s="184">
        <f t="shared" si="45"/>
        <v>0</v>
      </c>
      <c r="BG1668" s="184">
        <f t="shared" si="46"/>
        <v>0</v>
      </c>
      <c r="BH1668" s="184">
        <f t="shared" si="47"/>
        <v>0</v>
      </c>
      <c r="BI1668" s="184">
        <f t="shared" si="48"/>
        <v>0</v>
      </c>
      <c r="BJ1668" s="19" t="s">
        <v>85</v>
      </c>
      <c r="BK1668" s="184">
        <f t="shared" si="49"/>
        <v>0</v>
      </c>
      <c r="BL1668" s="19" t="s">
        <v>933</v>
      </c>
      <c r="BM1668" s="183" t="s">
        <v>2196</v>
      </c>
    </row>
    <row r="1669" spans="1:65" s="2" customFormat="1" ht="14.45" customHeight="1">
      <c r="A1669" s="37"/>
      <c r="B1669" s="38"/>
      <c r="C1669" s="222" t="s">
        <v>2197</v>
      </c>
      <c r="D1669" s="222" t="s">
        <v>194</v>
      </c>
      <c r="E1669" s="223" t="s">
        <v>2198</v>
      </c>
      <c r="F1669" s="224" t="s">
        <v>2199</v>
      </c>
      <c r="G1669" s="225" t="s">
        <v>2017</v>
      </c>
      <c r="H1669" s="226">
        <v>1</v>
      </c>
      <c r="I1669" s="227"/>
      <c r="J1669" s="228">
        <f t="shared" si="40"/>
        <v>0</v>
      </c>
      <c r="K1669" s="224" t="s">
        <v>31</v>
      </c>
      <c r="L1669" s="229"/>
      <c r="M1669" s="230" t="s">
        <v>31</v>
      </c>
      <c r="N1669" s="231" t="s">
        <v>48</v>
      </c>
      <c r="O1669" s="67"/>
      <c r="P1669" s="181">
        <f t="shared" si="41"/>
        <v>0</v>
      </c>
      <c r="Q1669" s="181">
        <v>0</v>
      </c>
      <c r="R1669" s="181">
        <f t="shared" si="42"/>
        <v>0</v>
      </c>
      <c r="S1669" s="181">
        <v>0</v>
      </c>
      <c r="T1669" s="182">
        <f t="shared" si="43"/>
        <v>0</v>
      </c>
      <c r="U1669" s="37"/>
      <c r="V1669" s="37"/>
      <c r="W1669" s="37"/>
      <c r="X1669" s="37"/>
      <c r="Y1669" s="37"/>
      <c r="Z1669" s="37"/>
      <c r="AA1669" s="37"/>
      <c r="AB1669" s="37"/>
      <c r="AC1669" s="37"/>
      <c r="AD1669" s="37"/>
      <c r="AE1669" s="37"/>
      <c r="AR1669" s="183" t="s">
        <v>933</v>
      </c>
      <c r="AT1669" s="183" t="s">
        <v>194</v>
      </c>
      <c r="AU1669" s="183" t="s">
        <v>167</v>
      </c>
      <c r="AY1669" s="19" t="s">
        <v>149</v>
      </c>
      <c r="BE1669" s="184">
        <f t="shared" si="44"/>
        <v>0</v>
      </c>
      <c r="BF1669" s="184">
        <f t="shared" si="45"/>
        <v>0</v>
      </c>
      <c r="BG1669" s="184">
        <f t="shared" si="46"/>
        <v>0</v>
      </c>
      <c r="BH1669" s="184">
        <f t="shared" si="47"/>
        <v>0</v>
      </c>
      <c r="BI1669" s="184">
        <f t="shared" si="48"/>
        <v>0</v>
      </c>
      <c r="BJ1669" s="19" t="s">
        <v>85</v>
      </c>
      <c r="BK1669" s="184">
        <f t="shared" si="49"/>
        <v>0</v>
      </c>
      <c r="BL1669" s="19" t="s">
        <v>933</v>
      </c>
      <c r="BM1669" s="183" t="s">
        <v>2200</v>
      </c>
    </row>
    <row r="1670" spans="1:65" s="2" customFormat="1" ht="14.45" customHeight="1">
      <c r="A1670" s="37"/>
      <c r="B1670" s="38"/>
      <c r="C1670" s="222" t="s">
        <v>2201</v>
      </c>
      <c r="D1670" s="222" t="s">
        <v>194</v>
      </c>
      <c r="E1670" s="223" t="s">
        <v>2202</v>
      </c>
      <c r="F1670" s="224" t="s">
        <v>2203</v>
      </c>
      <c r="G1670" s="225" t="s">
        <v>2017</v>
      </c>
      <c r="H1670" s="226">
        <v>1</v>
      </c>
      <c r="I1670" s="227"/>
      <c r="J1670" s="228">
        <f t="shared" si="40"/>
        <v>0</v>
      </c>
      <c r="K1670" s="224" t="s">
        <v>31</v>
      </c>
      <c r="L1670" s="229"/>
      <c r="M1670" s="230" t="s">
        <v>31</v>
      </c>
      <c r="N1670" s="231" t="s">
        <v>48</v>
      </c>
      <c r="O1670" s="67"/>
      <c r="P1670" s="181">
        <f t="shared" si="41"/>
        <v>0</v>
      </c>
      <c r="Q1670" s="181">
        <v>0</v>
      </c>
      <c r="R1670" s="181">
        <f t="shared" si="42"/>
        <v>0</v>
      </c>
      <c r="S1670" s="181">
        <v>0</v>
      </c>
      <c r="T1670" s="182">
        <f t="shared" si="43"/>
        <v>0</v>
      </c>
      <c r="U1670" s="37"/>
      <c r="V1670" s="37"/>
      <c r="W1670" s="37"/>
      <c r="X1670" s="37"/>
      <c r="Y1670" s="37"/>
      <c r="Z1670" s="37"/>
      <c r="AA1670" s="37"/>
      <c r="AB1670" s="37"/>
      <c r="AC1670" s="37"/>
      <c r="AD1670" s="37"/>
      <c r="AE1670" s="37"/>
      <c r="AR1670" s="183" t="s">
        <v>933</v>
      </c>
      <c r="AT1670" s="183" t="s">
        <v>194</v>
      </c>
      <c r="AU1670" s="183" t="s">
        <v>167</v>
      </c>
      <c r="AY1670" s="19" t="s">
        <v>149</v>
      </c>
      <c r="BE1670" s="184">
        <f t="shared" si="44"/>
        <v>0</v>
      </c>
      <c r="BF1670" s="184">
        <f t="shared" si="45"/>
        <v>0</v>
      </c>
      <c r="BG1670" s="184">
        <f t="shared" si="46"/>
        <v>0</v>
      </c>
      <c r="BH1670" s="184">
        <f t="shared" si="47"/>
        <v>0</v>
      </c>
      <c r="BI1670" s="184">
        <f t="shared" si="48"/>
        <v>0</v>
      </c>
      <c r="BJ1670" s="19" t="s">
        <v>85</v>
      </c>
      <c r="BK1670" s="184">
        <f t="shared" si="49"/>
        <v>0</v>
      </c>
      <c r="BL1670" s="19" t="s">
        <v>933</v>
      </c>
      <c r="BM1670" s="183" t="s">
        <v>2204</v>
      </c>
    </row>
    <row r="1671" spans="1:65" s="2" customFormat="1" ht="14.45" customHeight="1">
      <c r="A1671" s="37"/>
      <c r="B1671" s="38"/>
      <c r="C1671" s="222" t="s">
        <v>2205</v>
      </c>
      <c r="D1671" s="222" t="s">
        <v>194</v>
      </c>
      <c r="E1671" s="223" t="s">
        <v>2206</v>
      </c>
      <c r="F1671" s="224" t="s">
        <v>2207</v>
      </c>
      <c r="G1671" s="225" t="s">
        <v>2017</v>
      </c>
      <c r="H1671" s="226">
        <v>1</v>
      </c>
      <c r="I1671" s="227"/>
      <c r="J1671" s="228">
        <f t="shared" si="40"/>
        <v>0</v>
      </c>
      <c r="K1671" s="224" t="s">
        <v>31</v>
      </c>
      <c r="L1671" s="229"/>
      <c r="M1671" s="230" t="s">
        <v>31</v>
      </c>
      <c r="N1671" s="231" t="s">
        <v>48</v>
      </c>
      <c r="O1671" s="67"/>
      <c r="P1671" s="181">
        <f t="shared" si="41"/>
        <v>0</v>
      </c>
      <c r="Q1671" s="181">
        <v>0</v>
      </c>
      <c r="R1671" s="181">
        <f t="shared" si="42"/>
        <v>0</v>
      </c>
      <c r="S1671" s="181">
        <v>0</v>
      </c>
      <c r="T1671" s="182">
        <f t="shared" si="43"/>
        <v>0</v>
      </c>
      <c r="U1671" s="37"/>
      <c r="V1671" s="37"/>
      <c r="W1671" s="37"/>
      <c r="X1671" s="37"/>
      <c r="Y1671" s="37"/>
      <c r="Z1671" s="37"/>
      <c r="AA1671" s="37"/>
      <c r="AB1671" s="37"/>
      <c r="AC1671" s="37"/>
      <c r="AD1671" s="37"/>
      <c r="AE1671" s="37"/>
      <c r="AR1671" s="183" t="s">
        <v>933</v>
      </c>
      <c r="AT1671" s="183" t="s">
        <v>194</v>
      </c>
      <c r="AU1671" s="183" t="s">
        <v>167</v>
      </c>
      <c r="AY1671" s="19" t="s">
        <v>149</v>
      </c>
      <c r="BE1671" s="184">
        <f t="shared" si="44"/>
        <v>0</v>
      </c>
      <c r="BF1671" s="184">
        <f t="shared" si="45"/>
        <v>0</v>
      </c>
      <c r="BG1671" s="184">
        <f t="shared" si="46"/>
        <v>0</v>
      </c>
      <c r="BH1671" s="184">
        <f t="shared" si="47"/>
        <v>0</v>
      </c>
      <c r="BI1671" s="184">
        <f t="shared" si="48"/>
        <v>0</v>
      </c>
      <c r="BJ1671" s="19" t="s">
        <v>85</v>
      </c>
      <c r="BK1671" s="184">
        <f t="shared" si="49"/>
        <v>0</v>
      </c>
      <c r="BL1671" s="19" t="s">
        <v>933</v>
      </c>
      <c r="BM1671" s="183" t="s">
        <v>2208</v>
      </c>
    </row>
    <row r="1672" spans="1:65" s="2" customFormat="1" ht="14.45" customHeight="1">
      <c r="A1672" s="37"/>
      <c r="B1672" s="38"/>
      <c r="C1672" s="222" t="s">
        <v>2209</v>
      </c>
      <c r="D1672" s="222" t="s">
        <v>194</v>
      </c>
      <c r="E1672" s="223" t="s">
        <v>2210</v>
      </c>
      <c r="F1672" s="224" t="s">
        <v>2211</v>
      </c>
      <c r="G1672" s="225" t="s">
        <v>2017</v>
      </c>
      <c r="H1672" s="226">
        <v>3</v>
      </c>
      <c r="I1672" s="227"/>
      <c r="J1672" s="228">
        <f t="shared" si="40"/>
        <v>0</v>
      </c>
      <c r="K1672" s="224" t="s">
        <v>31</v>
      </c>
      <c r="L1672" s="229"/>
      <c r="M1672" s="230" t="s">
        <v>31</v>
      </c>
      <c r="N1672" s="231" t="s">
        <v>48</v>
      </c>
      <c r="O1672" s="67"/>
      <c r="P1672" s="181">
        <f t="shared" si="41"/>
        <v>0</v>
      </c>
      <c r="Q1672" s="181">
        <v>0</v>
      </c>
      <c r="R1672" s="181">
        <f t="shared" si="42"/>
        <v>0</v>
      </c>
      <c r="S1672" s="181">
        <v>0</v>
      </c>
      <c r="T1672" s="182">
        <f t="shared" si="43"/>
        <v>0</v>
      </c>
      <c r="U1672" s="37"/>
      <c r="V1672" s="37"/>
      <c r="W1672" s="37"/>
      <c r="X1672" s="37"/>
      <c r="Y1672" s="37"/>
      <c r="Z1672" s="37"/>
      <c r="AA1672" s="37"/>
      <c r="AB1672" s="37"/>
      <c r="AC1672" s="37"/>
      <c r="AD1672" s="37"/>
      <c r="AE1672" s="37"/>
      <c r="AR1672" s="183" t="s">
        <v>933</v>
      </c>
      <c r="AT1672" s="183" t="s">
        <v>194</v>
      </c>
      <c r="AU1672" s="183" t="s">
        <v>167</v>
      </c>
      <c r="AY1672" s="19" t="s">
        <v>149</v>
      </c>
      <c r="BE1672" s="184">
        <f t="shared" si="44"/>
        <v>0</v>
      </c>
      <c r="BF1672" s="184">
        <f t="shared" si="45"/>
        <v>0</v>
      </c>
      <c r="BG1672" s="184">
        <f t="shared" si="46"/>
        <v>0</v>
      </c>
      <c r="BH1672" s="184">
        <f t="shared" si="47"/>
        <v>0</v>
      </c>
      <c r="BI1672" s="184">
        <f t="shared" si="48"/>
        <v>0</v>
      </c>
      <c r="BJ1672" s="19" t="s">
        <v>85</v>
      </c>
      <c r="BK1672" s="184">
        <f t="shared" si="49"/>
        <v>0</v>
      </c>
      <c r="BL1672" s="19" t="s">
        <v>933</v>
      </c>
      <c r="BM1672" s="183" t="s">
        <v>2212</v>
      </c>
    </row>
    <row r="1673" spans="1:65" s="2" customFormat="1" ht="14.45" customHeight="1">
      <c r="A1673" s="37"/>
      <c r="B1673" s="38"/>
      <c r="C1673" s="222" t="s">
        <v>2213</v>
      </c>
      <c r="D1673" s="222" t="s">
        <v>194</v>
      </c>
      <c r="E1673" s="223" t="s">
        <v>2214</v>
      </c>
      <c r="F1673" s="224" t="s">
        <v>2215</v>
      </c>
      <c r="G1673" s="225" t="s">
        <v>2017</v>
      </c>
      <c r="H1673" s="226">
        <v>1</v>
      </c>
      <c r="I1673" s="227"/>
      <c r="J1673" s="228">
        <f t="shared" si="40"/>
        <v>0</v>
      </c>
      <c r="K1673" s="224" t="s">
        <v>31</v>
      </c>
      <c r="L1673" s="229"/>
      <c r="M1673" s="230" t="s">
        <v>31</v>
      </c>
      <c r="N1673" s="231" t="s">
        <v>48</v>
      </c>
      <c r="O1673" s="67"/>
      <c r="P1673" s="181">
        <f t="shared" si="41"/>
        <v>0</v>
      </c>
      <c r="Q1673" s="181">
        <v>0</v>
      </c>
      <c r="R1673" s="181">
        <f t="shared" si="42"/>
        <v>0</v>
      </c>
      <c r="S1673" s="181">
        <v>0</v>
      </c>
      <c r="T1673" s="182">
        <f t="shared" si="43"/>
        <v>0</v>
      </c>
      <c r="U1673" s="37"/>
      <c r="V1673" s="37"/>
      <c r="W1673" s="37"/>
      <c r="X1673" s="37"/>
      <c r="Y1673" s="37"/>
      <c r="Z1673" s="37"/>
      <c r="AA1673" s="37"/>
      <c r="AB1673" s="37"/>
      <c r="AC1673" s="37"/>
      <c r="AD1673" s="37"/>
      <c r="AE1673" s="37"/>
      <c r="AR1673" s="183" t="s">
        <v>933</v>
      </c>
      <c r="AT1673" s="183" t="s">
        <v>194</v>
      </c>
      <c r="AU1673" s="183" t="s">
        <v>167</v>
      </c>
      <c r="AY1673" s="19" t="s">
        <v>149</v>
      </c>
      <c r="BE1673" s="184">
        <f t="shared" si="44"/>
        <v>0</v>
      </c>
      <c r="BF1673" s="184">
        <f t="shared" si="45"/>
        <v>0</v>
      </c>
      <c r="BG1673" s="184">
        <f t="shared" si="46"/>
        <v>0</v>
      </c>
      <c r="BH1673" s="184">
        <f t="shared" si="47"/>
        <v>0</v>
      </c>
      <c r="BI1673" s="184">
        <f t="shared" si="48"/>
        <v>0</v>
      </c>
      <c r="BJ1673" s="19" t="s">
        <v>85</v>
      </c>
      <c r="BK1673" s="184">
        <f t="shared" si="49"/>
        <v>0</v>
      </c>
      <c r="BL1673" s="19" t="s">
        <v>933</v>
      </c>
      <c r="BM1673" s="183" t="s">
        <v>2216</v>
      </c>
    </row>
    <row r="1674" spans="1:65" s="2" customFormat="1" ht="14.45" customHeight="1">
      <c r="A1674" s="37"/>
      <c r="B1674" s="38"/>
      <c r="C1674" s="222" t="s">
        <v>2217</v>
      </c>
      <c r="D1674" s="222" t="s">
        <v>194</v>
      </c>
      <c r="E1674" s="223" t="s">
        <v>2218</v>
      </c>
      <c r="F1674" s="224" t="s">
        <v>2219</v>
      </c>
      <c r="G1674" s="225" t="s">
        <v>2017</v>
      </c>
      <c r="H1674" s="226">
        <v>6</v>
      </c>
      <c r="I1674" s="227"/>
      <c r="J1674" s="228">
        <f t="shared" si="40"/>
        <v>0</v>
      </c>
      <c r="K1674" s="224" t="s">
        <v>31</v>
      </c>
      <c r="L1674" s="229"/>
      <c r="M1674" s="230" t="s">
        <v>31</v>
      </c>
      <c r="N1674" s="231" t="s">
        <v>48</v>
      </c>
      <c r="O1674" s="67"/>
      <c r="P1674" s="181">
        <f t="shared" si="41"/>
        <v>0</v>
      </c>
      <c r="Q1674" s="181">
        <v>0</v>
      </c>
      <c r="R1674" s="181">
        <f t="shared" si="42"/>
        <v>0</v>
      </c>
      <c r="S1674" s="181">
        <v>0</v>
      </c>
      <c r="T1674" s="182">
        <f t="shared" si="43"/>
        <v>0</v>
      </c>
      <c r="U1674" s="37"/>
      <c r="V1674" s="37"/>
      <c r="W1674" s="37"/>
      <c r="X1674" s="37"/>
      <c r="Y1674" s="37"/>
      <c r="Z1674" s="37"/>
      <c r="AA1674" s="37"/>
      <c r="AB1674" s="37"/>
      <c r="AC1674" s="37"/>
      <c r="AD1674" s="37"/>
      <c r="AE1674" s="37"/>
      <c r="AR1674" s="183" t="s">
        <v>933</v>
      </c>
      <c r="AT1674" s="183" t="s">
        <v>194</v>
      </c>
      <c r="AU1674" s="183" t="s">
        <v>167</v>
      </c>
      <c r="AY1674" s="19" t="s">
        <v>149</v>
      </c>
      <c r="BE1674" s="184">
        <f t="shared" si="44"/>
        <v>0</v>
      </c>
      <c r="BF1674" s="184">
        <f t="shared" si="45"/>
        <v>0</v>
      </c>
      <c r="BG1674" s="184">
        <f t="shared" si="46"/>
        <v>0</v>
      </c>
      <c r="BH1674" s="184">
        <f t="shared" si="47"/>
        <v>0</v>
      </c>
      <c r="BI1674" s="184">
        <f t="shared" si="48"/>
        <v>0</v>
      </c>
      <c r="BJ1674" s="19" t="s">
        <v>85</v>
      </c>
      <c r="BK1674" s="184">
        <f t="shared" si="49"/>
        <v>0</v>
      </c>
      <c r="BL1674" s="19" t="s">
        <v>933</v>
      </c>
      <c r="BM1674" s="183" t="s">
        <v>2220</v>
      </c>
    </row>
    <row r="1675" spans="1:65" s="2" customFormat="1" ht="14.45" customHeight="1">
      <c r="A1675" s="37"/>
      <c r="B1675" s="38"/>
      <c r="C1675" s="222" t="s">
        <v>2221</v>
      </c>
      <c r="D1675" s="222" t="s">
        <v>194</v>
      </c>
      <c r="E1675" s="223" t="s">
        <v>2222</v>
      </c>
      <c r="F1675" s="224" t="s">
        <v>2223</v>
      </c>
      <c r="G1675" s="225" t="s">
        <v>2017</v>
      </c>
      <c r="H1675" s="226">
        <v>6</v>
      </c>
      <c r="I1675" s="227"/>
      <c r="J1675" s="228">
        <f t="shared" si="40"/>
        <v>0</v>
      </c>
      <c r="K1675" s="224" t="s">
        <v>31</v>
      </c>
      <c r="L1675" s="229"/>
      <c r="M1675" s="230" t="s">
        <v>31</v>
      </c>
      <c r="N1675" s="231" t="s">
        <v>48</v>
      </c>
      <c r="O1675" s="67"/>
      <c r="P1675" s="181">
        <f t="shared" si="41"/>
        <v>0</v>
      </c>
      <c r="Q1675" s="181">
        <v>0</v>
      </c>
      <c r="R1675" s="181">
        <f t="shared" si="42"/>
        <v>0</v>
      </c>
      <c r="S1675" s="181">
        <v>0</v>
      </c>
      <c r="T1675" s="182">
        <f t="shared" si="43"/>
        <v>0</v>
      </c>
      <c r="U1675" s="37"/>
      <c r="V1675" s="37"/>
      <c r="W1675" s="37"/>
      <c r="X1675" s="37"/>
      <c r="Y1675" s="37"/>
      <c r="Z1675" s="37"/>
      <c r="AA1675" s="37"/>
      <c r="AB1675" s="37"/>
      <c r="AC1675" s="37"/>
      <c r="AD1675" s="37"/>
      <c r="AE1675" s="37"/>
      <c r="AR1675" s="183" t="s">
        <v>933</v>
      </c>
      <c r="AT1675" s="183" t="s">
        <v>194</v>
      </c>
      <c r="AU1675" s="183" t="s">
        <v>167</v>
      </c>
      <c r="AY1675" s="19" t="s">
        <v>149</v>
      </c>
      <c r="BE1675" s="184">
        <f t="shared" si="44"/>
        <v>0</v>
      </c>
      <c r="BF1675" s="184">
        <f t="shared" si="45"/>
        <v>0</v>
      </c>
      <c r="BG1675" s="184">
        <f t="shared" si="46"/>
        <v>0</v>
      </c>
      <c r="BH1675" s="184">
        <f t="shared" si="47"/>
        <v>0</v>
      </c>
      <c r="BI1675" s="184">
        <f t="shared" si="48"/>
        <v>0</v>
      </c>
      <c r="BJ1675" s="19" t="s">
        <v>85</v>
      </c>
      <c r="BK1675" s="184">
        <f t="shared" si="49"/>
        <v>0</v>
      </c>
      <c r="BL1675" s="19" t="s">
        <v>933</v>
      </c>
      <c r="BM1675" s="183" t="s">
        <v>2224</v>
      </c>
    </row>
    <row r="1676" spans="1:65" s="2" customFormat="1" ht="14.45" customHeight="1">
      <c r="A1676" s="37"/>
      <c r="B1676" s="38"/>
      <c r="C1676" s="222" t="s">
        <v>2225</v>
      </c>
      <c r="D1676" s="222" t="s">
        <v>194</v>
      </c>
      <c r="E1676" s="223" t="s">
        <v>2226</v>
      </c>
      <c r="F1676" s="224" t="s">
        <v>2227</v>
      </c>
      <c r="G1676" s="225" t="s">
        <v>2017</v>
      </c>
      <c r="H1676" s="226">
        <v>5</v>
      </c>
      <c r="I1676" s="227"/>
      <c r="J1676" s="228">
        <f t="shared" si="40"/>
        <v>0</v>
      </c>
      <c r="K1676" s="224" t="s">
        <v>31</v>
      </c>
      <c r="L1676" s="229"/>
      <c r="M1676" s="230" t="s">
        <v>31</v>
      </c>
      <c r="N1676" s="231" t="s">
        <v>48</v>
      </c>
      <c r="O1676" s="67"/>
      <c r="P1676" s="181">
        <f t="shared" si="41"/>
        <v>0</v>
      </c>
      <c r="Q1676" s="181">
        <v>0</v>
      </c>
      <c r="R1676" s="181">
        <f t="shared" si="42"/>
        <v>0</v>
      </c>
      <c r="S1676" s="181">
        <v>0</v>
      </c>
      <c r="T1676" s="182">
        <f t="shared" si="43"/>
        <v>0</v>
      </c>
      <c r="U1676" s="37"/>
      <c r="V1676" s="37"/>
      <c r="W1676" s="37"/>
      <c r="X1676" s="37"/>
      <c r="Y1676" s="37"/>
      <c r="Z1676" s="37"/>
      <c r="AA1676" s="37"/>
      <c r="AB1676" s="37"/>
      <c r="AC1676" s="37"/>
      <c r="AD1676" s="37"/>
      <c r="AE1676" s="37"/>
      <c r="AR1676" s="183" t="s">
        <v>933</v>
      </c>
      <c r="AT1676" s="183" t="s">
        <v>194</v>
      </c>
      <c r="AU1676" s="183" t="s">
        <v>167</v>
      </c>
      <c r="AY1676" s="19" t="s">
        <v>149</v>
      </c>
      <c r="BE1676" s="184">
        <f t="shared" si="44"/>
        <v>0</v>
      </c>
      <c r="BF1676" s="184">
        <f t="shared" si="45"/>
        <v>0</v>
      </c>
      <c r="BG1676" s="184">
        <f t="shared" si="46"/>
        <v>0</v>
      </c>
      <c r="BH1676" s="184">
        <f t="shared" si="47"/>
        <v>0</v>
      </c>
      <c r="BI1676" s="184">
        <f t="shared" si="48"/>
        <v>0</v>
      </c>
      <c r="BJ1676" s="19" t="s">
        <v>85</v>
      </c>
      <c r="BK1676" s="184">
        <f t="shared" si="49"/>
        <v>0</v>
      </c>
      <c r="BL1676" s="19" t="s">
        <v>933</v>
      </c>
      <c r="BM1676" s="183" t="s">
        <v>2228</v>
      </c>
    </row>
    <row r="1677" spans="1:65" s="2" customFormat="1" ht="14.45" customHeight="1">
      <c r="A1677" s="37"/>
      <c r="B1677" s="38"/>
      <c r="C1677" s="222" t="s">
        <v>2229</v>
      </c>
      <c r="D1677" s="222" t="s">
        <v>194</v>
      </c>
      <c r="E1677" s="223" t="s">
        <v>2230</v>
      </c>
      <c r="F1677" s="224" t="s">
        <v>2231</v>
      </c>
      <c r="G1677" s="225" t="s">
        <v>2017</v>
      </c>
      <c r="H1677" s="226">
        <v>1</v>
      </c>
      <c r="I1677" s="227"/>
      <c r="J1677" s="228">
        <f t="shared" si="40"/>
        <v>0</v>
      </c>
      <c r="K1677" s="224" t="s">
        <v>31</v>
      </c>
      <c r="L1677" s="229"/>
      <c r="M1677" s="230" t="s">
        <v>31</v>
      </c>
      <c r="N1677" s="231" t="s">
        <v>48</v>
      </c>
      <c r="O1677" s="67"/>
      <c r="P1677" s="181">
        <f t="shared" si="41"/>
        <v>0</v>
      </c>
      <c r="Q1677" s="181">
        <v>0</v>
      </c>
      <c r="R1677" s="181">
        <f t="shared" si="42"/>
        <v>0</v>
      </c>
      <c r="S1677" s="181">
        <v>0</v>
      </c>
      <c r="T1677" s="182">
        <f t="shared" si="43"/>
        <v>0</v>
      </c>
      <c r="U1677" s="37"/>
      <c r="V1677" s="37"/>
      <c r="W1677" s="37"/>
      <c r="X1677" s="37"/>
      <c r="Y1677" s="37"/>
      <c r="Z1677" s="37"/>
      <c r="AA1677" s="37"/>
      <c r="AB1677" s="37"/>
      <c r="AC1677" s="37"/>
      <c r="AD1677" s="37"/>
      <c r="AE1677" s="37"/>
      <c r="AR1677" s="183" t="s">
        <v>933</v>
      </c>
      <c r="AT1677" s="183" t="s">
        <v>194</v>
      </c>
      <c r="AU1677" s="183" t="s">
        <v>167</v>
      </c>
      <c r="AY1677" s="19" t="s">
        <v>149</v>
      </c>
      <c r="BE1677" s="184">
        <f t="shared" si="44"/>
        <v>0</v>
      </c>
      <c r="BF1677" s="184">
        <f t="shared" si="45"/>
        <v>0</v>
      </c>
      <c r="BG1677" s="184">
        <f t="shared" si="46"/>
        <v>0</v>
      </c>
      <c r="BH1677" s="184">
        <f t="shared" si="47"/>
        <v>0</v>
      </c>
      <c r="BI1677" s="184">
        <f t="shared" si="48"/>
        <v>0</v>
      </c>
      <c r="BJ1677" s="19" t="s">
        <v>85</v>
      </c>
      <c r="BK1677" s="184">
        <f t="shared" si="49"/>
        <v>0</v>
      </c>
      <c r="BL1677" s="19" t="s">
        <v>933</v>
      </c>
      <c r="BM1677" s="183" t="s">
        <v>2232</v>
      </c>
    </row>
    <row r="1678" spans="1:65" s="2" customFormat="1" ht="14.45" customHeight="1">
      <c r="A1678" s="37"/>
      <c r="B1678" s="38"/>
      <c r="C1678" s="222" t="s">
        <v>2233</v>
      </c>
      <c r="D1678" s="222" t="s">
        <v>194</v>
      </c>
      <c r="E1678" s="223" t="s">
        <v>2234</v>
      </c>
      <c r="F1678" s="224" t="s">
        <v>2235</v>
      </c>
      <c r="G1678" s="225" t="s">
        <v>2017</v>
      </c>
      <c r="H1678" s="226">
        <v>1</v>
      </c>
      <c r="I1678" s="227"/>
      <c r="J1678" s="228">
        <f t="shared" si="40"/>
        <v>0</v>
      </c>
      <c r="K1678" s="224" t="s">
        <v>31</v>
      </c>
      <c r="L1678" s="229"/>
      <c r="M1678" s="230" t="s">
        <v>31</v>
      </c>
      <c r="N1678" s="231" t="s">
        <v>48</v>
      </c>
      <c r="O1678" s="67"/>
      <c r="P1678" s="181">
        <f t="shared" si="41"/>
        <v>0</v>
      </c>
      <c r="Q1678" s="181">
        <v>0</v>
      </c>
      <c r="R1678" s="181">
        <f t="shared" si="42"/>
        <v>0</v>
      </c>
      <c r="S1678" s="181">
        <v>0</v>
      </c>
      <c r="T1678" s="182">
        <f t="shared" si="43"/>
        <v>0</v>
      </c>
      <c r="U1678" s="37"/>
      <c r="V1678" s="37"/>
      <c r="W1678" s="37"/>
      <c r="X1678" s="37"/>
      <c r="Y1678" s="37"/>
      <c r="Z1678" s="37"/>
      <c r="AA1678" s="37"/>
      <c r="AB1678" s="37"/>
      <c r="AC1678" s="37"/>
      <c r="AD1678" s="37"/>
      <c r="AE1678" s="37"/>
      <c r="AR1678" s="183" t="s">
        <v>933</v>
      </c>
      <c r="AT1678" s="183" t="s">
        <v>194</v>
      </c>
      <c r="AU1678" s="183" t="s">
        <v>167</v>
      </c>
      <c r="AY1678" s="19" t="s">
        <v>149</v>
      </c>
      <c r="BE1678" s="184">
        <f t="shared" si="44"/>
        <v>0</v>
      </c>
      <c r="BF1678" s="184">
        <f t="shared" si="45"/>
        <v>0</v>
      </c>
      <c r="BG1678" s="184">
        <f t="shared" si="46"/>
        <v>0</v>
      </c>
      <c r="BH1678" s="184">
        <f t="shared" si="47"/>
        <v>0</v>
      </c>
      <c r="BI1678" s="184">
        <f t="shared" si="48"/>
        <v>0</v>
      </c>
      <c r="BJ1678" s="19" t="s">
        <v>85</v>
      </c>
      <c r="BK1678" s="184">
        <f t="shared" si="49"/>
        <v>0</v>
      </c>
      <c r="BL1678" s="19" t="s">
        <v>933</v>
      </c>
      <c r="BM1678" s="183" t="s">
        <v>2236</v>
      </c>
    </row>
    <row r="1679" spans="1:65" s="2" customFormat="1" ht="14.45" customHeight="1">
      <c r="A1679" s="37"/>
      <c r="B1679" s="38"/>
      <c r="C1679" s="222" t="s">
        <v>2237</v>
      </c>
      <c r="D1679" s="222" t="s">
        <v>194</v>
      </c>
      <c r="E1679" s="223" t="s">
        <v>2238</v>
      </c>
      <c r="F1679" s="224" t="s">
        <v>2239</v>
      </c>
      <c r="G1679" s="225" t="s">
        <v>2017</v>
      </c>
      <c r="H1679" s="226">
        <v>1</v>
      </c>
      <c r="I1679" s="227"/>
      <c r="J1679" s="228">
        <f t="shared" si="40"/>
        <v>0</v>
      </c>
      <c r="K1679" s="224" t="s">
        <v>31</v>
      </c>
      <c r="L1679" s="229"/>
      <c r="M1679" s="230" t="s">
        <v>31</v>
      </c>
      <c r="N1679" s="231" t="s">
        <v>48</v>
      </c>
      <c r="O1679" s="67"/>
      <c r="P1679" s="181">
        <f t="shared" si="41"/>
        <v>0</v>
      </c>
      <c r="Q1679" s="181">
        <v>0</v>
      </c>
      <c r="R1679" s="181">
        <f t="shared" si="42"/>
        <v>0</v>
      </c>
      <c r="S1679" s="181">
        <v>0</v>
      </c>
      <c r="T1679" s="182">
        <f t="shared" si="43"/>
        <v>0</v>
      </c>
      <c r="U1679" s="37"/>
      <c r="V1679" s="37"/>
      <c r="W1679" s="37"/>
      <c r="X1679" s="37"/>
      <c r="Y1679" s="37"/>
      <c r="Z1679" s="37"/>
      <c r="AA1679" s="37"/>
      <c r="AB1679" s="37"/>
      <c r="AC1679" s="37"/>
      <c r="AD1679" s="37"/>
      <c r="AE1679" s="37"/>
      <c r="AR1679" s="183" t="s">
        <v>933</v>
      </c>
      <c r="AT1679" s="183" t="s">
        <v>194</v>
      </c>
      <c r="AU1679" s="183" t="s">
        <v>167</v>
      </c>
      <c r="AY1679" s="19" t="s">
        <v>149</v>
      </c>
      <c r="BE1679" s="184">
        <f t="shared" si="44"/>
        <v>0</v>
      </c>
      <c r="BF1679" s="184">
        <f t="shared" si="45"/>
        <v>0</v>
      </c>
      <c r="BG1679" s="184">
        <f t="shared" si="46"/>
        <v>0</v>
      </c>
      <c r="BH1679" s="184">
        <f t="shared" si="47"/>
        <v>0</v>
      </c>
      <c r="BI1679" s="184">
        <f t="shared" si="48"/>
        <v>0</v>
      </c>
      <c r="BJ1679" s="19" t="s">
        <v>85</v>
      </c>
      <c r="BK1679" s="184">
        <f t="shared" si="49"/>
        <v>0</v>
      </c>
      <c r="BL1679" s="19" t="s">
        <v>933</v>
      </c>
      <c r="BM1679" s="183" t="s">
        <v>2240</v>
      </c>
    </row>
    <row r="1680" spans="1:65" s="2" customFormat="1" ht="14.45" customHeight="1">
      <c r="A1680" s="37"/>
      <c r="B1680" s="38"/>
      <c r="C1680" s="222" t="s">
        <v>2241</v>
      </c>
      <c r="D1680" s="222" t="s">
        <v>194</v>
      </c>
      <c r="E1680" s="223" t="s">
        <v>2242</v>
      </c>
      <c r="F1680" s="224" t="s">
        <v>2243</v>
      </c>
      <c r="G1680" s="225" t="s">
        <v>2017</v>
      </c>
      <c r="H1680" s="226">
        <v>1</v>
      </c>
      <c r="I1680" s="227"/>
      <c r="J1680" s="228">
        <f t="shared" si="40"/>
        <v>0</v>
      </c>
      <c r="K1680" s="224" t="s">
        <v>31</v>
      </c>
      <c r="L1680" s="229"/>
      <c r="M1680" s="230" t="s">
        <v>31</v>
      </c>
      <c r="N1680" s="231" t="s">
        <v>48</v>
      </c>
      <c r="O1680" s="67"/>
      <c r="P1680" s="181">
        <f t="shared" si="41"/>
        <v>0</v>
      </c>
      <c r="Q1680" s="181">
        <v>0</v>
      </c>
      <c r="R1680" s="181">
        <f t="shared" si="42"/>
        <v>0</v>
      </c>
      <c r="S1680" s="181">
        <v>0</v>
      </c>
      <c r="T1680" s="182">
        <f t="shared" si="43"/>
        <v>0</v>
      </c>
      <c r="U1680" s="37"/>
      <c r="V1680" s="37"/>
      <c r="W1680" s="37"/>
      <c r="X1680" s="37"/>
      <c r="Y1680" s="37"/>
      <c r="Z1680" s="37"/>
      <c r="AA1680" s="37"/>
      <c r="AB1680" s="37"/>
      <c r="AC1680" s="37"/>
      <c r="AD1680" s="37"/>
      <c r="AE1680" s="37"/>
      <c r="AR1680" s="183" t="s">
        <v>933</v>
      </c>
      <c r="AT1680" s="183" t="s">
        <v>194</v>
      </c>
      <c r="AU1680" s="183" t="s">
        <v>167</v>
      </c>
      <c r="AY1680" s="19" t="s">
        <v>149</v>
      </c>
      <c r="BE1680" s="184">
        <f t="shared" si="44"/>
        <v>0</v>
      </c>
      <c r="BF1680" s="184">
        <f t="shared" si="45"/>
        <v>0</v>
      </c>
      <c r="BG1680" s="184">
        <f t="shared" si="46"/>
        <v>0</v>
      </c>
      <c r="BH1680" s="184">
        <f t="shared" si="47"/>
        <v>0</v>
      </c>
      <c r="BI1680" s="184">
        <f t="shared" si="48"/>
        <v>0</v>
      </c>
      <c r="BJ1680" s="19" t="s">
        <v>85</v>
      </c>
      <c r="BK1680" s="184">
        <f t="shared" si="49"/>
        <v>0</v>
      </c>
      <c r="BL1680" s="19" t="s">
        <v>933</v>
      </c>
      <c r="BM1680" s="183" t="s">
        <v>2244</v>
      </c>
    </row>
    <row r="1681" spans="1:65" s="2" customFormat="1" ht="14.45" customHeight="1">
      <c r="A1681" s="37"/>
      <c r="B1681" s="38"/>
      <c r="C1681" s="222" t="s">
        <v>2245</v>
      </c>
      <c r="D1681" s="222" t="s">
        <v>194</v>
      </c>
      <c r="E1681" s="223" t="s">
        <v>2246</v>
      </c>
      <c r="F1681" s="224" t="s">
        <v>2247</v>
      </c>
      <c r="G1681" s="225" t="s">
        <v>2017</v>
      </c>
      <c r="H1681" s="226">
        <v>1</v>
      </c>
      <c r="I1681" s="227"/>
      <c r="J1681" s="228">
        <f t="shared" si="40"/>
        <v>0</v>
      </c>
      <c r="K1681" s="224" t="s">
        <v>31</v>
      </c>
      <c r="L1681" s="229"/>
      <c r="M1681" s="230" t="s">
        <v>31</v>
      </c>
      <c r="N1681" s="231" t="s">
        <v>48</v>
      </c>
      <c r="O1681" s="67"/>
      <c r="P1681" s="181">
        <f t="shared" si="41"/>
        <v>0</v>
      </c>
      <c r="Q1681" s="181">
        <v>0</v>
      </c>
      <c r="R1681" s="181">
        <f t="shared" si="42"/>
        <v>0</v>
      </c>
      <c r="S1681" s="181">
        <v>0</v>
      </c>
      <c r="T1681" s="182">
        <f t="shared" si="43"/>
        <v>0</v>
      </c>
      <c r="U1681" s="37"/>
      <c r="V1681" s="37"/>
      <c r="W1681" s="37"/>
      <c r="X1681" s="37"/>
      <c r="Y1681" s="37"/>
      <c r="Z1681" s="37"/>
      <c r="AA1681" s="37"/>
      <c r="AB1681" s="37"/>
      <c r="AC1681" s="37"/>
      <c r="AD1681" s="37"/>
      <c r="AE1681" s="37"/>
      <c r="AR1681" s="183" t="s">
        <v>933</v>
      </c>
      <c r="AT1681" s="183" t="s">
        <v>194</v>
      </c>
      <c r="AU1681" s="183" t="s">
        <v>167</v>
      </c>
      <c r="AY1681" s="19" t="s">
        <v>149</v>
      </c>
      <c r="BE1681" s="184">
        <f t="shared" si="44"/>
        <v>0</v>
      </c>
      <c r="BF1681" s="184">
        <f t="shared" si="45"/>
        <v>0</v>
      </c>
      <c r="BG1681" s="184">
        <f t="shared" si="46"/>
        <v>0</v>
      </c>
      <c r="BH1681" s="184">
        <f t="shared" si="47"/>
        <v>0</v>
      </c>
      <c r="BI1681" s="184">
        <f t="shared" si="48"/>
        <v>0</v>
      </c>
      <c r="BJ1681" s="19" t="s">
        <v>85</v>
      </c>
      <c r="BK1681" s="184">
        <f t="shared" si="49"/>
        <v>0</v>
      </c>
      <c r="BL1681" s="19" t="s">
        <v>933</v>
      </c>
      <c r="BM1681" s="183" t="s">
        <v>2248</v>
      </c>
    </row>
    <row r="1682" spans="1:65" s="2" customFormat="1" ht="14.45" customHeight="1">
      <c r="A1682" s="37"/>
      <c r="B1682" s="38"/>
      <c r="C1682" s="172" t="s">
        <v>2249</v>
      </c>
      <c r="D1682" s="172" t="s">
        <v>151</v>
      </c>
      <c r="E1682" s="173" t="s">
        <v>2250</v>
      </c>
      <c r="F1682" s="174" t="s">
        <v>2251</v>
      </c>
      <c r="G1682" s="175" t="s">
        <v>2017</v>
      </c>
      <c r="H1682" s="176">
        <v>8.64</v>
      </c>
      <c r="I1682" s="177"/>
      <c r="J1682" s="178">
        <f t="shared" si="40"/>
        <v>0</v>
      </c>
      <c r="K1682" s="174" t="s">
        <v>31</v>
      </c>
      <c r="L1682" s="42"/>
      <c r="M1682" s="179" t="s">
        <v>31</v>
      </c>
      <c r="N1682" s="180" t="s">
        <v>48</v>
      </c>
      <c r="O1682" s="67"/>
      <c r="P1682" s="181">
        <f t="shared" si="41"/>
        <v>0</v>
      </c>
      <c r="Q1682" s="181">
        <v>0</v>
      </c>
      <c r="R1682" s="181">
        <f t="shared" si="42"/>
        <v>0</v>
      </c>
      <c r="S1682" s="181">
        <v>0</v>
      </c>
      <c r="T1682" s="182">
        <f t="shared" si="43"/>
        <v>0</v>
      </c>
      <c r="U1682" s="37"/>
      <c r="V1682" s="37"/>
      <c r="W1682" s="37"/>
      <c r="X1682" s="37"/>
      <c r="Y1682" s="37"/>
      <c r="Z1682" s="37"/>
      <c r="AA1682" s="37"/>
      <c r="AB1682" s="37"/>
      <c r="AC1682" s="37"/>
      <c r="AD1682" s="37"/>
      <c r="AE1682" s="37"/>
      <c r="AR1682" s="183" t="s">
        <v>576</v>
      </c>
      <c r="AT1682" s="183" t="s">
        <v>151</v>
      </c>
      <c r="AU1682" s="183" t="s">
        <v>167</v>
      </c>
      <c r="AY1682" s="19" t="s">
        <v>149</v>
      </c>
      <c r="BE1682" s="184">
        <f t="shared" si="44"/>
        <v>0</v>
      </c>
      <c r="BF1682" s="184">
        <f t="shared" si="45"/>
        <v>0</v>
      </c>
      <c r="BG1682" s="184">
        <f t="shared" si="46"/>
        <v>0</v>
      </c>
      <c r="BH1682" s="184">
        <f t="shared" si="47"/>
        <v>0</v>
      </c>
      <c r="BI1682" s="184">
        <f t="shared" si="48"/>
        <v>0</v>
      </c>
      <c r="BJ1682" s="19" t="s">
        <v>85</v>
      </c>
      <c r="BK1682" s="184">
        <f t="shared" si="49"/>
        <v>0</v>
      </c>
      <c r="BL1682" s="19" t="s">
        <v>576</v>
      </c>
      <c r="BM1682" s="183" t="s">
        <v>2252</v>
      </c>
    </row>
    <row r="1683" spans="1:65" s="2" customFormat="1" ht="14.45" customHeight="1">
      <c r="A1683" s="37"/>
      <c r="B1683" s="38"/>
      <c r="C1683" s="172" t="s">
        <v>2253</v>
      </c>
      <c r="D1683" s="172" t="s">
        <v>151</v>
      </c>
      <c r="E1683" s="173" t="s">
        <v>2254</v>
      </c>
      <c r="F1683" s="174" t="s">
        <v>2255</v>
      </c>
      <c r="G1683" s="175" t="s">
        <v>2017</v>
      </c>
      <c r="H1683" s="176">
        <v>1</v>
      </c>
      <c r="I1683" s="177"/>
      <c r="J1683" s="178">
        <f t="shared" si="40"/>
        <v>0</v>
      </c>
      <c r="K1683" s="174" t="s">
        <v>31</v>
      </c>
      <c r="L1683" s="42"/>
      <c r="M1683" s="179" t="s">
        <v>31</v>
      </c>
      <c r="N1683" s="180" t="s">
        <v>48</v>
      </c>
      <c r="O1683" s="67"/>
      <c r="P1683" s="181">
        <f t="shared" si="41"/>
        <v>0</v>
      </c>
      <c r="Q1683" s="181">
        <v>0</v>
      </c>
      <c r="R1683" s="181">
        <f t="shared" si="42"/>
        <v>0</v>
      </c>
      <c r="S1683" s="181">
        <v>0</v>
      </c>
      <c r="T1683" s="182">
        <f t="shared" si="43"/>
        <v>0</v>
      </c>
      <c r="U1683" s="37"/>
      <c r="V1683" s="37"/>
      <c r="W1683" s="37"/>
      <c r="X1683" s="37"/>
      <c r="Y1683" s="37"/>
      <c r="Z1683" s="37"/>
      <c r="AA1683" s="37"/>
      <c r="AB1683" s="37"/>
      <c r="AC1683" s="37"/>
      <c r="AD1683" s="37"/>
      <c r="AE1683" s="37"/>
      <c r="AR1683" s="183" t="s">
        <v>576</v>
      </c>
      <c r="AT1683" s="183" t="s">
        <v>151</v>
      </c>
      <c r="AU1683" s="183" t="s">
        <v>167</v>
      </c>
      <c r="AY1683" s="19" t="s">
        <v>149</v>
      </c>
      <c r="BE1683" s="184">
        <f t="shared" si="44"/>
        <v>0</v>
      </c>
      <c r="BF1683" s="184">
        <f t="shared" si="45"/>
        <v>0</v>
      </c>
      <c r="BG1683" s="184">
        <f t="shared" si="46"/>
        <v>0</v>
      </c>
      <c r="BH1683" s="184">
        <f t="shared" si="47"/>
        <v>0</v>
      </c>
      <c r="BI1683" s="184">
        <f t="shared" si="48"/>
        <v>0</v>
      </c>
      <c r="BJ1683" s="19" t="s">
        <v>85</v>
      </c>
      <c r="BK1683" s="184">
        <f t="shared" si="49"/>
        <v>0</v>
      </c>
      <c r="BL1683" s="19" t="s">
        <v>576</v>
      </c>
      <c r="BM1683" s="183" t="s">
        <v>2256</v>
      </c>
    </row>
    <row r="1684" spans="1:65" s="2" customFormat="1" ht="14.45" customHeight="1">
      <c r="A1684" s="37"/>
      <c r="B1684" s="38"/>
      <c r="C1684" s="172" t="s">
        <v>2257</v>
      </c>
      <c r="D1684" s="172" t="s">
        <v>151</v>
      </c>
      <c r="E1684" s="173" t="s">
        <v>2032</v>
      </c>
      <c r="F1684" s="174" t="s">
        <v>2033</v>
      </c>
      <c r="G1684" s="175" t="s">
        <v>1284</v>
      </c>
      <c r="H1684" s="243"/>
      <c r="I1684" s="177"/>
      <c r="J1684" s="178">
        <f t="shared" si="40"/>
        <v>0</v>
      </c>
      <c r="K1684" s="174" t="s">
        <v>31</v>
      </c>
      <c r="L1684" s="42"/>
      <c r="M1684" s="179" t="s">
        <v>31</v>
      </c>
      <c r="N1684" s="180" t="s">
        <v>48</v>
      </c>
      <c r="O1684" s="67"/>
      <c r="P1684" s="181">
        <f t="shared" si="41"/>
        <v>0</v>
      </c>
      <c r="Q1684" s="181">
        <v>0</v>
      </c>
      <c r="R1684" s="181">
        <f t="shared" si="42"/>
        <v>0</v>
      </c>
      <c r="S1684" s="181">
        <v>0</v>
      </c>
      <c r="T1684" s="182">
        <f t="shared" si="43"/>
        <v>0</v>
      </c>
      <c r="U1684" s="37"/>
      <c r="V1684" s="37"/>
      <c r="W1684" s="37"/>
      <c r="X1684" s="37"/>
      <c r="Y1684" s="37"/>
      <c r="Z1684" s="37"/>
      <c r="AA1684" s="37"/>
      <c r="AB1684" s="37"/>
      <c r="AC1684" s="37"/>
      <c r="AD1684" s="37"/>
      <c r="AE1684" s="37"/>
      <c r="AR1684" s="183" t="s">
        <v>933</v>
      </c>
      <c r="AT1684" s="183" t="s">
        <v>151</v>
      </c>
      <c r="AU1684" s="183" t="s">
        <v>167</v>
      </c>
      <c r="AY1684" s="19" t="s">
        <v>149</v>
      </c>
      <c r="BE1684" s="184">
        <f t="shared" si="44"/>
        <v>0</v>
      </c>
      <c r="BF1684" s="184">
        <f t="shared" si="45"/>
        <v>0</v>
      </c>
      <c r="BG1684" s="184">
        <f t="shared" si="46"/>
        <v>0</v>
      </c>
      <c r="BH1684" s="184">
        <f t="shared" si="47"/>
        <v>0</v>
      </c>
      <c r="BI1684" s="184">
        <f t="shared" si="48"/>
        <v>0</v>
      </c>
      <c r="BJ1684" s="19" t="s">
        <v>85</v>
      </c>
      <c r="BK1684" s="184">
        <f t="shared" si="49"/>
        <v>0</v>
      </c>
      <c r="BL1684" s="19" t="s">
        <v>933</v>
      </c>
      <c r="BM1684" s="183" t="s">
        <v>2258</v>
      </c>
    </row>
    <row r="1685" spans="1:65" s="2" customFormat="1" ht="14.45" customHeight="1">
      <c r="A1685" s="37"/>
      <c r="B1685" s="38"/>
      <c r="C1685" s="172" t="s">
        <v>2259</v>
      </c>
      <c r="D1685" s="172" t="s">
        <v>151</v>
      </c>
      <c r="E1685" s="173" t="s">
        <v>2036</v>
      </c>
      <c r="F1685" s="174" t="s">
        <v>2037</v>
      </c>
      <c r="G1685" s="175" t="s">
        <v>1284</v>
      </c>
      <c r="H1685" s="243"/>
      <c r="I1685" s="177"/>
      <c r="J1685" s="178">
        <f t="shared" si="40"/>
        <v>0</v>
      </c>
      <c r="K1685" s="174" t="s">
        <v>31</v>
      </c>
      <c r="L1685" s="42"/>
      <c r="M1685" s="179" t="s">
        <v>31</v>
      </c>
      <c r="N1685" s="180" t="s">
        <v>48</v>
      </c>
      <c r="O1685" s="67"/>
      <c r="P1685" s="181">
        <f t="shared" si="41"/>
        <v>0</v>
      </c>
      <c r="Q1685" s="181">
        <v>0</v>
      </c>
      <c r="R1685" s="181">
        <f t="shared" si="42"/>
        <v>0</v>
      </c>
      <c r="S1685" s="181">
        <v>0</v>
      </c>
      <c r="T1685" s="182">
        <f t="shared" si="43"/>
        <v>0</v>
      </c>
      <c r="U1685" s="37"/>
      <c r="V1685" s="37"/>
      <c r="W1685" s="37"/>
      <c r="X1685" s="37"/>
      <c r="Y1685" s="37"/>
      <c r="Z1685" s="37"/>
      <c r="AA1685" s="37"/>
      <c r="AB1685" s="37"/>
      <c r="AC1685" s="37"/>
      <c r="AD1685" s="37"/>
      <c r="AE1685" s="37"/>
      <c r="AR1685" s="183" t="s">
        <v>576</v>
      </c>
      <c r="AT1685" s="183" t="s">
        <v>151</v>
      </c>
      <c r="AU1685" s="183" t="s">
        <v>167</v>
      </c>
      <c r="AY1685" s="19" t="s">
        <v>149</v>
      </c>
      <c r="BE1685" s="184">
        <f t="shared" si="44"/>
        <v>0</v>
      </c>
      <c r="BF1685" s="184">
        <f t="shared" si="45"/>
        <v>0</v>
      </c>
      <c r="BG1685" s="184">
        <f t="shared" si="46"/>
        <v>0</v>
      </c>
      <c r="BH1685" s="184">
        <f t="shared" si="47"/>
        <v>0</v>
      </c>
      <c r="BI1685" s="184">
        <f t="shared" si="48"/>
        <v>0</v>
      </c>
      <c r="BJ1685" s="19" t="s">
        <v>85</v>
      </c>
      <c r="BK1685" s="184">
        <f t="shared" si="49"/>
        <v>0</v>
      </c>
      <c r="BL1685" s="19" t="s">
        <v>576</v>
      </c>
      <c r="BM1685" s="183" t="s">
        <v>2260</v>
      </c>
    </row>
    <row r="1686" spans="1:65" s="2" customFormat="1" ht="14.45" customHeight="1">
      <c r="A1686" s="37"/>
      <c r="B1686" s="38"/>
      <c r="C1686" s="172" t="s">
        <v>2261</v>
      </c>
      <c r="D1686" s="172" t="s">
        <v>151</v>
      </c>
      <c r="E1686" s="173" t="s">
        <v>2040</v>
      </c>
      <c r="F1686" s="174" t="s">
        <v>2041</v>
      </c>
      <c r="G1686" s="175" t="s">
        <v>1284</v>
      </c>
      <c r="H1686" s="243"/>
      <c r="I1686" s="177"/>
      <c r="J1686" s="178">
        <f t="shared" si="40"/>
        <v>0</v>
      </c>
      <c r="K1686" s="174" t="s">
        <v>31</v>
      </c>
      <c r="L1686" s="42"/>
      <c r="M1686" s="179" t="s">
        <v>31</v>
      </c>
      <c r="N1686" s="180" t="s">
        <v>48</v>
      </c>
      <c r="O1686" s="67"/>
      <c r="P1686" s="181">
        <f t="shared" si="41"/>
        <v>0</v>
      </c>
      <c r="Q1686" s="181">
        <v>0</v>
      </c>
      <c r="R1686" s="181">
        <f t="shared" si="42"/>
        <v>0</v>
      </c>
      <c r="S1686" s="181">
        <v>0</v>
      </c>
      <c r="T1686" s="182">
        <f t="shared" si="43"/>
        <v>0</v>
      </c>
      <c r="U1686" s="37"/>
      <c r="V1686" s="37"/>
      <c r="W1686" s="37"/>
      <c r="X1686" s="37"/>
      <c r="Y1686" s="37"/>
      <c r="Z1686" s="37"/>
      <c r="AA1686" s="37"/>
      <c r="AB1686" s="37"/>
      <c r="AC1686" s="37"/>
      <c r="AD1686" s="37"/>
      <c r="AE1686" s="37"/>
      <c r="AR1686" s="183" t="s">
        <v>576</v>
      </c>
      <c r="AT1686" s="183" t="s">
        <v>151</v>
      </c>
      <c r="AU1686" s="183" t="s">
        <v>167</v>
      </c>
      <c r="AY1686" s="19" t="s">
        <v>149</v>
      </c>
      <c r="BE1686" s="184">
        <f t="shared" si="44"/>
        <v>0</v>
      </c>
      <c r="BF1686" s="184">
        <f t="shared" si="45"/>
        <v>0</v>
      </c>
      <c r="BG1686" s="184">
        <f t="shared" si="46"/>
        <v>0</v>
      </c>
      <c r="BH1686" s="184">
        <f t="shared" si="47"/>
        <v>0</v>
      </c>
      <c r="BI1686" s="184">
        <f t="shared" si="48"/>
        <v>0</v>
      </c>
      <c r="BJ1686" s="19" t="s">
        <v>85</v>
      </c>
      <c r="BK1686" s="184">
        <f t="shared" si="49"/>
        <v>0</v>
      </c>
      <c r="BL1686" s="19" t="s">
        <v>576</v>
      </c>
      <c r="BM1686" s="183" t="s">
        <v>2262</v>
      </c>
    </row>
    <row r="1687" spans="2:63" s="12" customFormat="1" ht="20.85" customHeight="1">
      <c r="B1687" s="156"/>
      <c r="C1687" s="157"/>
      <c r="D1687" s="158" t="s">
        <v>76</v>
      </c>
      <c r="E1687" s="170" t="s">
        <v>2263</v>
      </c>
      <c r="F1687" s="170" t="s">
        <v>2264</v>
      </c>
      <c r="G1687" s="157"/>
      <c r="H1687" s="157"/>
      <c r="I1687" s="160"/>
      <c r="J1687" s="171">
        <f>BK1687</f>
        <v>0</v>
      </c>
      <c r="K1687" s="157"/>
      <c r="L1687" s="162"/>
      <c r="M1687" s="163"/>
      <c r="N1687" s="164"/>
      <c r="O1687" s="164"/>
      <c r="P1687" s="165">
        <f>SUM(P1688:P1701)</f>
        <v>0</v>
      </c>
      <c r="Q1687" s="164"/>
      <c r="R1687" s="165">
        <f>SUM(R1688:R1701)</f>
        <v>0</v>
      </c>
      <c r="S1687" s="164"/>
      <c r="T1687" s="166">
        <f>SUM(T1688:T1701)</f>
        <v>0</v>
      </c>
      <c r="AR1687" s="167" t="s">
        <v>167</v>
      </c>
      <c r="AT1687" s="168" t="s">
        <v>76</v>
      </c>
      <c r="AU1687" s="168" t="s">
        <v>87</v>
      </c>
      <c r="AY1687" s="167" t="s">
        <v>149</v>
      </c>
      <c r="BK1687" s="169">
        <f>SUM(BK1688:BK1701)</f>
        <v>0</v>
      </c>
    </row>
    <row r="1688" spans="1:65" s="2" customFormat="1" ht="14.45" customHeight="1">
      <c r="A1688" s="37"/>
      <c r="B1688" s="38"/>
      <c r="C1688" s="222" t="s">
        <v>2265</v>
      </c>
      <c r="D1688" s="222" t="s">
        <v>194</v>
      </c>
      <c r="E1688" s="223" t="s">
        <v>2266</v>
      </c>
      <c r="F1688" s="224" t="s">
        <v>2267</v>
      </c>
      <c r="G1688" s="225" t="s">
        <v>2017</v>
      </c>
      <c r="H1688" s="226">
        <v>1</v>
      </c>
      <c r="I1688" s="227"/>
      <c r="J1688" s="228">
        <f aca="true" t="shared" si="50" ref="J1688:J1701">ROUND(I1688*H1688,2)</f>
        <v>0</v>
      </c>
      <c r="K1688" s="224" t="s">
        <v>31</v>
      </c>
      <c r="L1688" s="229"/>
      <c r="M1688" s="230" t="s">
        <v>31</v>
      </c>
      <c r="N1688" s="231" t="s">
        <v>48</v>
      </c>
      <c r="O1688" s="67"/>
      <c r="P1688" s="181">
        <f aca="true" t="shared" si="51" ref="P1688:P1701">O1688*H1688</f>
        <v>0</v>
      </c>
      <c r="Q1688" s="181">
        <v>0</v>
      </c>
      <c r="R1688" s="181">
        <f aca="true" t="shared" si="52" ref="R1688:R1701">Q1688*H1688</f>
        <v>0</v>
      </c>
      <c r="S1688" s="181">
        <v>0</v>
      </c>
      <c r="T1688" s="182">
        <f aca="true" t="shared" si="53" ref="T1688:T1701">S1688*H1688</f>
        <v>0</v>
      </c>
      <c r="U1688" s="37"/>
      <c r="V1688" s="37"/>
      <c r="W1688" s="37"/>
      <c r="X1688" s="37"/>
      <c r="Y1688" s="37"/>
      <c r="Z1688" s="37"/>
      <c r="AA1688" s="37"/>
      <c r="AB1688" s="37"/>
      <c r="AC1688" s="37"/>
      <c r="AD1688" s="37"/>
      <c r="AE1688" s="37"/>
      <c r="AR1688" s="183" t="s">
        <v>933</v>
      </c>
      <c r="AT1688" s="183" t="s">
        <v>194</v>
      </c>
      <c r="AU1688" s="183" t="s">
        <v>167</v>
      </c>
      <c r="AY1688" s="19" t="s">
        <v>149</v>
      </c>
      <c r="BE1688" s="184">
        <f aca="true" t="shared" si="54" ref="BE1688:BE1701">IF(N1688="základní",J1688,0)</f>
        <v>0</v>
      </c>
      <c r="BF1688" s="184">
        <f aca="true" t="shared" si="55" ref="BF1688:BF1701">IF(N1688="snížená",J1688,0)</f>
        <v>0</v>
      </c>
      <c r="BG1688" s="184">
        <f aca="true" t="shared" si="56" ref="BG1688:BG1701">IF(N1688="zákl. přenesená",J1688,0)</f>
        <v>0</v>
      </c>
      <c r="BH1688" s="184">
        <f aca="true" t="shared" si="57" ref="BH1688:BH1701">IF(N1688="sníž. přenesená",J1688,0)</f>
        <v>0</v>
      </c>
      <c r="BI1688" s="184">
        <f aca="true" t="shared" si="58" ref="BI1688:BI1701">IF(N1688="nulová",J1688,0)</f>
        <v>0</v>
      </c>
      <c r="BJ1688" s="19" t="s">
        <v>85</v>
      </c>
      <c r="BK1688" s="184">
        <f aca="true" t="shared" si="59" ref="BK1688:BK1701">ROUND(I1688*H1688,2)</f>
        <v>0</v>
      </c>
      <c r="BL1688" s="19" t="s">
        <v>933</v>
      </c>
      <c r="BM1688" s="183" t="s">
        <v>2268</v>
      </c>
    </row>
    <row r="1689" spans="1:65" s="2" customFormat="1" ht="14.45" customHeight="1">
      <c r="A1689" s="37"/>
      <c r="B1689" s="38"/>
      <c r="C1689" s="222" t="s">
        <v>2269</v>
      </c>
      <c r="D1689" s="222" t="s">
        <v>194</v>
      </c>
      <c r="E1689" s="223" t="s">
        <v>2194</v>
      </c>
      <c r="F1689" s="224" t="s">
        <v>2195</v>
      </c>
      <c r="G1689" s="225" t="s">
        <v>2017</v>
      </c>
      <c r="H1689" s="226">
        <v>1</v>
      </c>
      <c r="I1689" s="227"/>
      <c r="J1689" s="228">
        <f t="shared" si="50"/>
        <v>0</v>
      </c>
      <c r="K1689" s="224" t="s">
        <v>31</v>
      </c>
      <c r="L1689" s="229"/>
      <c r="M1689" s="230" t="s">
        <v>31</v>
      </c>
      <c r="N1689" s="231" t="s">
        <v>48</v>
      </c>
      <c r="O1689" s="67"/>
      <c r="P1689" s="181">
        <f t="shared" si="51"/>
        <v>0</v>
      </c>
      <c r="Q1689" s="181">
        <v>0</v>
      </c>
      <c r="R1689" s="181">
        <f t="shared" si="52"/>
        <v>0</v>
      </c>
      <c r="S1689" s="181">
        <v>0</v>
      </c>
      <c r="T1689" s="182">
        <f t="shared" si="53"/>
        <v>0</v>
      </c>
      <c r="U1689" s="37"/>
      <c r="V1689" s="37"/>
      <c r="W1689" s="37"/>
      <c r="X1689" s="37"/>
      <c r="Y1689" s="37"/>
      <c r="Z1689" s="37"/>
      <c r="AA1689" s="37"/>
      <c r="AB1689" s="37"/>
      <c r="AC1689" s="37"/>
      <c r="AD1689" s="37"/>
      <c r="AE1689" s="37"/>
      <c r="AR1689" s="183" t="s">
        <v>933</v>
      </c>
      <c r="AT1689" s="183" t="s">
        <v>194</v>
      </c>
      <c r="AU1689" s="183" t="s">
        <v>167</v>
      </c>
      <c r="AY1689" s="19" t="s">
        <v>149</v>
      </c>
      <c r="BE1689" s="184">
        <f t="shared" si="54"/>
        <v>0</v>
      </c>
      <c r="BF1689" s="184">
        <f t="shared" si="55"/>
        <v>0</v>
      </c>
      <c r="BG1689" s="184">
        <f t="shared" si="56"/>
        <v>0</v>
      </c>
      <c r="BH1689" s="184">
        <f t="shared" si="57"/>
        <v>0</v>
      </c>
      <c r="BI1689" s="184">
        <f t="shared" si="58"/>
        <v>0</v>
      </c>
      <c r="BJ1689" s="19" t="s">
        <v>85</v>
      </c>
      <c r="BK1689" s="184">
        <f t="shared" si="59"/>
        <v>0</v>
      </c>
      <c r="BL1689" s="19" t="s">
        <v>933</v>
      </c>
      <c r="BM1689" s="183" t="s">
        <v>2270</v>
      </c>
    </row>
    <row r="1690" spans="1:65" s="2" customFormat="1" ht="14.45" customHeight="1">
      <c r="A1690" s="37"/>
      <c r="B1690" s="38"/>
      <c r="C1690" s="222" t="s">
        <v>2271</v>
      </c>
      <c r="D1690" s="222" t="s">
        <v>194</v>
      </c>
      <c r="E1690" s="223" t="s">
        <v>2202</v>
      </c>
      <c r="F1690" s="224" t="s">
        <v>2203</v>
      </c>
      <c r="G1690" s="225" t="s">
        <v>2017</v>
      </c>
      <c r="H1690" s="226">
        <v>1</v>
      </c>
      <c r="I1690" s="227"/>
      <c r="J1690" s="228">
        <f t="shared" si="50"/>
        <v>0</v>
      </c>
      <c r="K1690" s="224" t="s">
        <v>31</v>
      </c>
      <c r="L1690" s="229"/>
      <c r="M1690" s="230" t="s">
        <v>31</v>
      </c>
      <c r="N1690" s="231" t="s">
        <v>48</v>
      </c>
      <c r="O1690" s="67"/>
      <c r="P1690" s="181">
        <f t="shared" si="51"/>
        <v>0</v>
      </c>
      <c r="Q1690" s="181">
        <v>0</v>
      </c>
      <c r="R1690" s="181">
        <f t="shared" si="52"/>
        <v>0</v>
      </c>
      <c r="S1690" s="181">
        <v>0</v>
      </c>
      <c r="T1690" s="182">
        <f t="shared" si="53"/>
        <v>0</v>
      </c>
      <c r="U1690" s="37"/>
      <c r="V1690" s="37"/>
      <c r="W1690" s="37"/>
      <c r="X1690" s="37"/>
      <c r="Y1690" s="37"/>
      <c r="Z1690" s="37"/>
      <c r="AA1690" s="37"/>
      <c r="AB1690" s="37"/>
      <c r="AC1690" s="37"/>
      <c r="AD1690" s="37"/>
      <c r="AE1690" s="37"/>
      <c r="AR1690" s="183" t="s">
        <v>933</v>
      </c>
      <c r="AT1690" s="183" t="s">
        <v>194</v>
      </c>
      <c r="AU1690" s="183" t="s">
        <v>167</v>
      </c>
      <c r="AY1690" s="19" t="s">
        <v>149</v>
      </c>
      <c r="BE1690" s="184">
        <f t="shared" si="54"/>
        <v>0</v>
      </c>
      <c r="BF1690" s="184">
        <f t="shared" si="55"/>
        <v>0</v>
      </c>
      <c r="BG1690" s="184">
        <f t="shared" si="56"/>
        <v>0</v>
      </c>
      <c r="BH1690" s="184">
        <f t="shared" si="57"/>
        <v>0</v>
      </c>
      <c r="BI1690" s="184">
        <f t="shared" si="58"/>
        <v>0</v>
      </c>
      <c r="BJ1690" s="19" t="s">
        <v>85</v>
      </c>
      <c r="BK1690" s="184">
        <f t="shared" si="59"/>
        <v>0</v>
      </c>
      <c r="BL1690" s="19" t="s">
        <v>933</v>
      </c>
      <c r="BM1690" s="183" t="s">
        <v>2272</v>
      </c>
    </row>
    <row r="1691" spans="1:65" s="2" customFormat="1" ht="14.45" customHeight="1">
      <c r="A1691" s="37"/>
      <c r="B1691" s="38"/>
      <c r="C1691" s="222" t="s">
        <v>2273</v>
      </c>
      <c r="D1691" s="222" t="s">
        <v>194</v>
      </c>
      <c r="E1691" s="223" t="s">
        <v>2218</v>
      </c>
      <c r="F1691" s="224" t="s">
        <v>2219</v>
      </c>
      <c r="G1691" s="225" t="s">
        <v>2017</v>
      </c>
      <c r="H1691" s="226">
        <v>7</v>
      </c>
      <c r="I1691" s="227"/>
      <c r="J1691" s="228">
        <f t="shared" si="50"/>
        <v>0</v>
      </c>
      <c r="K1691" s="224" t="s">
        <v>31</v>
      </c>
      <c r="L1691" s="229"/>
      <c r="M1691" s="230" t="s">
        <v>31</v>
      </c>
      <c r="N1691" s="231" t="s">
        <v>48</v>
      </c>
      <c r="O1691" s="67"/>
      <c r="P1691" s="181">
        <f t="shared" si="51"/>
        <v>0</v>
      </c>
      <c r="Q1691" s="181">
        <v>0</v>
      </c>
      <c r="R1691" s="181">
        <f t="shared" si="52"/>
        <v>0</v>
      </c>
      <c r="S1691" s="181">
        <v>0</v>
      </c>
      <c r="T1691" s="182">
        <f t="shared" si="53"/>
        <v>0</v>
      </c>
      <c r="U1691" s="37"/>
      <c r="V1691" s="37"/>
      <c r="W1691" s="37"/>
      <c r="X1691" s="37"/>
      <c r="Y1691" s="37"/>
      <c r="Z1691" s="37"/>
      <c r="AA1691" s="37"/>
      <c r="AB1691" s="37"/>
      <c r="AC1691" s="37"/>
      <c r="AD1691" s="37"/>
      <c r="AE1691" s="37"/>
      <c r="AR1691" s="183" t="s">
        <v>933</v>
      </c>
      <c r="AT1691" s="183" t="s">
        <v>194</v>
      </c>
      <c r="AU1691" s="183" t="s">
        <v>167</v>
      </c>
      <c r="AY1691" s="19" t="s">
        <v>149</v>
      </c>
      <c r="BE1691" s="184">
        <f t="shared" si="54"/>
        <v>0</v>
      </c>
      <c r="BF1691" s="184">
        <f t="shared" si="55"/>
        <v>0</v>
      </c>
      <c r="BG1691" s="184">
        <f t="shared" si="56"/>
        <v>0</v>
      </c>
      <c r="BH1691" s="184">
        <f t="shared" si="57"/>
        <v>0</v>
      </c>
      <c r="BI1691" s="184">
        <f t="shared" si="58"/>
        <v>0</v>
      </c>
      <c r="BJ1691" s="19" t="s">
        <v>85</v>
      </c>
      <c r="BK1691" s="184">
        <f t="shared" si="59"/>
        <v>0</v>
      </c>
      <c r="BL1691" s="19" t="s">
        <v>933</v>
      </c>
      <c r="BM1691" s="183" t="s">
        <v>2274</v>
      </c>
    </row>
    <row r="1692" spans="1:65" s="2" customFormat="1" ht="14.45" customHeight="1">
      <c r="A1692" s="37"/>
      <c r="B1692" s="38"/>
      <c r="C1692" s="222" t="s">
        <v>2275</v>
      </c>
      <c r="D1692" s="222" t="s">
        <v>194</v>
      </c>
      <c r="E1692" s="223" t="s">
        <v>2276</v>
      </c>
      <c r="F1692" s="224" t="s">
        <v>2277</v>
      </c>
      <c r="G1692" s="225" t="s">
        <v>2017</v>
      </c>
      <c r="H1692" s="226">
        <v>5</v>
      </c>
      <c r="I1692" s="227"/>
      <c r="J1692" s="228">
        <f t="shared" si="50"/>
        <v>0</v>
      </c>
      <c r="K1692" s="224" t="s">
        <v>31</v>
      </c>
      <c r="L1692" s="229"/>
      <c r="M1692" s="230" t="s">
        <v>31</v>
      </c>
      <c r="N1692" s="231" t="s">
        <v>48</v>
      </c>
      <c r="O1692" s="67"/>
      <c r="P1692" s="181">
        <f t="shared" si="51"/>
        <v>0</v>
      </c>
      <c r="Q1692" s="181">
        <v>0</v>
      </c>
      <c r="R1692" s="181">
        <f t="shared" si="52"/>
        <v>0</v>
      </c>
      <c r="S1692" s="181">
        <v>0</v>
      </c>
      <c r="T1692" s="182">
        <f t="shared" si="53"/>
        <v>0</v>
      </c>
      <c r="U1692" s="37"/>
      <c r="V1692" s="37"/>
      <c r="W1692" s="37"/>
      <c r="X1692" s="37"/>
      <c r="Y1692" s="37"/>
      <c r="Z1692" s="37"/>
      <c r="AA1692" s="37"/>
      <c r="AB1692" s="37"/>
      <c r="AC1692" s="37"/>
      <c r="AD1692" s="37"/>
      <c r="AE1692" s="37"/>
      <c r="AR1692" s="183" t="s">
        <v>933</v>
      </c>
      <c r="AT1692" s="183" t="s">
        <v>194</v>
      </c>
      <c r="AU1692" s="183" t="s">
        <v>167</v>
      </c>
      <c r="AY1692" s="19" t="s">
        <v>149</v>
      </c>
      <c r="BE1692" s="184">
        <f t="shared" si="54"/>
        <v>0</v>
      </c>
      <c r="BF1692" s="184">
        <f t="shared" si="55"/>
        <v>0</v>
      </c>
      <c r="BG1692" s="184">
        <f t="shared" si="56"/>
        <v>0</v>
      </c>
      <c r="BH1692" s="184">
        <f t="shared" si="57"/>
        <v>0</v>
      </c>
      <c r="BI1692" s="184">
        <f t="shared" si="58"/>
        <v>0</v>
      </c>
      <c r="BJ1692" s="19" t="s">
        <v>85</v>
      </c>
      <c r="BK1692" s="184">
        <f t="shared" si="59"/>
        <v>0</v>
      </c>
      <c r="BL1692" s="19" t="s">
        <v>933</v>
      </c>
      <c r="BM1692" s="183" t="s">
        <v>2278</v>
      </c>
    </row>
    <row r="1693" spans="1:65" s="2" customFormat="1" ht="14.45" customHeight="1">
      <c r="A1693" s="37"/>
      <c r="B1693" s="38"/>
      <c r="C1693" s="222" t="s">
        <v>2279</v>
      </c>
      <c r="D1693" s="222" t="s">
        <v>194</v>
      </c>
      <c r="E1693" s="223" t="s">
        <v>2238</v>
      </c>
      <c r="F1693" s="224" t="s">
        <v>2239</v>
      </c>
      <c r="G1693" s="225" t="s">
        <v>2017</v>
      </c>
      <c r="H1693" s="226">
        <v>1</v>
      </c>
      <c r="I1693" s="227"/>
      <c r="J1693" s="228">
        <f t="shared" si="50"/>
        <v>0</v>
      </c>
      <c r="K1693" s="224" t="s">
        <v>31</v>
      </c>
      <c r="L1693" s="229"/>
      <c r="M1693" s="230" t="s">
        <v>31</v>
      </c>
      <c r="N1693" s="231" t="s">
        <v>48</v>
      </c>
      <c r="O1693" s="67"/>
      <c r="P1693" s="181">
        <f t="shared" si="51"/>
        <v>0</v>
      </c>
      <c r="Q1693" s="181">
        <v>0</v>
      </c>
      <c r="R1693" s="181">
        <f t="shared" si="52"/>
        <v>0</v>
      </c>
      <c r="S1693" s="181">
        <v>0</v>
      </c>
      <c r="T1693" s="182">
        <f t="shared" si="53"/>
        <v>0</v>
      </c>
      <c r="U1693" s="37"/>
      <c r="V1693" s="37"/>
      <c r="W1693" s="37"/>
      <c r="X1693" s="37"/>
      <c r="Y1693" s="37"/>
      <c r="Z1693" s="37"/>
      <c r="AA1693" s="37"/>
      <c r="AB1693" s="37"/>
      <c r="AC1693" s="37"/>
      <c r="AD1693" s="37"/>
      <c r="AE1693" s="37"/>
      <c r="AR1693" s="183" t="s">
        <v>933</v>
      </c>
      <c r="AT1693" s="183" t="s">
        <v>194</v>
      </c>
      <c r="AU1693" s="183" t="s">
        <v>167</v>
      </c>
      <c r="AY1693" s="19" t="s">
        <v>149</v>
      </c>
      <c r="BE1693" s="184">
        <f t="shared" si="54"/>
        <v>0</v>
      </c>
      <c r="BF1693" s="184">
        <f t="shared" si="55"/>
        <v>0</v>
      </c>
      <c r="BG1693" s="184">
        <f t="shared" si="56"/>
        <v>0</v>
      </c>
      <c r="BH1693" s="184">
        <f t="shared" si="57"/>
        <v>0</v>
      </c>
      <c r="BI1693" s="184">
        <f t="shared" si="58"/>
        <v>0</v>
      </c>
      <c r="BJ1693" s="19" t="s">
        <v>85</v>
      </c>
      <c r="BK1693" s="184">
        <f t="shared" si="59"/>
        <v>0</v>
      </c>
      <c r="BL1693" s="19" t="s">
        <v>933</v>
      </c>
      <c r="BM1693" s="183" t="s">
        <v>2280</v>
      </c>
    </row>
    <row r="1694" spans="1:65" s="2" customFormat="1" ht="14.45" customHeight="1">
      <c r="A1694" s="37"/>
      <c r="B1694" s="38"/>
      <c r="C1694" s="222" t="s">
        <v>2281</v>
      </c>
      <c r="D1694" s="222" t="s">
        <v>194</v>
      </c>
      <c r="E1694" s="223" t="s">
        <v>2214</v>
      </c>
      <c r="F1694" s="224" t="s">
        <v>2215</v>
      </c>
      <c r="G1694" s="225" t="s">
        <v>2017</v>
      </c>
      <c r="H1694" s="226">
        <v>1</v>
      </c>
      <c r="I1694" s="227"/>
      <c r="J1694" s="228">
        <f t="shared" si="50"/>
        <v>0</v>
      </c>
      <c r="K1694" s="224" t="s">
        <v>31</v>
      </c>
      <c r="L1694" s="229"/>
      <c r="M1694" s="230" t="s">
        <v>31</v>
      </c>
      <c r="N1694" s="231" t="s">
        <v>48</v>
      </c>
      <c r="O1694" s="67"/>
      <c r="P1694" s="181">
        <f t="shared" si="51"/>
        <v>0</v>
      </c>
      <c r="Q1694" s="181">
        <v>0</v>
      </c>
      <c r="R1694" s="181">
        <f t="shared" si="52"/>
        <v>0</v>
      </c>
      <c r="S1694" s="181">
        <v>0</v>
      </c>
      <c r="T1694" s="182">
        <f t="shared" si="53"/>
        <v>0</v>
      </c>
      <c r="U1694" s="37"/>
      <c r="V1694" s="37"/>
      <c r="W1694" s="37"/>
      <c r="X1694" s="37"/>
      <c r="Y1694" s="37"/>
      <c r="Z1694" s="37"/>
      <c r="AA1694" s="37"/>
      <c r="AB1694" s="37"/>
      <c r="AC1694" s="37"/>
      <c r="AD1694" s="37"/>
      <c r="AE1694" s="37"/>
      <c r="AR1694" s="183" t="s">
        <v>933</v>
      </c>
      <c r="AT1694" s="183" t="s">
        <v>194</v>
      </c>
      <c r="AU1694" s="183" t="s">
        <v>167</v>
      </c>
      <c r="AY1694" s="19" t="s">
        <v>149</v>
      </c>
      <c r="BE1694" s="184">
        <f t="shared" si="54"/>
        <v>0</v>
      </c>
      <c r="BF1694" s="184">
        <f t="shared" si="55"/>
        <v>0</v>
      </c>
      <c r="BG1694" s="184">
        <f t="shared" si="56"/>
        <v>0</v>
      </c>
      <c r="BH1694" s="184">
        <f t="shared" si="57"/>
        <v>0</v>
      </c>
      <c r="BI1694" s="184">
        <f t="shared" si="58"/>
        <v>0</v>
      </c>
      <c r="BJ1694" s="19" t="s">
        <v>85</v>
      </c>
      <c r="BK1694" s="184">
        <f t="shared" si="59"/>
        <v>0</v>
      </c>
      <c r="BL1694" s="19" t="s">
        <v>933</v>
      </c>
      <c r="BM1694" s="183" t="s">
        <v>2282</v>
      </c>
    </row>
    <row r="1695" spans="1:65" s="2" customFormat="1" ht="14.45" customHeight="1">
      <c r="A1695" s="37"/>
      <c r="B1695" s="38"/>
      <c r="C1695" s="222" t="s">
        <v>2283</v>
      </c>
      <c r="D1695" s="222" t="s">
        <v>194</v>
      </c>
      <c r="E1695" s="223" t="s">
        <v>2206</v>
      </c>
      <c r="F1695" s="224" t="s">
        <v>2207</v>
      </c>
      <c r="G1695" s="225" t="s">
        <v>2017</v>
      </c>
      <c r="H1695" s="226">
        <v>1</v>
      </c>
      <c r="I1695" s="227"/>
      <c r="J1695" s="228">
        <f t="shared" si="50"/>
        <v>0</v>
      </c>
      <c r="K1695" s="224" t="s">
        <v>31</v>
      </c>
      <c r="L1695" s="229"/>
      <c r="M1695" s="230" t="s">
        <v>31</v>
      </c>
      <c r="N1695" s="231" t="s">
        <v>48</v>
      </c>
      <c r="O1695" s="67"/>
      <c r="P1695" s="181">
        <f t="shared" si="51"/>
        <v>0</v>
      </c>
      <c r="Q1695" s="181">
        <v>0</v>
      </c>
      <c r="R1695" s="181">
        <f t="shared" si="52"/>
        <v>0</v>
      </c>
      <c r="S1695" s="181">
        <v>0</v>
      </c>
      <c r="T1695" s="182">
        <f t="shared" si="53"/>
        <v>0</v>
      </c>
      <c r="U1695" s="37"/>
      <c r="V1695" s="37"/>
      <c r="W1695" s="37"/>
      <c r="X1695" s="37"/>
      <c r="Y1695" s="37"/>
      <c r="Z1695" s="37"/>
      <c r="AA1695" s="37"/>
      <c r="AB1695" s="37"/>
      <c r="AC1695" s="37"/>
      <c r="AD1695" s="37"/>
      <c r="AE1695" s="37"/>
      <c r="AR1695" s="183" t="s">
        <v>933</v>
      </c>
      <c r="AT1695" s="183" t="s">
        <v>194</v>
      </c>
      <c r="AU1695" s="183" t="s">
        <v>167</v>
      </c>
      <c r="AY1695" s="19" t="s">
        <v>149</v>
      </c>
      <c r="BE1695" s="184">
        <f t="shared" si="54"/>
        <v>0</v>
      </c>
      <c r="BF1695" s="184">
        <f t="shared" si="55"/>
        <v>0</v>
      </c>
      <c r="BG1695" s="184">
        <f t="shared" si="56"/>
        <v>0</v>
      </c>
      <c r="BH1695" s="184">
        <f t="shared" si="57"/>
        <v>0</v>
      </c>
      <c r="BI1695" s="184">
        <f t="shared" si="58"/>
        <v>0</v>
      </c>
      <c r="BJ1695" s="19" t="s">
        <v>85</v>
      </c>
      <c r="BK1695" s="184">
        <f t="shared" si="59"/>
        <v>0</v>
      </c>
      <c r="BL1695" s="19" t="s">
        <v>933</v>
      </c>
      <c r="BM1695" s="183" t="s">
        <v>2284</v>
      </c>
    </row>
    <row r="1696" spans="1:65" s="2" customFormat="1" ht="14.45" customHeight="1">
      <c r="A1696" s="37"/>
      <c r="B1696" s="38"/>
      <c r="C1696" s="222" t="s">
        <v>2285</v>
      </c>
      <c r="D1696" s="222" t="s">
        <v>194</v>
      </c>
      <c r="E1696" s="223" t="s">
        <v>2286</v>
      </c>
      <c r="F1696" s="224" t="s">
        <v>2287</v>
      </c>
      <c r="G1696" s="225" t="s">
        <v>2017</v>
      </c>
      <c r="H1696" s="226">
        <v>1</v>
      </c>
      <c r="I1696" s="227"/>
      <c r="J1696" s="228">
        <f t="shared" si="50"/>
        <v>0</v>
      </c>
      <c r="K1696" s="224" t="s">
        <v>31</v>
      </c>
      <c r="L1696" s="229"/>
      <c r="M1696" s="230" t="s">
        <v>31</v>
      </c>
      <c r="N1696" s="231" t="s">
        <v>48</v>
      </c>
      <c r="O1696" s="67"/>
      <c r="P1696" s="181">
        <f t="shared" si="51"/>
        <v>0</v>
      </c>
      <c r="Q1696" s="181">
        <v>0</v>
      </c>
      <c r="R1696" s="181">
        <f t="shared" si="52"/>
        <v>0</v>
      </c>
      <c r="S1696" s="181">
        <v>0</v>
      </c>
      <c r="T1696" s="182">
        <f t="shared" si="53"/>
        <v>0</v>
      </c>
      <c r="U1696" s="37"/>
      <c r="V1696" s="37"/>
      <c r="W1696" s="37"/>
      <c r="X1696" s="37"/>
      <c r="Y1696" s="37"/>
      <c r="Z1696" s="37"/>
      <c r="AA1696" s="37"/>
      <c r="AB1696" s="37"/>
      <c r="AC1696" s="37"/>
      <c r="AD1696" s="37"/>
      <c r="AE1696" s="37"/>
      <c r="AR1696" s="183" t="s">
        <v>933</v>
      </c>
      <c r="AT1696" s="183" t="s">
        <v>194</v>
      </c>
      <c r="AU1696" s="183" t="s">
        <v>167</v>
      </c>
      <c r="AY1696" s="19" t="s">
        <v>149</v>
      </c>
      <c r="BE1696" s="184">
        <f t="shared" si="54"/>
        <v>0</v>
      </c>
      <c r="BF1696" s="184">
        <f t="shared" si="55"/>
        <v>0</v>
      </c>
      <c r="BG1696" s="184">
        <f t="shared" si="56"/>
        <v>0</v>
      </c>
      <c r="BH1696" s="184">
        <f t="shared" si="57"/>
        <v>0</v>
      </c>
      <c r="BI1696" s="184">
        <f t="shared" si="58"/>
        <v>0</v>
      </c>
      <c r="BJ1696" s="19" t="s">
        <v>85</v>
      </c>
      <c r="BK1696" s="184">
        <f t="shared" si="59"/>
        <v>0</v>
      </c>
      <c r="BL1696" s="19" t="s">
        <v>933</v>
      </c>
      <c r="BM1696" s="183" t="s">
        <v>2288</v>
      </c>
    </row>
    <row r="1697" spans="1:65" s="2" customFormat="1" ht="14.45" customHeight="1">
      <c r="A1697" s="37"/>
      <c r="B1697" s="38"/>
      <c r="C1697" s="172" t="s">
        <v>2289</v>
      </c>
      <c r="D1697" s="172" t="s">
        <v>151</v>
      </c>
      <c r="E1697" s="173" t="s">
        <v>2250</v>
      </c>
      <c r="F1697" s="174" t="s">
        <v>2251</v>
      </c>
      <c r="G1697" s="175" t="s">
        <v>2017</v>
      </c>
      <c r="H1697" s="176">
        <v>4.91</v>
      </c>
      <c r="I1697" s="177"/>
      <c r="J1697" s="178">
        <f t="shared" si="50"/>
        <v>0</v>
      </c>
      <c r="K1697" s="174" t="s">
        <v>31</v>
      </c>
      <c r="L1697" s="42"/>
      <c r="M1697" s="179" t="s">
        <v>31</v>
      </c>
      <c r="N1697" s="180" t="s">
        <v>48</v>
      </c>
      <c r="O1697" s="67"/>
      <c r="P1697" s="181">
        <f t="shared" si="51"/>
        <v>0</v>
      </c>
      <c r="Q1697" s="181">
        <v>0</v>
      </c>
      <c r="R1697" s="181">
        <f t="shared" si="52"/>
        <v>0</v>
      </c>
      <c r="S1697" s="181">
        <v>0</v>
      </c>
      <c r="T1697" s="182">
        <f t="shared" si="53"/>
        <v>0</v>
      </c>
      <c r="U1697" s="37"/>
      <c r="V1697" s="37"/>
      <c r="W1697" s="37"/>
      <c r="X1697" s="37"/>
      <c r="Y1697" s="37"/>
      <c r="Z1697" s="37"/>
      <c r="AA1697" s="37"/>
      <c r="AB1697" s="37"/>
      <c r="AC1697" s="37"/>
      <c r="AD1697" s="37"/>
      <c r="AE1697" s="37"/>
      <c r="AR1697" s="183" t="s">
        <v>576</v>
      </c>
      <c r="AT1697" s="183" t="s">
        <v>151</v>
      </c>
      <c r="AU1697" s="183" t="s">
        <v>167</v>
      </c>
      <c r="AY1697" s="19" t="s">
        <v>149</v>
      </c>
      <c r="BE1697" s="184">
        <f t="shared" si="54"/>
        <v>0</v>
      </c>
      <c r="BF1697" s="184">
        <f t="shared" si="55"/>
        <v>0</v>
      </c>
      <c r="BG1697" s="184">
        <f t="shared" si="56"/>
        <v>0</v>
      </c>
      <c r="BH1697" s="184">
        <f t="shared" si="57"/>
        <v>0</v>
      </c>
      <c r="BI1697" s="184">
        <f t="shared" si="58"/>
        <v>0</v>
      </c>
      <c r="BJ1697" s="19" t="s">
        <v>85</v>
      </c>
      <c r="BK1697" s="184">
        <f t="shared" si="59"/>
        <v>0</v>
      </c>
      <c r="BL1697" s="19" t="s">
        <v>576</v>
      </c>
      <c r="BM1697" s="183" t="s">
        <v>2290</v>
      </c>
    </row>
    <row r="1698" spans="1:65" s="2" customFormat="1" ht="14.45" customHeight="1">
      <c r="A1698" s="37"/>
      <c r="B1698" s="38"/>
      <c r="C1698" s="172" t="s">
        <v>2291</v>
      </c>
      <c r="D1698" s="172" t="s">
        <v>151</v>
      </c>
      <c r="E1698" s="173" t="s">
        <v>2254</v>
      </c>
      <c r="F1698" s="174" t="s">
        <v>2255</v>
      </c>
      <c r="G1698" s="175" t="s">
        <v>2017</v>
      </c>
      <c r="H1698" s="176">
        <v>1</v>
      </c>
      <c r="I1698" s="177"/>
      <c r="J1698" s="178">
        <f t="shared" si="50"/>
        <v>0</v>
      </c>
      <c r="K1698" s="174" t="s">
        <v>31</v>
      </c>
      <c r="L1698" s="42"/>
      <c r="M1698" s="179" t="s">
        <v>31</v>
      </c>
      <c r="N1698" s="180" t="s">
        <v>48</v>
      </c>
      <c r="O1698" s="67"/>
      <c r="P1698" s="181">
        <f t="shared" si="51"/>
        <v>0</v>
      </c>
      <c r="Q1698" s="181">
        <v>0</v>
      </c>
      <c r="R1698" s="181">
        <f t="shared" si="52"/>
        <v>0</v>
      </c>
      <c r="S1698" s="181">
        <v>0</v>
      </c>
      <c r="T1698" s="182">
        <f t="shared" si="53"/>
        <v>0</v>
      </c>
      <c r="U1698" s="37"/>
      <c r="V1698" s="37"/>
      <c r="W1698" s="37"/>
      <c r="X1698" s="37"/>
      <c r="Y1698" s="37"/>
      <c r="Z1698" s="37"/>
      <c r="AA1698" s="37"/>
      <c r="AB1698" s="37"/>
      <c r="AC1698" s="37"/>
      <c r="AD1698" s="37"/>
      <c r="AE1698" s="37"/>
      <c r="AR1698" s="183" t="s">
        <v>576</v>
      </c>
      <c r="AT1698" s="183" t="s">
        <v>151</v>
      </c>
      <c r="AU1698" s="183" t="s">
        <v>167</v>
      </c>
      <c r="AY1698" s="19" t="s">
        <v>149</v>
      </c>
      <c r="BE1698" s="184">
        <f t="shared" si="54"/>
        <v>0</v>
      </c>
      <c r="BF1698" s="184">
        <f t="shared" si="55"/>
        <v>0</v>
      </c>
      <c r="BG1698" s="184">
        <f t="shared" si="56"/>
        <v>0</v>
      </c>
      <c r="BH1698" s="184">
        <f t="shared" si="57"/>
        <v>0</v>
      </c>
      <c r="BI1698" s="184">
        <f t="shared" si="58"/>
        <v>0</v>
      </c>
      <c r="BJ1698" s="19" t="s">
        <v>85</v>
      </c>
      <c r="BK1698" s="184">
        <f t="shared" si="59"/>
        <v>0</v>
      </c>
      <c r="BL1698" s="19" t="s">
        <v>576</v>
      </c>
      <c r="BM1698" s="183" t="s">
        <v>2292</v>
      </c>
    </row>
    <row r="1699" spans="1:65" s="2" customFormat="1" ht="14.45" customHeight="1">
      <c r="A1699" s="37"/>
      <c r="B1699" s="38"/>
      <c r="C1699" s="172" t="s">
        <v>2293</v>
      </c>
      <c r="D1699" s="172" t="s">
        <v>151</v>
      </c>
      <c r="E1699" s="173" t="s">
        <v>2032</v>
      </c>
      <c r="F1699" s="174" t="s">
        <v>2033</v>
      </c>
      <c r="G1699" s="175" t="s">
        <v>1284</v>
      </c>
      <c r="H1699" s="243"/>
      <c r="I1699" s="177"/>
      <c r="J1699" s="178">
        <f t="shared" si="50"/>
        <v>0</v>
      </c>
      <c r="K1699" s="174" t="s">
        <v>31</v>
      </c>
      <c r="L1699" s="42"/>
      <c r="M1699" s="179" t="s">
        <v>31</v>
      </c>
      <c r="N1699" s="180" t="s">
        <v>48</v>
      </c>
      <c r="O1699" s="67"/>
      <c r="P1699" s="181">
        <f t="shared" si="51"/>
        <v>0</v>
      </c>
      <c r="Q1699" s="181">
        <v>0</v>
      </c>
      <c r="R1699" s="181">
        <f t="shared" si="52"/>
        <v>0</v>
      </c>
      <c r="S1699" s="181">
        <v>0</v>
      </c>
      <c r="T1699" s="182">
        <f t="shared" si="53"/>
        <v>0</v>
      </c>
      <c r="U1699" s="37"/>
      <c r="V1699" s="37"/>
      <c r="W1699" s="37"/>
      <c r="X1699" s="37"/>
      <c r="Y1699" s="37"/>
      <c r="Z1699" s="37"/>
      <c r="AA1699" s="37"/>
      <c r="AB1699" s="37"/>
      <c r="AC1699" s="37"/>
      <c r="AD1699" s="37"/>
      <c r="AE1699" s="37"/>
      <c r="AR1699" s="183" t="s">
        <v>933</v>
      </c>
      <c r="AT1699" s="183" t="s">
        <v>151</v>
      </c>
      <c r="AU1699" s="183" t="s">
        <v>167</v>
      </c>
      <c r="AY1699" s="19" t="s">
        <v>149</v>
      </c>
      <c r="BE1699" s="184">
        <f t="shared" si="54"/>
        <v>0</v>
      </c>
      <c r="BF1699" s="184">
        <f t="shared" si="55"/>
        <v>0</v>
      </c>
      <c r="BG1699" s="184">
        <f t="shared" si="56"/>
        <v>0</v>
      </c>
      <c r="BH1699" s="184">
        <f t="shared" si="57"/>
        <v>0</v>
      </c>
      <c r="BI1699" s="184">
        <f t="shared" si="58"/>
        <v>0</v>
      </c>
      <c r="BJ1699" s="19" t="s">
        <v>85</v>
      </c>
      <c r="BK1699" s="184">
        <f t="shared" si="59"/>
        <v>0</v>
      </c>
      <c r="BL1699" s="19" t="s">
        <v>933</v>
      </c>
      <c r="BM1699" s="183" t="s">
        <v>2294</v>
      </c>
    </row>
    <row r="1700" spans="1:65" s="2" customFormat="1" ht="14.45" customHeight="1">
      <c r="A1700" s="37"/>
      <c r="B1700" s="38"/>
      <c r="C1700" s="172" t="s">
        <v>2295</v>
      </c>
      <c r="D1700" s="172" t="s">
        <v>151</v>
      </c>
      <c r="E1700" s="173" t="s">
        <v>2036</v>
      </c>
      <c r="F1700" s="174" t="s">
        <v>2037</v>
      </c>
      <c r="G1700" s="175" t="s">
        <v>1284</v>
      </c>
      <c r="H1700" s="243"/>
      <c r="I1700" s="177"/>
      <c r="J1700" s="178">
        <f t="shared" si="50"/>
        <v>0</v>
      </c>
      <c r="K1700" s="174" t="s">
        <v>31</v>
      </c>
      <c r="L1700" s="42"/>
      <c r="M1700" s="179" t="s">
        <v>31</v>
      </c>
      <c r="N1700" s="180" t="s">
        <v>48</v>
      </c>
      <c r="O1700" s="67"/>
      <c r="P1700" s="181">
        <f t="shared" si="51"/>
        <v>0</v>
      </c>
      <c r="Q1700" s="181">
        <v>0</v>
      </c>
      <c r="R1700" s="181">
        <f t="shared" si="52"/>
        <v>0</v>
      </c>
      <c r="S1700" s="181">
        <v>0</v>
      </c>
      <c r="T1700" s="182">
        <f t="shared" si="53"/>
        <v>0</v>
      </c>
      <c r="U1700" s="37"/>
      <c r="V1700" s="37"/>
      <c r="W1700" s="37"/>
      <c r="X1700" s="37"/>
      <c r="Y1700" s="37"/>
      <c r="Z1700" s="37"/>
      <c r="AA1700" s="37"/>
      <c r="AB1700" s="37"/>
      <c r="AC1700" s="37"/>
      <c r="AD1700" s="37"/>
      <c r="AE1700" s="37"/>
      <c r="AR1700" s="183" t="s">
        <v>576</v>
      </c>
      <c r="AT1700" s="183" t="s">
        <v>151</v>
      </c>
      <c r="AU1700" s="183" t="s">
        <v>167</v>
      </c>
      <c r="AY1700" s="19" t="s">
        <v>149</v>
      </c>
      <c r="BE1700" s="184">
        <f t="shared" si="54"/>
        <v>0</v>
      </c>
      <c r="BF1700" s="184">
        <f t="shared" si="55"/>
        <v>0</v>
      </c>
      <c r="BG1700" s="184">
        <f t="shared" si="56"/>
        <v>0</v>
      </c>
      <c r="BH1700" s="184">
        <f t="shared" si="57"/>
        <v>0</v>
      </c>
      <c r="BI1700" s="184">
        <f t="shared" si="58"/>
        <v>0</v>
      </c>
      <c r="BJ1700" s="19" t="s">
        <v>85</v>
      </c>
      <c r="BK1700" s="184">
        <f t="shared" si="59"/>
        <v>0</v>
      </c>
      <c r="BL1700" s="19" t="s">
        <v>576</v>
      </c>
      <c r="BM1700" s="183" t="s">
        <v>2296</v>
      </c>
    </row>
    <row r="1701" spans="1:65" s="2" customFormat="1" ht="14.45" customHeight="1">
      <c r="A1701" s="37"/>
      <c r="B1701" s="38"/>
      <c r="C1701" s="172" t="s">
        <v>2297</v>
      </c>
      <c r="D1701" s="172" t="s">
        <v>151</v>
      </c>
      <c r="E1701" s="173" t="s">
        <v>2040</v>
      </c>
      <c r="F1701" s="174" t="s">
        <v>2041</v>
      </c>
      <c r="G1701" s="175" t="s">
        <v>1284</v>
      </c>
      <c r="H1701" s="243"/>
      <c r="I1701" s="177"/>
      <c r="J1701" s="178">
        <f t="shared" si="50"/>
        <v>0</v>
      </c>
      <c r="K1701" s="174" t="s">
        <v>31</v>
      </c>
      <c r="L1701" s="42"/>
      <c r="M1701" s="179" t="s">
        <v>31</v>
      </c>
      <c r="N1701" s="180" t="s">
        <v>48</v>
      </c>
      <c r="O1701" s="67"/>
      <c r="P1701" s="181">
        <f t="shared" si="51"/>
        <v>0</v>
      </c>
      <c r="Q1701" s="181">
        <v>0</v>
      </c>
      <c r="R1701" s="181">
        <f t="shared" si="52"/>
        <v>0</v>
      </c>
      <c r="S1701" s="181">
        <v>0</v>
      </c>
      <c r="T1701" s="182">
        <f t="shared" si="53"/>
        <v>0</v>
      </c>
      <c r="U1701" s="37"/>
      <c r="V1701" s="37"/>
      <c r="W1701" s="37"/>
      <c r="X1701" s="37"/>
      <c r="Y1701" s="37"/>
      <c r="Z1701" s="37"/>
      <c r="AA1701" s="37"/>
      <c r="AB1701" s="37"/>
      <c r="AC1701" s="37"/>
      <c r="AD1701" s="37"/>
      <c r="AE1701" s="37"/>
      <c r="AR1701" s="183" t="s">
        <v>576</v>
      </c>
      <c r="AT1701" s="183" t="s">
        <v>151</v>
      </c>
      <c r="AU1701" s="183" t="s">
        <v>167</v>
      </c>
      <c r="AY1701" s="19" t="s">
        <v>149</v>
      </c>
      <c r="BE1701" s="184">
        <f t="shared" si="54"/>
        <v>0</v>
      </c>
      <c r="BF1701" s="184">
        <f t="shared" si="55"/>
        <v>0</v>
      </c>
      <c r="BG1701" s="184">
        <f t="shared" si="56"/>
        <v>0</v>
      </c>
      <c r="BH1701" s="184">
        <f t="shared" si="57"/>
        <v>0</v>
      </c>
      <c r="BI1701" s="184">
        <f t="shared" si="58"/>
        <v>0</v>
      </c>
      <c r="BJ1701" s="19" t="s">
        <v>85</v>
      </c>
      <c r="BK1701" s="184">
        <f t="shared" si="59"/>
        <v>0</v>
      </c>
      <c r="BL1701" s="19" t="s">
        <v>576</v>
      </c>
      <c r="BM1701" s="183" t="s">
        <v>2298</v>
      </c>
    </row>
    <row r="1702" spans="2:63" s="12" customFormat="1" ht="25.9" customHeight="1">
      <c r="B1702" s="156"/>
      <c r="C1702" s="157"/>
      <c r="D1702" s="158" t="s">
        <v>76</v>
      </c>
      <c r="E1702" s="159" t="s">
        <v>2299</v>
      </c>
      <c r="F1702" s="159" t="s">
        <v>2300</v>
      </c>
      <c r="G1702" s="157"/>
      <c r="H1702" s="157"/>
      <c r="I1702" s="160"/>
      <c r="J1702" s="161">
        <f>BK1702</f>
        <v>0</v>
      </c>
      <c r="K1702" s="157"/>
      <c r="L1702" s="162"/>
      <c r="M1702" s="163"/>
      <c r="N1702" s="164"/>
      <c r="O1702" s="164"/>
      <c r="P1702" s="165">
        <f>P1703+P1706+P1708+P1711</f>
        <v>0</v>
      </c>
      <c r="Q1702" s="164"/>
      <c r="R1702" s="165">
        <f>R1703+R1706+R1708+R1711</f>
        <v>0</v>
      </c>
      <c r="S1702" s="164"/>
      <c r="T1702" s="166">
        <f>T1703+T1706+T1708+T1711</f>
        <v>0</v>
      </c>
      <c r="AR1702" s="167" t="s">
        <v>176</v>
      </c>
      <c r="AT1702" s="168" t="s">
        <v>76</v>
      </c>
      <c r="AU1702" s="168" t="s">
        <v>77</v>
      </c>
      <c r="AY1702" s="167" t="s">
        <v>149</v>
      </c>
      <c r="BK1702" s="169">
        <f>BK1703+BK1706+BK1708+BK1711</f>
        <v>0</v>
      </c>
    </row>
    <row r="1703" spans="2:63" s="12" customFormat="1" ht="22.9" customHeight="1">
      <c r="B1703" s="156"/>
      <c r="C1703" s="157"/>
      <c r="D1703" s="158" t="s">
        <v>76</v>
      </c>
      <c r="E1703" s="170" t="s">
        <v>2301</v>
      </c>
      <c r="F1703" s="170" t="s">
        <v>2302</v>
      </c>
      <c r="G1703" s="157"/>
      <c r="H1703" s="157"/>
      <c r="I1703" s="160"/>
      <c r="J1703" s="171">
        <f>BK1703</f>
        <v>0</v>
      </c>
      <c r="K1703" s="157"/>
      <c r="L1703" s="162"/>
      <c r="M1703" s="163"/>
      <c r="N1703" s="164"/>
      <c r="O1703" s="164"/>
      <c r="P1703" s="165">
        <f>SUM(P1704:P1705)</f>
        <v>0</v>
      </c>
      <c r="Q1703" s="164"/>
      <c r="R1703" s="165">
        <f>SUM(R1704:R1705)</f>
        <v>0</v>
      </c>
      <c r="S1703" s="164"/>
      <c r="T1703" s="166">
        <f>SUM(T1704:T1705)</f>
        <v>0</v>
      </c>
      <c r="AR1703" s="167" t="s">
        <v>176</v>
      </c>
      <c r="AT1703" s="168" t="s">
        <v>76</v>
      </c>
      <c r="AU1703" s="168" t="s">
        <v>85</v>
      </c>
      <c r="AY1703" s="167" t="s">
        <v>149</v>
      </c>
      <c r="BK1703" s="169">
        <f>SUM(BK1704:BK1705)</f>
        <v>0</v>
      </c>
    </row>
    <row r="1704" spans="1:65" s="2" customFormat="1" ht="14.45" customHeight="1">
      <c r="A1704" s="37"/>
      <c r="B1704" s="38"/>
      <c r="C1704" s="172" t="s">
        <v>2303</v>
      </c>
      <c r="D1704" s="172" t="s">
        <v>151</v>
      </c>
      <c r="E1704" s="173" t="s">
        <v>2304</v>
      </c>
      <c r="F1704" s="174" t="s">
        <v>2305</v>
      </c>
      <c r="G1704" s="175" t="s">
        <v>2306</v>
      </c>
      <c r="H1704" s="176">
        <v>1</v>
      </c>
      <c r="I1704" s="177"/>
      <c r="J1704" s="178">
        <f>ROUND(I1704*H1704,2)</f>
        <v>0</v>
      </c>
      <c r="K1704" s="174" t="s">
        <v>155</v>
      </c>
      <c r="L1704" s="42"/>
      <c r="M1704" s="179" t="s">
        <v>31</v>
      </c>
      <c r="N1704" s="180" t="s">
        <v>48</v>
      </c>
      <c r="O1704" s="67"/>
      <c r="P1704" s="181">
        <f>O1704*H1704</f>
        <v>0</v>
      </c>
      <c r="Q1704" s="181">
        <v>0</v>
      </c>
      <c r="R1704" s="181">
        <f>Q1704*H1704</f>
        <v>0</v>
      </c>
      <c r="S1704" s="181">
        <v>0</v>
      </c>
      <c r="T1704" s="182">
        <f>S1704*H1704</f>
        <v>0</v>
      </c>
      <c r="U1704" s="37"/>
      <c r="V1704" s="37"/>
      <c r="W1704" s="37"/>
      <c r="X1704" s="37"/>
      <c r="Y1704" s="37"/>
      <c r="Z1704" s="37"/>
      <c r="AA1704" s="37"/>
      <c r="AB1704" s="37"/>
      <c r="AC1704" s="37"/>
      <c r="AD1704" s="37"/>
      <c r="AE1704" s="37"/>
      <c r="AR1704" s="183" t="s">
        <v>2307</v>
      </c>
      <c r="AT1704" s="183" t="s">
        <v>151</v>
      </c>
      <c r="AU1704" s="183" t="s">
        <v>87</v>
      </c>
      <c r="AY1704" s="19" t="s">
        <v>149</v>
      </c>
      <c r="BE1704" s="184">
        <f>IF(N1704="základní",J1704,0)</f>
        <v>0</v>
      </c>
      <c r="BF1704" s="184">
        <f>IF(N1704="snížená",J1704,0)</f>
        <v>0</v>
      </c>
      <c r="BG1704" s="184">
        <f>IF(N1704="zákl. přenesená",J1704,0)</f>
        <v>0</v>
      </c>
      <c r="BH1704" s="184">
        <f>IF(N1704="sníž. přenesená",J1704,0)</f>
        <v>0</v>
      </c>
      <c r="BI1704" s="184">
        <f>IF(N1704="nulová",J1704,0)</f>
        <v>0</v>
      </c>
      <c r="BJ1704" s="19" t="s">
        <v>85</v>
      </c>
      <c r="BK1704" s="184">
        <f>ROUND(I1704*H1704,2)</f>
        <v>0</v>
      </c>
      <c r="BL1704" s="19" t="s">
        <v>2307</v>
      </c>
      <c r="BM1704" s="183" t="s">
        <v>2308</v>
      </c>
    </row>
    <row r="1705" spans="1:65" s="2" customFormat="1" ht="24.2" customHeight="1">
      <c r="A1705" s="37"/>
      <c r="B1705" s="38"/>
      <c r="C1705" s="172" t="s">
        <v>2309</v>
      </c>
      <c r="D1705" s="172" t="s">
        <v>151</v>
      </c>
      <c r="E1705" s="173" t="s">
        <v>2310</v>
      </c>
      <c r="F1705" s="174" t="s">
        <v>2519</v>
      </c>
      <c r="G1705" s="175" t="s">
        <v>2306</v>
      </c>
      <c r="H1705" s="176">
        <v>1</v>
      </c>
      <c r="I1705" s="177"/>
      <c r="J1705" s="178">
        <f>ROUND(I1705*H1705,2)</f>
        <v>0</v>
      </c>
      <c r="K1705" s="174" t="s">
        <v>155</v>
      </c>
      <c r="L1705" s="42"/>
      <c r="M1705" s="179" t="s">
        <v>31</v>
      </c>
      <c r="N1705" s="180" t="s">
        <v>48</v>
      </c>
      <c r="O1705" s="67"/>
      <c r="P1705" s="181">
        <f>O1705*H1705</f>
        <v>0</v>
      </c>
      <c r="Q1705" s="181">
        <v>0</v>
      </c>
      <c r="R1705" s="181">
        <f>Q1705*H1705</f>
        <v>0</v>
      </c>
      <c r="S1705" s="181">
        <v>0</v>
      </c>
      <c r="T1705" s="182">
        <f>S1705*H1705</f>
        <v>0</v>
      </c>
      <c r="U1705" s="37"/>
      <c r="V1705" s="37"/>
      <c r="W1705" s="37"/>
      <c r="X1705" s="37"/>
      <c r="Y1705" s="37"/>
      <c r="Z1705" s="37"/>
      <c r="AA1705" s="37"/>
      <c r="AB1705" s="37"/>
      <c r="AC1705" s="37"/>
      <c r="AD1705" s="37"/>
      <c r="AE1705" s="37"/>
      <c r="AR1705" s="183" t="s">
        <v>2307</v>
      </c>
      <c r="AT1705" s="183" t="s">
        <v>151</v>
      </c>
      <c r="AU1705" s="183" t="s">
        <v>87</v>
      </c>
      <c r="AY1705" s="19" t="s">
        <v>149</v>
      </c>
      <c r="BE1705" s="184">
        <f>IF(N1705="základní",J1705,0)</f>
        <v>0</v>
      </c>
      <c r="BF1705" s="184">
        <f>IF(N1705="snížená",J1705,0)</f>
        <v>0</v>
      </c>
      <c r="BG1705" s="184">
        <f>IF(N1705="zákl. přenesená",J1705,0)</f>
        <v>0</v>
      </c>
      <c r="BH1705" s="184">
        <f>IF(N1705="sníž. přenesená",J1705,0)</f>
        <v>0</v>
      </c>
      <c r="BI1705" s="184">
        <f>IF(N1705="nulová",J1705,0)</f>
        <v>0</v>
      </c>
      <c r="BJ1705" s="19" t="s">
        <v>85</v>
      </c>
      <c r="BK1705" s="184">
        <f>ROUND(I1705*H1705,2)</f>
        <v>0</v>
      </c>
      <c r="BL1705" s="19" t="s">
        <v>2307</v>
      </c>
      <c r="BM1705" s="183" t="s">
        <v>2311</v>
      </c>
    </row>
    <row r="1706" spans="2:63" s="12" customFormat="1" ht="22.9" customHeight="1">
      <c r="B1706" s="156"/>
      <c r="C1706" s="157"/>
      <c r="D1706" s="158" t="s">
        <v>76</v>
      </c>
      <c r="E1706" s="170" t="s">
        <v>2312</v>
      </c>
      <c r="F1706" s="170" t="s">
        <v>2313</v>
      </c>
      <c r="G1706" s="157"/>
      <c r="H1706" s="157"/>
      <c r="I1706" s="160"/>
      <c r="J1706" s="171">
        <f>BK1706</f>
        <v>0</v>
      </c>
      <c r="K1706" s="157"/>
      <c r="L1706" s="162"/>
      <c r="M1706" s="163"/>
      <c r="N1706" s="164"/>
      <c r="O1706" s="164"/>
      <c r="P1706" s="165">
        <f>P1707</f>
        <v>0</v>
      </c>
      <c r="Q1706" s="164"/>
      <c r="R1706" s="165">
        <f>R1707</f>
        <v>0</v>
      </c>
      <c r="S1706" s="164"/>
      <c r="T1706" s="166">
        <f>T1707</f>
        <v>0</v>
      </c>
      <c r="AR1706" s="167" t="s">
        <v>176</v>
      </c>
      <c r="AT1706" s="168" t="s">
        <v>76</v>
      </c>
      <c r="AU1706" s="168" t="s">
        <v>85</v>
      </c>
      <c r="AY1706" s="167" t="s">
        <v>149</v>
      </c>
      <c r="BK1706" s="169">
        <f>BK1707</f>
        <v>0</v>
      </c>
    </row>
    <row r="1707" spans="1:65" s="2" customFormat="1" ht="14.45" customHeight="1">
      <c r="A1707" s="37"/>
      <c r="B1707" s="38"/>
      <c r="C1707" s="172" t="s">
        <v>2314</v>
      </c>
      <c r="D1707" s="172" t="s">
        <v>151</v>
      </c>
      <c r="E1707" s="173" t="s">
        <v>2315</v>
      </c>
      <c r="F1707" s="174" t="s">
        <v>2316</v>
      </c>
      <c r="G1707" s="175" t="s">
        <v>2306</v>
      </c>
      <c r="H1707" s="176">
        <v>1</v>
      </c>
      <c r="I1707" s="177"/>
      <c r="J1707" s="178">
        <f>ROUND(I1707*H1707,2)</f>
        <v>0</v>
      </c>
      <c r="K1707" s="174" t="s">
        <v>155</v>
      </c>
      <c r="L1707" s="42"/>
      <c r="M1707" s="179" t="s">
        <v>31</v>
      </c>
      <c r="N1707" s="180" t="s">
        <v>48</v>
      </c>
      <c r="O1707" s="67"/>
      <c r="P1707" s="181">
        <f>O1707*H1707</f>
        <v>0</v>
      </c>
      <c r="Q1707" s="181">
        <v>0</v>
      </c>
      <c r="R1707" s="181">
        <f>Q1707*H1707</f>
        <v>0</v>
      </c>
      <c r="S1707" s="181">
        <v>0</v>
      </c>
      <c r="T1707" s="182">
        <f>S1707*H1707</f>
        <v>0</v>
      </c>
      <c r="U1707" s="37"/>
      <c r="V1707" s="37"/>
      <c r="W1707" s="37"/>
      <c r="X1707" s="37"/>
      <c r="Y1707" s="37"/>
      <c r="Z1707" s="37"/>
      <c r="AA1707" s="37"/>
      <c r="AB1707" s="37"/>
      <c r="AC1707" s="37"/>
      <c r="AD1707" s="37"/>
      <c r="AE1707" s="37"/>
      <c r="AR1707" s="183" t="s">
        <v>2307</v>
      </c>
      <c r="AT1707" s="183" t="s">
        <v>151</v>
      </c>
      <c r="AU1707" s="183" t="s">
        <v>87</v>
      </c>
      <c r="AY1707" s="19" t="s">
        <v>149</v>
      </c>
      <c r="BE1707" s="184">
        <f>IF(N1707="základní",J1707,0)</f>
        <v>0</v>
      </c>
      <c r="BF1707" s="184">
        <f>IF(N1707="snížená",J1707,0)</f>
        <v>0</v>
      </c>
      <c r="BG1707" s="184">
        <f>IF(N1707="zákl. přenesená",J1707,0)</f>
        <v>0</v>
      </c>
      <c r="BH1707" s="184">
        <f>IF(N1707="sníž. přenesená",J1707,0)</f>
        <v>0</v>
      </c>
      <c r="BI1707" s="184">
        <f>IF(N1707="nulová",J1707,0)</f>
        <v>0</v>
      </c>
      <c r="BJ1707" s="19" t="s">
        <v>85</v>
      </c>
      <c r="BK1707" s="184">
        <f>ROUND(I1707*H1707,2)</f>
        <v>0</v>
      </c>
      <c r="BL1707" s="19" t="s">
        <v>2307</v>
      </c>
      <c r="BM1707" s="183" t="s">
        <v>2317</v>
      </c>
    </row>
    <row r="1708" spans="2:63" s="12" customFormat="1" ht="22.9" customHeight="1">
      <c r="B1708" s="156"/>
      <c r="C1708" s="157"/>
      <c r="D1708" s="158" t="s">
        <v>76</v>
      </c>
      <c r="E1708" s="170" t="s">
        <v>2318</v>
      </c>
      <c r="F1708" s="170" t="s">
        <v>2319</v>
      </c>
      <c r="G1708" s="157"/>
      <c r="H1708" s="157"/>
      <c r="I1708" s="160"/>
      <c r="J1708" s="171">
        <f>BK1708</f>
        <v>0</v>
      </c>
      <c r="K1708" s="157"/>
      <c r="L1708" s="162"/>
      <c r="M1708" s="163"/>
      <c r="N1708" s="164"/>
      <c r="O1708" s="164"/>
      <c r="P1708" s="165">
        <f>SUM(P1709:P1710)</f>
        <v>0</v>
      </c>
      <c r="Q1708" s="164"/>
      <c r="R1708" s="165">
        <f>SUM(R1709:R1710)</f>
        <v>0</v>
      </c>
      <c r="S1708" s="164"/>
      <c r="T1708" s="166">
        <f>SUM(T1709:T1710)</f>
        <v>0</v>
      </c>
      <c r="AR1708" s="167" t="s">
        <v>176</v>
      </c>
      <c r="AT1708" s="168" t="s">
        <v>76</v>
      </c>
      <c r="AU1708" s="168" t="s">
        <v>85</v>
      </c>
      <c r="AY1708" s="167" t="s">
        <v>149</v>
      </c>
      <c r="BK1708" s="169">
        <f>SUM(BK1709:BK1710)</f>
        <v>0</v>
      </c>
    </row>
    <row r="1709" spans="1:65" s="2" customFormat="1" ht="14.45" customHeight="1">
      <c r="A1709" s="37"/>
      <c r="B1709" s="38"/>
      <c r="C1709" s="172" t="s">
        <v>2320</v>
      </c>
      <c r="D1709" s="172" t="s">
        <v>151</v>
      </c>
      <c r="E1709" s="173" t="s">
        <v>2321</v>
      </c>
      <c r="F1709" s="174" t="s">
        <v>2322</v>
      </c>
      <c r="G1709" s="175" t="s">
        <v>2306</v>
      </c>
      <c r="H1709" s="176">
        <v>1</v>
      </c>
      <c r="I1709" s="177"/>
      <c r="J1709" s="178">
        <f>ROUND(I1709*H1709,2)</f>
        <v>0</v>
      </c>
      <c r="K1709" s="174" t="s">
        <v>155</v>
      </c>
      <c r="L1709" s="42"/>
      <c r="M1709" s="179" t="s">
        <v>31</v>
      </c>
      <c r="N1709" s="180" t="s">
        <v>48</v>
      </c>
      <c r="O1709" s="67"/>
      <c r="P1709" s="181">
        <f>O1709*H1709</f>
        <v>0</v>
      </c>
      <c r="Q1709" s="181">
        <v>0</v>
      </c>
      <c r="R1709" s="181">
        <f>Q1709*H1709</f>
        <v>0</v>
      </c>
      <c r="S1709" s="181">
        <v>0</v>
      </c>
      <c r="T1709" s="182">
        <f>S1709*H1709</f>
        <v>0</v>
      </c>
      <c r="U1709" s="37"/>
      <c r="V1709" s="37"/>
      <c r="W1709" s="37"/>
      <c r="X1709" s="37"/>
      <c r="Y1709" s="37"/>
      <c r="Z1709" s="37"/>
      <c r="AA1709" s="37"/>
      <c r="AB1709" s="37"/>
      <c r="AC1709" s="37"/>
      <c r="AD1709" s="37"/>
      <c r="AE1709" s="37"/>
      <c r="AR1709" s="183" t="s">
        <v>2307</v>
      </c>
      <c r="AT1709" s="183" t="s">
        <v>151</v>
      </c>
      <c r="AU1709" s="183" t="s">
        <v>87</v>
      </c>
      <c r="AY1709" s="19" t="s">
        <v>149</v>
      </c>
      <c r="BE1709" s="184">
        <f>IF(N1709="základní",J1709,0)</f>
        <v>0</v>
      </c>
      <c r="BF1709" s="184">
        <f>IF(N1709="snížená",J1709,0)</f>
        <v>0</v>
      </c>
      <c r="BG1709" s="184">
        <f>IF(N1709="zákl. přenesená",J1709,0)</f>
        <v>0</v>
      </c>
      <c r="BH1709" s="184">
        <f>IF(N1709="sníž. přenesená",J1709,0)</f>
        <v>0</v>
      </c>
      <c r="BI1709" s="184">
        <f>IF(N1709="nulová",J1709,0)</f>
        <v>0</v>
      </c>
      <c r="BJ1709" s="19" t="s">
        <v>85</v>
      </c>
      <c r="BK1709" s="184">
        <f>ROUND(I1709*H1709,2)</f>
        <v>0</v>
      </c>
      <c r="BL1709" s="19" t="s">
        <v>2307</v>
      </c>
      <c r="BM1709" s="183" t="s">
        <v>2323</v>
      </c>
    </row>
    <row r="1710" spans="1:65" s="2" customFormat="1" ht="14.45" customHeight="1">
      <c r="A1710" s="37"/>
      <c r="B1710" s="38"/>
      <c r="C1710" s="172" t="s">
        <v>2324</v>
      </c>
      <c r="D1710" s="172" t="s">
        <v>151</v>
      </c>
      <c r="E1710" s="173" t="s">
        <v>2325</v>
      </c>
      <c r="F1710" s="174" t="s">
        <v>2326</v>
      </c>
      <c r="G1710" s="175" t="s">
        <v>2306</v>
      </c>
      <c r="H1710" s="176">
        <v>1</v>
      </c>
      <c r="I1710" s="177"/>
      <c r="J1710" s="178">
        <f>ROUND(I1710*H1710,2)</f>
        <v>0</v>
      </c>
      <c r="K1710" s="174" t="s">
        <v>31</v>
      </c>
      <c r="L1710" s="42"/>
      <c r="M1710" s="179" t="s">
        <v>31</v>
      </c>
      <c r="N1710" s="180" t="s">
        <v>48</v>
      </c>
      <c r="O1710" s="67"/>
      <c r="P1710" s="181">
        <f>O1710*H1710</f>
        <v>0</v>
      </c>
      <c r="Q1710" s="181">
        <v>0</v>
      </c>
      <c r="R1710" s="181">
        <f>Q1710*H1710</f>
        <v>0</v>
      </c>
      <c r="S1710" s="181">
        <v>0</v>
      </c>
      <c r="T1710" s="182">
        <f>S1710*H1710</f>
        <v>0</v>
      </c>
      <c r="U1710" s="37"/>
      <c r="V1710" s="37"/>
      <c r="W1710" s="37"/>
      <c r="X1710" s="37"/>
      <c r="Y1710" s="37"/>
      <c r="Z1710" s="37"/>
      <c r="AA1710" s="37"/>
      <c r="AB1710" s="37"/>
      <c r="AC1710" s="37"/>
      <c r="AD1710" s="37"/>
      <c r="AE1710" s="37"/>
      <c r="AR1710" s="183" t="s">
        <v>2307</v>
      </c>
      <c r="AT1710" s="183" t="s">
        <v>151</v>
      </c>
      <c r="AU1710" s="183" t="s">
        <v>87</v>
      </c>
      <c r="AY1710" s="19" t="s">
        <v>149</v>
      </c>
      <c r="BE1710" s="184">
        <f>IF(N1710="základní",J1710,0)</f>
        <v>0</v>
      </c>
      <c r="BF1710" s="184">
        <f>IF(N1710="snížená",J1710,0)</f>
        <v>0</v>
      </c>
      <c r="BG1710" s="184">
        <f>IF(N1710="zákl. přenesená",J1710,0)</f>
        <v>0</v>
      </c>
      <c r="BH1710" s="184">
        <f>IF(N1710="sníž. přenesená",J1710,0)</f>
        <v>0</v>
      </c>
      <c r="BI1710" s="184">
        <f>IF(N1710="nulová",J1710,0)</f>
        <v>0</v>
      </c>
      <c r="BJ1710" s="19" t="s">
        <v>85</v>
      </c>
      <c r="BK1710" s="184">
        <f>ROUND(I1710*H1710,2)</f>
        <v>0</v>
      </c>
      <c r="BL1710" s="19" t="s">
        <v>2307</v>
      </c>
      <c r="BM1710" s="183" t="s">
        <v>2327</v>
      </c>
    </row>
    <row r="1711" spans="2:63" s="12" customFormat="1" ht="22.9" customHeight="1">
      <c r="B1711" s="156"/>
      <c r="C1711" s="157"/>
      <c r="D1711" s="158" t="s">
        <v>76</v>
      </c>
      <c r="E1711" s="170" t="s">
        <v>2328</v>
      </c>
      <c r="F1711" s="170" t="s">
        <v>2329</v>
      </c>
      <c r="G1711" s="157"/>
      <c r="H1711" s="157"/>
      <c r="I1711" s="160"/>
      <c r="J1711" s="171">
        <f>BK1711</f>
        <v>0</v>
      </c>
      <c r="K1711" s="157"/>
      <c r="L1711" s="162"/>
      <c r="M1711" s="163"/>
      <c r="N1711" s="164"/>
      <c r="O1711" s="164"/>
      <c r="P1711" s="165">
        <f>P1712</f>
        <v>0</v>
      </c>
      <c r="Q1711" s="164"/>
      <c r="R1711" s="165">
        <f>R1712</f>
        <v>0</v>
      </c>
      <c r="S1711" s="164"/>
      <c r="T1711" s="166">
        <f>T1712</f>
        <v>0</v>
      </c>
      <c r="AR1711" s="167" t="s">
        <v>176</v>
      </c>
      <c r="AT1711" s="168" t="s">
        <v>76</v>
      </c>
      <c r="AU1711" s="168" t="s">
        <v>85</v>
      </c>
      <c r="AY1711" s="167" t="s">
        <v>149</v>
      </c>
      <c r="BK1711" s="169">
        <f>BK1712</f>
        <v>0</v>
      </c>
    </row>
    <row r="1712" spans="1:65" s="2" customFormat="1" ht="14.45" customHeight="1">
      <c r="A1712" s="37"/>
      <c r="B1712" s="38"/>
      <c r="C1712" s="172" t="s">
        <v>2330</v>
      </c>
      <c r="D1712" s="172" t="s">
        <v>151</v>
      </c>
      <c r="E1712" s="173" t="s">
        <v>2331</v>
      </c>
      <c r="F1712" s="174" t="s">
        <v>2332</v>
      </c>
      <c r="G1712" s="175" t="s">
        <v>2306</v>
      </c>
      <c r="H1712" s="176">
        <v>1</v>
      </c>
      <c r="I1712" s="177"/>
      <c r="J1712" s="178">
        <f>ROUND(I1712*H1712,2)</f>
        <v>0</v>
      </c>
      <c r="K1712" s="174" t="s">
        <v>155</v>
      </c>
      <c r="L1712" s="42"/>
      <c r="M1712" s="244" t="s">
        <v>31</v>
      </c>
      <c r="N1712" s="245" t="s">
        <v>48</v>
      </c>
      <c r="O1712" s="246"/>
      <c r="P1712" s="247">
        <f>O1712*H1712</f>
        <v>0</v>
      </c>
      <c r="Q1712" s="247">
        <v>0</v>
      </c>
      <c r="R1712" s="247">
        <f>Q1712*H1712</f>
        <v>0</v>
      </c>
      <c r="S1712" s="247">
        <v>0</v>
      </c>
      <c r="T1712" s="248">
        <f>S1712*H1712</f>
        <v>0</v>
      </c>
      <c r="U1712" s="37"/>
      <c r="V1712" s="37"/>
      <c r="W1712" s="37"/>
      <c r="X1712" s="37"/>
      <c r="Y1712" s="37"/>
      <c r="Z1712" s="37"/>
      <c r="AA1712" s="37"/>
      <c r="AB1712" s="37"/>
      <c r="AC1712" s="37"/>
      <c r="AD1712" s="37"/>
      <c r="AE1712" s="37"/>
      <c r="AR1712" s="183" t="s">
        <v>2307</v>
      </c>
      <c r="AT1712" s="183" t="s">
        <v>151</v>
      </c>
      <c r="AU1712" s="183" t="s">
        <v>87</v>
      </c>
      <c r="AY1712" s="19" t="s">
        <v>149</v>
      </c>
      <c r="BE1712" s="184">
        <f>IF(N1712="základní",J1712,0)</f>
        <v>0</v>
      </c>
      <c r="BF1712" s="184">
        <f>IF(N1712="snížená",J1712,0)</f>
        <v>0</v>
      </c>
      <c r="BG1712" s="184">
        <f>IF(N1712="zákl. přenesená",J1712,0)</f>
        <v>0</v>
      </c>
      <c r="BH1712" s="184">
        <f>IF(N1712="sníž. přenesená",J1712,0)</f>
        <v>0</v>
      </c>
      <c r="BI1712" s="184">
        <f>IF(N1712="nulová",J1712,0)</f>
        <v>0</v>
      </c>
      <c r="BJ1712" s="19" t="s">
        <v>85</v>
      </c>
      <c r="BK1712" s="184">
        <f>ROUND(I1712*H1712,2)</f>
        <v>0</v>
      </c>
      <c r="BL1712" s="19" t="s">
        <v>2307</v>
      </c>
      <c r="BM1712" s="183" t="s">
        <v>2333</v>
      </c>
    </row>
    <row r="1713" spans="1:31" s="2" customFormat="1" ht="6.95" customHeight="1">
      <c r="A1713" s="37"/>
      <c r="B1713" s="50"/>
      <c r="C1713" s="51"/>
      <c r="D1713" s="51"/>
      <c r="E1713" s="51"/>
      <c r="F1713" s="51"/>
      <c r="G1713" s="51"/>
      <c r="H1713" s="51"/>
      <c r="I1713" s="51"/>
      <c r="J1713" s="51"/>
      <c r="K1713" s="51"/>
      <c r="L1713" s="42"/>
      <c r="M1713" s="37"/>
      <c r="O1713" s="37"/>
      <c r="P1713" s="37"/>
      <c r="Q1713" s="37"/>
      <c r="R1713" s="37"/>
      <c r="S1713" s="37"/>
      <c r="T1713" s="37"/>
      <c r="U1713" s="37"/>
      <c r="V1713" s="37"/>
      <c r="W1713" s="37"/>
      <c r="X1713" s="37"/>
      <c r="Y1713" s="37"/>
      <c r="Z1713" s="37"/>
      <c r="AA1713" s="37"/>
      <c r="AB1713" s="37"/>
      <c r="AC1713" s="37"/>
      <c r="AD1713" s="37"/>
      <c r="AE1713" s="37"/>
    </row>
  </sheetData>
  <sheetProtection formatColumns="0" formatRows="0" autoFilter="0"/>
  <autoFilter ref="C117:K1712"/>
  <mergeCells count="9">
    <mergeCell ref="E50:H50"/>
    <mergeCell ref="E108:H108"/>
    <mergeCell ref="E110:H11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49" customWidth="1"/>
    <col min="2" max="2" width="1.7109375" style="249" customWidth="1"/>
    <col min="3" max="4" width="5.00390625" style="249" customWidth="1"/>
    <col min="5" max="5" width="11.7109375" style="249" customWidth="1"/>
    <col min="6" max="6" width="9.140625" style="249" customWidth="1"/>
    <col min="7" max="7" width="5.00390625" style="249" customWidth="1"/>
    <col min="8" max="8" width="77.8515625" style="249" customWidth="1"/>
    <col min="9" max="10" width="20.00390625" style="249" customWidth="1"/>
    <col min="11" max="11" width="1.7109375" style="249" customWidth="1"/>
  </cols>
  <sheetData>
    <row r="1" s="1" customFormat="1" ht="37.5" customHeight="1"/>
    <row r="2" spans="2:11" s="1" customFormat="1" ht="7.5" customHeight="1">
      <c r="B2" s="250"/>
      <c r="C2" s="251"/>
      <c r="D2" s="251"/>
      <c r="E2" s="251"/>
      <c r="F2" s="251"/>
      <c r="G2" s="251"/>
      <c r="H2" s="251"/>
      <c r="I2" s="251"/>
      <c r="J2" s="251"/>
      <c r="K2" s="252"/>
    </row>
    <row r="3" spans="2:11" s="17" customFormat="1" ht="45" customHeight="1">
      <c r="B3" s="253"/>
      <c r="C3" s="382" t="s">
        <v>2334</v>
      </c>
      <c r="D3" s="382"/>
      <c r="E3" s="382"/>
      <c r="F3" s="382"/>
      <c r="G3" s="382"/>
      <c r="H3" s="382"/>
      <c r="I3" s="382"/>
      <c r="J3" s="382"/>
      <c r="K3" s="254"/>
    </row>
    <row r="4" spans="2:11" s="1" customFormat="1" ht="25.5" customHeight="1">
      <c r="B4" s="255"/>
      <c r="C4" s="387" t="s">
        <v>2335</v>
      </c>
      <c r="D4" s="387"/>
      <c r="E4" s="387"/>
      <c r="F4" s="387"/>
      <c r="G4" s="387"/>
      <c r="H4" s="387"/>
      <c r="I4" s="387"/>
      <c r="J4" s="387"/>
      <c r="K4" s="256"/>
    </row>
    <row r="5" spans="2:11" s="1" customFormat="1" ht="5.25" customHeight="1">
      <c r="B5" s="255"/>
      <c r="C5" s="257"/>
      <c r="D5" s="257"/>
      <c r="E5" s="257"/>
      <c r="F5" s="257"/>
      <c r="G5" s="257"/>
      <c r="H5" s="257"/>
      <c r="I5" s="257"/>
      <c r="J5" s="257"/>
      <c r="K5" s="256"/>
    </row>
    <row r="6" spans="2:11" s="1" customFormat="1" ht="15" customHeight="1">
      <c r="B6" s="255"/>
      <c r="C6" s="386" t="s">
        <v>2336</v>
      </c>
      <c r="D6" s="386"/>
      <c r="E6" s="386"/>
      <c r="F6" s="386"/>
      <c r="G6" s="386"/>
      <c r="H6" s="386"/>
      <c r="I6" s="386"/>
      <c r="J6" s="386"/>
      <c r="K6" s="256"/>
    </row>
    <row r="7" spans="2:11" s="1" customFormat="1" ht="15" customHeight="1">
      <c r="B7" s="259"/>
      <c r="C7" s="386" t="s">
        <v>2337</v>
      </c>
      <c r="D7" s="386"/>
      <c r="E7" s="386"/>
      <c r="F7" s="386"/>
      <c r="G7" s="386"/>
      <c r="H7" s="386"/>
      <c r="I7" s="386"/>
      <c r="J7" s="386"/>
      <c r="K7" s="256"/>
    </row>
    <row r="8" spans="2:11" s="1" customFormat="1" ht="12.75" customHeight="1">
      <c r="B8" s="259"/>
      <c r="C8" s="258"/>
      <c r="D8" s="258"/>
      <c r="E8" s="258"/>
      <c r="F8" s="258"/>
      <c r="G8" s="258"/>
      <c r="H8" s="258"/>
      <c r="I8" s="258"/>
      <c r="J8" s="258"/>
      <c r="K8" s="256"/>
    </row>
    <row r="9" spans="2:11" s="1" customFormat="1" ht="15" customHeight="1">
      <c r="B9" s="259"/>
      <c r="C9" s="386" t="s">
        <v>2338</v>
      </c>
      <c r="D9" s="386"/>
      <c r="E9" s="386"/>
      <c r="F9" s="386"/>
      <c r="G9" s="386"/>
      <c r="H9" s="386"/>
      <c r="I9" s="386"/>
      <c r="J9" s="386"/>
      <c r="K9" s="256"/>
    </row>
    <row r="10" spans="2:11" s="1" customFormat="1" ht="15" customHeight="1">
      <c r="B10" s="259"/>
      <c r="C10" s="258"/>
      <c r="D10" s="386" t="s">
        <v>2339</v>
      </c>
      <c r="E10" s="386"/>
      <c r="F10" s="386"/>
      <c r="G10" s="386"/>
      <c r="H10" s="386"/>
      <c r="I10" s="386"/>
      <c r="J10" s="386"/>
      <c r="K10" s="256"/>
    </row>
    <row r="11" spans="2:11" s="1" customFormat="1" ht="15" customHeight="1">
      <c r="B11" s="259"/>
      <c r="C11" s="260"/>
      <c r="D11" s="386" t="s">
        <v>2340</v>
      </c>
      <c r="E11" s="386"/>
      <c r="F11" s="386"/>
      <c r="G11" s="386"/>
      <c r="H11" s="386"/>
      <c r="I11" s="386"/>
      <c r="J11" s="386"/>
      <c r="K11" s="256"/>
    </row>
    <row r="12" spans="2:11" s="1" customFormat="1" ht="15" customHeight="1">
      <c r="B12" s="259"/>
      <c r="C12" s="260"/>
      <c r="D12" s="258"/>
      <c r="E12" s="258"/>
      <c r="F12" s="258"/>
      <c r="G12" s="258"/>
      <c r="H12" s="258"/>
      <c r="I12" s="258"/>
      <c r="J12" s="258"/>
      <c r="K12" s="256"/>
    </row>
    <row r="13" spans="2:11" s="1" customFormat="1" ht="15" customHeight="1">
      <c r="B13" s="259"/>
      <c r="C13" s="260"/>
      <c r="D13" s="261" t="s">
        <v>2341</v>
      </c>
      <c r="E13" s="258"/>
      <c r="F13" s="258"/>
      <c r="G13" s="258"/>
      <c r="H13" s="258"/>
      <c r="I13" s="258"/>
      <c r="J13" s="258"/>
      <c r="K13" s="256"/>
    </row>
    <row r="14" spans="2:11" s="1" customFormat="1" ht="12.75" customHeight="1">
      <c r="B14" s="259"/>
      <c r="C14" s="260"/>
      <c r="D14" s="260"/>
      <c r="E14" s="260"/>
      <c r="F14" s="260"/>
      <c r="G14" s="260"/>
      <c r="H14" s="260"/>
      <c r="I14" s="260"/>
      <c r="J14" s="260"/>
      <c r="K14" s="256"/>
    </row>
    <row r="15" spans="2:11" s="1" customFormat="1" ht="15" customHeight="1">
      <c r="B15" s="259"/>
      <c r="C15" s="260"/>
      <c r="D15" s="386" t="s">
        <v>2342</v>
      </c>
      <c r="E15" s="386"/>
      <c r="F15" s="386"/>
      <c r="G15" s="386"/>
      <c r="H15" s="386"/>
      <c r="I15" s="386"/>
      <c r="J15" s="386"/>
      <c r="K15" s="256"/>
    </row>
    <row r="16" spans="2:11" s="1" customFormat="1" ht="15" customHeight="1">
      <c r="B16" s="259"/>
      <c r="C16" s="260"/>
      <c r="D16" s="386" t="s">
        <v>2343</v>
      </c>
      <c r="E16" s="386"/>
      <c r="F16" s="386"/>
      <c r="G16" s="386"/>
      <c r="H16" s="386"/>
      <c r="I16" s="386"/>
      <c r="J16" s="386"/>
      <c r="K16" s="256"/>
    </row>
    <row r="17" spans="2:11" s="1" customFormat="1" ht="15" customHeight="1">
      <c r="B17" s="259"/>
      <c r="C17" s="260"/>
      <c r="D17" s="386" t="s">
        <v>2344</v>
      </c>
      <c r="E17" s="386"/>
      <c r="F17" s="386"/>
      <c r="G17" s="386"/>
      <c r="H17" s="386"/>
      <c r="I17" s="386"/>
      <c r="J17" s="386"/>
      <c r="K17" s="256"/>
    </row>
    <row r="18" spans="2:11" s="1" customFormat="1" ht="15" customHeight="1">
      <c r="B18" s="259"/>
      <c r="C18" s="260"/>
      <c r="D18" s="260"/>
      <c r="E18" s="262" t="s">
        <v>84</v>
      </c>
      <c r="F18" s="386" t="s">
        <v>2345</v>
      </c>
      <c r="G18" s="386"/>
      <c r="H18" s="386"/>
      <c r="I18" s="386"/>
      <c r="J18" s="386"/>
      <c r="K18" s="256"/>
    </row>
    <row r="19" spans="2:11" s="1" customFormat="1" ht="15" customHeight="1">
      <c r="B19" s="259"/>
      <c r="C19" s="260"/>
      <c r="D19" s="260"/>
      <c r="E19" s="262" t="s">
        <v>2346</v>
      </c>
      <c r="F19" s="386" t="s">
        <v>2347</v>
      </c>
      <c r="G19" s="386"/>
      <c r="H19" s="386"/>
      <c r="I19" s="386"/>
      <c r="J19" s="386"/>
      <c r="K19" s="256"/>
    </row>
    <row r="20" spans="2:11" s="1" customFormat="1" ht="15" customHeight="1">
      <c r="B20" s="259"/>
      <c r="C20" s="260"/>
      <c r="D20" s="260"/>
      <c r="E20" s="262" t="s">
        <v>2348</v>
      </c>
      <c r="F20" s="386" t="s">
        <v>2349</v>
      </c>
      <c r="G20" s="386"/>
      <c r="H20" s="386"/>
      <c r="I20" s="386"/>
      <c r="J20" s="386"/>
      <c r="K20" s="256"/>
    </row>
    <row r="21" spans="2:11" s="1" customFormat="1" ht="15" customHeight="1">
      <c r="B21" s="259"/>
      <c r="C21" s="260"/>
      <c r="D21" s="260"/>
      <c r="E21" s="262" t="s">
        <v>2350</v>
      </c>
      <c r="F21" s="386" t="s">
        <v>2351</v>
      </c>
      <c r="G21" s="386"/>
      <c r="H21" s="386"/>
      <c r="I21" s="386"/>
      <c r="J21" s="386"/>
      <c r="K21" s="256"/>
    </row>
    <row r="22" spans="2:11" s="1" customFormat="1" ht="15" customHeight="1">
      <c r="B22" s="259"/>
      <c r="C22" s="260"/>
      <c r="D22" s="260"/>
      <c r="E22" s="262" t="s">
        <v>2352</v>
      </c>
      <c r="F22" s="386" t="s">
        <v>2353</v>
      </c>
      <c r="G22" s="386"/>
      <c r="H22" s="386"/>
      <c r="I22" s="386"/>
      <c r="J22" s="386"/>
      <c r="K22" s="256"/>
    </row>
    <row r="23" spans="2:11" s="1" customFormat="1" ht="15" customHeight="1">
      <c r="B23" s="259"/>
      <c r="C23" s="260"/>
      <c r="D23" s="260"/>
      <c r="E23" s="262" t="s">
        <v>2354</v>
      </c>
      <c r="F23" s="386" t="s">
        <v>2355</v>
      </c>
      <c r="G23" s="386"/>
      <c r="H23" s="386"/>
      <c r="I23" s="386"/>
      <c r="J23" s="386"/>
      <c r="K23" s="256"/>
    </row>
    <row r="24" spans="2:11" s="1" customFormat="1" ht="12.75" customHeight="1">
      <c r="B24" s="259"/>
      <c r="C24" s="260"/>
      <c r="D24" s="260"/>
      <c r="E24" s="260"/>
      <c r="F24" s="260"/>
      <c r="G24" s="260"/>
      <c r="H24" s="260"/>
      <c r="I24" s="260"/>
      <c r="J24" s="260"/>
      <c r="K24" s="256"/>
    </row>
    <row r="25" spans="2:11" s="1" customFormat="1" ht="15" customHeight="1">
      <c r="B25" s="259"/>
      <c r="C25" s="386" t="s">
        <v>2356</v>
      </c>
      <c r="D25" s="386"/>
      <c r="E25" s="386"/>
      <c r="F25" s="386"/>
      <c r="G25" s="386"/>
      <c r="H25" s="386"/>
      <c r="I25" s="386"/>
      <c r="J25" s="386"/>
      <c r="K25" s="256"/>
    </row>
    <row r="26" spans="2:11" s="1" customFormat="1" ht="15" customHeight="1">
      <c r="B26" s="259"/>
      <c r="C26" s="386" t="s">
        <v>2357</v>
      </c>
      <c r="D26" s="386"/>
      <c r="E26" s="386"/>
      <c r="F26" s="386"/>
      <c r="G26" s="386"/>
      <c r="H26" s="386"/>
      <c r="I26" s="386"/>
      <c r="J26" s="386"/>
      <c r="K26" s="256"/>
    </row>
    <row r="27" spans="2:11" s="1" customFormat="1" ht="15" customHeight="1">
      <c r="B27" s="259"/>
      <c r="C27" s="258"/>
      <c r="D27" s="386" t="s">
        <v>2358</v>
      </c>
      <c r="E27" s="386"/>
      <c r="F27" s="386"/>
      <c r="G27" s="386"/>
      <c r="H27" s="386"/>
      <c r="I27" s="386"/>
      <c r="J27" s="386"/>
      <c r="K27" s="256"/>
    </row>
    <row r="28" spans="2:11" s="1" customFormat="1" ht="15" customHeight="1">
      <c r="B28" s="259"/>
      <c r="C28" s="260"/>
      <c r="D28" s="386" t="s">
        <v>2359</v>
      </c>
      <c r="E28" s="386"/>
      <c r="F28" s="386"/>
      <c r="G28" s="386"/>
      <c r="H28" s="386"/>
      <c r="I28" s="386"/>
      <c r="J28" s="386"/>
      <c r="K28" s="256"/>
    </row>
    <row r="29" spans="2:11" s="1" customFormat="1" ht="12.75" customHeight="1">
      <c r="B29" s="259"/>
      <c r="C29" s="260"/>
      <c r="D29" s="260"/>
      <c r="E29" s="260"/>
      <c r="F29" s="260"/>
      <c r="G29" s="260"/>
      <c r="H29" s="260"/>
      <c r="I29" s="260"/>
      <c r="J29" s="260"/>
      <c r="K29" s="256"/>
    </row>
    <row r="30" spans="2:11" s="1" customFormat="1" ht="15" customHeight="1">
      <c r="B30" s="259"/>
      <c r="C30" s="260"/>
      <c r="D30" s="386" t="s">
        <v>2360</v>
      </c>
      <c r="E30" s="386"/>
      <c r="F30" s="386"/>
      <c r="G30" s="386"/>
      <c r="H30" s="386"/>
      <c r="I30" s="386"/>
      <c r="J30" s="386"/>
      <c r="K30" s="256"/>
    </row>
    <row r="31" spans="2:11" s="1" customFormat="1" ht="15" customHeight="1">
      <c r="B31" s="259"/>
      <c r="C31" s="260"/>
      <c r="D31" s="386" t="s">
        <v>2361</v>
      </c>
      <c r="E31" s="386"/>
      <c r="F31" s="386"/>
      <c r="G31" s="386"/>
      <c r="H31" s="386"/>
      <c r="I31" s="386"/>
      <c r="J31" s="386"/>
      <c r="K31" s="256"/>
    </row>
    <row r="32" spans="2:11" s="1" customFormat="1" ht="12.75" customHeight="1">
      <c r="B32" s="259"/>
      <c r="C32" s="260"/>
      <c r="D32" s="260"/>
      <c r="E32" s="260"/>
      <c r="F32" s="260"/>
      <c r="G32" s="260"/>
      <c r="H32" s="260"/>
      <c r="I32" s="260"/>
      <c r="J32" s="260"/>
      <c r="K32" s="256"/>
    </row>
    <row r="33" spans="2:11" s="1" customFormat="1" ht="15" customHeight="1">
      <c r="B33" s="259"/>
      <c r="C33" s="260"/>
      <c r="D33" s="386" t="s">
        <v>2362</v>
      </c>
      <c r="E33" s="386"/>
      <c r="F33" s="386"/>
      <c r="G33" s="386"/>
      <c r="H33" s="386"/>
      <c r="I33" s="386"/>
      <c r="J33" s="386"/>
      <c r="K33" s="256"/>
    </row>
    <row r="34" spans="2:11" s="1" customFormat="1" ht="15" customHeight="1">
      <c r="B34" s="259"/>
      <c r="C34" s="260"/>
      <c r="D34" s="386" t="s">
        <v>2363</v>
      </c>
      <c r="E34" s="386"/>
      <c r="F34" s="386"/>
      <c r="G34" s="386"/>
      <c r="H34" s="386"/>
      <c r="I34" s="386"/>
      <c r="J34" s="386"/>
      <c r="K34" s="256"/>
    </row>
    <row r="35" spans="2:11" s="1" customFormat="1" ht="15" customHeight="1">
      <c r="B35" s="259"/>
      <c r="C35" s="260"/>
      <c r="D35" s="386" t="s">
        <v>2364</v>
      </c>
      <c r="E35" s="386"/>
      <c r="F35" s="386"/>
      <c r="G35" s="386"/>
      <c r="H35" s="386"/>
      <c r="I35" s="386"/>
      <c r="J35" s="386"/>
      <c r="K35" s="256"/>
    </row>
    <row r="36" spans="2:11" s="1" customFormat="1" ht="15" customHeight="1">
      <c r="B36" s="259"/>
      <c r="C36" s="260"/>
      <c r="D36" s="258"/>
      <c r="E36" s="261" t="s">
        <v>135</v>
      </c>
      <c r="F36" s="258"/>
      <c r="G36" s="386" t="s">
        <v>2365</v>
      </c>
      <c r="H36" s="386"/>
      <c r="I36" s="386"/>
      <c r="J36" s="386"/>
      <c r="K36" s="256"/>
    </row>
    <row r="37" spans="2:11" s="1" customFormat="1" ht="30.75" customHeight="1">
      <c r="B37" s="259"/>
      <c r="C37" s="260"/>
      <c r="D37" s="258"/>
      <c r="E37" s="261" t="s">
        <v>2366</v>
      </c>
      <c r="F37" s="258"/>
      <c r="G37" s="386" t="s">
        <v>2367</v>
      </c>
      <c r="H37" s="386"/>
      <c r="I37" s="386"/>
      <c r="J37" s="386"/>
      <c r="K37" s="256"/>
    </row>
    <row r="38" spans="2:11" s="1" customFormat="1" ht="15" customHeight="1">
      <c r="B38" s="259"/>
      <c r="C38" s="260"/>
      <c r="D38" s="258"/>
      <c r="E38" s="261" t="s">
        <v>58</v>
      </c>
      <c r="F38" s="258"/>
      <c r="G38" s="386" t="s">
        <v>2368</v>
      </c>
      <c r="H38" s="386"/>
      <c r="I38" s="386"/>
      <c r="J38" s="386"/>
      <c r="K38" s="256"/>
    </row>
    <row r="39" spans="2:11" s="1" customFormat="1" ht="15" customHeight="1">
      <c r="B39" s="259"/>
      <c r="C39" s="260"/>
      <c r="D39" s="258"/>
      <c r="E39" s="261" t="s">
        <v>59</v>
      </c>
      <c r="F39" s="258"/>
      <c r="G39" s="386" t="s">
        <v>2369</v>
      </c>
      <c r="H39" s="386"/>
      <c r="I39" s="386"/>
      <c r="J39" s="386"/>
      <c r="K39" s="256"/>
    </row>
    <row r="40" spans="2:11" s="1" customFormat="1" ht="15" customHeight="1">
      <c r="B40" s="259"/>
      <c r="C40" s="260"/>
      <c r="D40" s="258"/>
      <c r="E40" s="261" t="s">
        <v>136</v>
      </c>
      <c r="F40" s="258"/>
      <c r="G40" s="386" t="s">
        <v>2370</v>
      </c>
      <c r="H40" s="386"/>
      <c r="I40" s="386"/>
      <c r="J40" s="386"/>
      <c r="K40" s="256"/>
    </row>
    <row r="41" spans="2:11" s="1" customFormat="1" ht="15" customHeight="1">
      <c r="B41" s="259"/>
      <c r="C41" s="260"/>
      <c r="D41" s="258"/>
      <c r="E41" s="261" t="s">
        <v>137</v>
      </c>
      <c r="F41" s="258"/>
      <c r="G41" s="386" t="s">
        <v>2371</v>
      </c>
      <c r="H41" s="386"/>
      <c r="I41" s="386"/>
      <c r="J41" s="386"/>
      <c r="K41" s="256"/>
    </row>
    <row r="42" spans="2:11" s="1" customFormat="1" ht="15" customHeight="1">
      <c r="B42" s="259"/>
      <c r="C42" s="260"/>
      <c r="D42" s="258"/>
      <c r="E42" s="261" t="s">
        <v>2372</v>
      </c>
      <c r="F42" s="258"/>
      <c r="G42" s="386" t="s">
        <v>2373</v>
      </c>
      <c r="H42" s="386"/>
      <c r="I42" s="386"/>
      <c r="J42" s="386"/>
      <c r="K42" s="256"/>
    </row>
    <row r="43" spans="2:11" s="1" customFormat="1" ht="15" customHeight="1">
      <c r="B43" s="259"/>
      <c r="C43" s="260"/>
      <c r="D43" s="258"/>
      <c r="E43" s="261"/>
      <c r="F43" s="258"/>
      <c r="G43" s="386" t="s">
        <v>2374</v>
      </c>
      <c r="H43" s="386"/>
      <c r="I43" s="386"/>
      <c r="J43" s="386"/>
      <c r="K43" s="256"/>
    </row>
    <row r="44" spans="2:11" s="1" customFormat="1" ht="15" customHeight="1">
      <c r="B44" s="259"/>
      <c r="C44" s="260"/>
      <c r="D44" s="258"/>
      <c r="E44" s="261" t="s">
        <v>2375</v>
      </c>
      <c r="F44" s="258"/>
      <c r="G44" s="386" t="s">
        <v>2376</v>
      </c>
      <c r="H44" s="386"/>
      <c r="I44" s="386"/>
      <c r="J44" s="386"/>
      <c r="K44" s="256"/>
    </row>
    <row r="45" spans="2:11" s="1" customFormat="1" ht="15" customHeight="1">
      <c r="B45" s="259"/>
      <c r="C45" s="260"/>
      <c r="D45" s="258"/>
      <c r="E45" s="261" t="s">
        <v>139</v>
      </c>
      <c r="F45" s="258"/>
      <c r="G45" s="386" t="s">
        <v>2377</v>
      </c>
      <c r="H45" s="386"/>
      <c r="I45" s="386"/>
      <c r="J45" s="386"/>
      <c r="K45" s="256"/>
    </row>
    <row r="46" spans="2:11" s="1" customFormat="1" ht="12.75" customHeight="1">
      <c r="B46" s="259"/>
      <c r="C46" s="260"/>
      <c r="D46" s="258"/>
      <c r="E46" s="258"/>
      <c r="F46" s="258"/>
      <c r="G46" s="258"/>
      <c r="H46" s="258"/>
      <c r="I46" s="258"/>
      <c r="J46" s="258"/>
      <c r="K46" s="256"/>
    </row>
    <row r="47" spans="2:11" s="1" customFormat="1" ht="15" customHeight="1">
      <c r="B47" s="259"/>
      <c r="C47" s="260"/>
      <c r="D47" s="386" t="s">
        <v>2378</v>
      </c>
      <c r="E47" s="386"/>
      <c r="F47" s="386"/>
      <c r="G47" s="386"/>
      <c r="H47" s="386"/>
      <c r="I47" s="386"/>
      <c r="J47" s="386"/>
      <c r="K47" s="256"/>
    </row>
    <row r="48" spans="2:11" s="1" customFormat="1" ht="15" customHeight="1">
      <c r="B48" s="259"/>
      <c r="C48" s="260"/>
      <c r="D48" s="260"/>
      <c r="E48" s="386" t="s">
        <v>2379</v>
      </c>
      <c r="F48" s="386"/>
      <c r="G48" s="386"/>
      <c r="H48" s="386"/>
      <c r="I48" s="386"/>
      <c r="J48" s="386"/>
      <c r="K48" s="256"/>
    </row>
    <row r="49" spans="2:11" s="1" customFormat="1" ht="15" customHeight="1">
      <c r="B49" s="259"/>
      <c r="C49" s="260"/>
      <c r="D49" s="260"/>
      <c r="E49" s="386" t="s">
        <v>2380</v>
      </c>
      <c r="F49" s="386"/>
      <c r="G49" s="386"/>
      <c r="H49" s="386"/>
      <c r="I49" s="386"/>
      <c r="J49" s="386"/>
      <c r="K49" s="256"/>
    </row>
    <row r="50" spans="2:11" s="1" customFormat="1" ht="15" customHeight="1">
      <c r="B50" s="259"/>
      <c r="C50" s="260"/>
      <c r="D50" s="260"/>
      <c r="E50" s="386" t="s">
        <v>2381</v>
      </c>
      <c r="F50" s="386"/>
      <c r="G50" s="386"/>
      <c r="H50" s="386"/>
      <c r="I50" s="386"/>
      <c r="J50" s="386"/>
      <c r="K50" s="256"/>
    </row>
    <row r="51" spans="2:11" s="1" customFormat="1" ht="15" customHeight="1">
      <c r="B51" s="259"/>
      <c r="C51" s="260"/>
      <c r="D51" s="386" t="s">
        <v>2382</v>
      </c>
      <c r="E51" s="386"/>
      <c r="F51" s="386"/>
      <c r="G51" s="386"/>
      <c r="H51" s="386"/>
      <c r="I51" s="386"/>
      <c r="J51" s="386"/>
      <c r="K51" s="256"/>
    </row>
    <row r="52" spans="2:11" s="1" customFormat="1" ht="25.5" customHeight="1">
      <c r="B52" s="255"/>
      <c r="C52" s="387" t="s">
        <v>2383</v>
      </c>
      <c r="D52" s="387"/>
      <c r="E52" s="387"/>
      <c r="F52" s="387"/>
      <c r="G52" s="387"/>
      <c r="H52" s="387"/>
      <c r="I52" s="387"/>
      <c r="J52" s="387"/>
      <c r="K52" s="256"/>
    </row>
    <row r="53" spans="2:11" s="1" customFormat="1" ht="5.25" customHeight="1">
      <c r="B53" s="255"/>
      <c r="C53" s="257"/>
      <c r="D53" s="257"/>
      <c r="E53" s="257"/>
      <c r="F53" s="257"/>
      <c r="G53" s="257"/>
      <c r="H53" s="257"/>
      <c r="I53" s="257"/>
      <c r="J53" s="257"/>
      <c r="K53" s="256"/>
    </row>
    <row r="54" spans="2:11" s="1" customFormat="1" ht="15" customHeight="1">
      <c r="B54" s="255"/>
      <c r="C54" s="386" t="s">
        <v>2384</v>
      </c>
      <c r="D54" s="386"/>
      <c r="E54" s="386"/>
      <c r="F54" s="386"/>
      <c r="G54" s="386"/>
      <c r="H54" s="386"/>
      <c r="I54" s="386"/>
      <c r="J54" s="386"/>
      <c r="K54" s="256"/>
    </row>
    <row r="55" spans="2:11" s="1" customFormat="1" ht="15" customHeight="1">
      <c r="B55" s="255"/>
      <c r="C55" s="386" t="s">
        <v>2385</v>
      </c>
      <c r="D55" s="386"/>
      <c r="E55" s="386"/>
      <c r="F55" s="386"/>
      <c r="G55" s="386"/>
      <c r="H55" s="386"/>
      <c r="I55" s="386"/>
      <c r="J55" s="386"/>
      <c r="K55" s="256"/>
    </row>
    <row r="56" spans="2:11" s="1" customFormat="1" ht="12.75" customHeight="1">
      <c r="B56" s="255"/>
      <c r="C56" s="258"/>
      <c r="D56" s="258"/>
      <c r="E56" s="258"/>
      <c r="F56" s="258"/>
      <c r="G56" s="258"/>
      <c r="H56" s="258"/>
      <c r="I56" s="258"/>
      <c r="J56" s="258"/>
      <c r="K56" s="256"/>
    </row>
    <row r="57" spans="2:11" s="1" customFormat="1" ht="15" customHeight="1">
      <c r="B57" s="255"/>
      <c r="C57" s="386" t="s">
        <v>2386</v>
      </c>
      <c r="D57" s="386"/>
      <c r="E57" s="386"/>
      <c r="F57" s="386"/>
      <c r="G57" s="386"/>
      <c r="H57" s="386"/>
      <c r="I57" s="386"/>
      <c r="J57" s="386"/>
      <c r="K57" s="256"/>
    </row>
    <row r="58" spans="2:11" s="1" customFormat="1" ht="15" customHeight="1">
      <c r="B58" s="255"/>
      <c r="C58" s="260"/>
      <c r="D58" s="386" t="s">
        <v>2387</v>
      </c>
      <c r="E58" s="386"/>
      <c r="F58" s="386"/>
      <c r="G58" s="386"/>
      <c r="H58" s="386"/>
      <c r="I58" s="386"/>
      <c r="J58" s="386"/>
      <c r="K58" s="256"/>
    </row>
    <row r="59" spans="2:11" s="1" customFormat="1" ht="15" customHeight="1">
      <c r="B59" s="255"/>
      <c r="C59" s="260"/>
      <c r="D59" s="386" t="s">
        <v>2388</v>
      </c>
      <c r="E59" s="386"/>
      <c r="F59" s="386"/>
      <c r="G59" s="386"/>
      <c r="H59" s="386"/>
      <c r="I59" s="386"/>
      <c r="J59" s="386"/>
      <c r="K59" s="256"/>
    </row>
    <row r="60" spans="2:11" s="1" customFormat="1" ht="15" customHeight="1">
      <c r="B60" s="255"/>
      <c r="C60" s="260"/>
      <c r="D60" s="386" t="s">
        <v>2389</v>
      </c>
      <c r="E60" s="386"/>
      <c r="F60" s="386"/>
      <c r="G60" s="386"/>
      <c r="H60" s="386"/>
      <c r="I60" s="386"/>
      <c r="J60" s="386"/>
      <c r="K60" s="256"/>
    </row>
    <row r="61" spans="2:11" s="1" customFormat="1" ht="15" customHeight="1">
      <c r="B61" s="255"/>
      <c r="C61" s="260"/>
      <c r="D61" s="386" t="s">
        <v>2390</v>
      </c>
      <c r="E61" s="386"/>
      <c r="F61" s="386"/>
      <c r="G61" s="386"/>
      <c r="H61" s="386"/>
      <c r="I61" s="386"/>
      <c r="J61" s="386"/>
      <c r="K61" s="256"/>
    </row>
    <row r="62" spans="2:11" s="1" customFormat="1" ht="15" customHeight="1">
      <c r="B62" s="255"/>
      <c r="C62" s="260"/>
      <c r="D62" s="388" t="s">
        <v>2391</v>
      </c>
      <c r="E62" s="388"/>
      <c r="F62" s="388"/>
      <c r="G62" s="388"/>
      <c r="H62" s="388"/>
      <c r="I62" s="388"/>
      <c r="J62" s="388"/>
      <c r="K62" s="256"/>
    </row>
    <row r="63" spans="2:11" s="1" customFormat="1" ht="15" customHeight="1">
      <c r="B63" s="255"/>
      <c r="C63" s="260"/>
      <c r="D63" s="386" t="s">
        <v>2392</v>
      </c>
      <c r="E63" s="386"/>
      <c r="F63" s="386"/>
      <c r="G63" s="386"/>
      <c r="H63" s="386"/>
      <c r="I63" s="386"/>
      <c r="J63" s="386"/>
      <c r="K63" s="256"/>
    </row>
    <row r="64" spans="2:11" s="1" customFormat="1" ht="12.75" customHeight="1">
      <c r="B64" s="255"/>
      <c r="C64" s="260"/>
      <c r="D64" s="260"/>
      <c r="E64" s="263"/>
      <c r="F64" s="260"/>
      <c r="G64" s="260"/>
      <c r="H64" s="260"/>
      <c r="I64" s="260"/>
      <c r="J64" s="260"/>
      <c r="K64" s="256"/>
    </row>
    <row r="65" spans="2:11" s="1" customFormat="1" ht="15" customHeight="1">
      <c r="B65" s="255"/>
      <c r="C65" s="260"/>
      <c r="D65" s="386" t="s">
        <v>2393</v>
      </c>
      <c r="E65" s="386"/>
      <c r="F65" s="386"/>
      <c r="G65" s="386"/>
      <c r="H65" s="386"/>
      <c r="I65" s="386"/>
      <c r="J65" s="386"/>
      <c r="K65" s="256"/>
    </row>
    <row r="66" spans="2:11" s="1" customFormat="1" ht="15" customHeight="1">
      <c r="B66" s="255"/>
      <c r="C66" s="260"/>
      <c r="D66" s="388" t="s">
        <v>2394</v>
      </c>
      <c r="E66" s="388"/>
      <c r="F66" s="388"/>
      <c r="G66" s="388"/>
      <c r="H66" s="388"/>
      <c r="I66" s="388"/>
      <c r="J66" s="388"/>
      <c r="K66" s="256"/>
    </row>
    <row r="67" spans="2:11" s="1" customFormat="1" ht="15" customHeight="1">
      <c r="B67" s="255"/>
      <c r="C67" s="260"/>
      <c r="D67" s="386" t="s">
        <v>2395</v>
      </c>
      <c r="E67" s="386"/>
      <c r="F67" s="386"/>
      <c r="G67" s="386"/>
      <c r="H67" s="386"/>
      <c r="I67" s="386"/>
      <c r="J67" s="386"/>
      <c r="K67" s="256"/>
    </row>
    <row r="68" spans="2:11" s="1" customFormat="1" ht="15" customHeight="1">
      <c r="B68" s="255"/>
      <c r="C68" s="260"/>
      <c r="D68" s="386" t="s">
        <v>2396</v>
      </c>
      <c r="E68" s="386"/>
      <c r="F68" s="386"/>
      <c r="G68" s="386"/>
      <c r="H68" s="386"/>
      <c r="I68" s="386"/>
      <c r="J68" s="386"/>
      <c r="K68" s="256"/>
    </row>
    <row r="69" spans="2:11" s="1" customFormat="1" ht="15" customHeight="1">
      <c r="B69" s="255"/>
      <c r="C69" s="260"/>
      <c r="D69" s="386" t="s">
        <v>2397</v>
      </c>
      <c r="E69" s="386"/>
      <c r="F69" s="386"/>
      <c r="G69" s="386"/>
      <c r="H69" s="386"/>
      <c r="I69" s="386"/>
      <c r="J69" s="386"/>
      <c r="K69" s="256"/>
    </row>
    <row r="70" spans="2:11" s="1" customFormat="1" ht="15" customHeight="1">
      <c r="B70" s="255"/>
      <c r="C70" s="260"/>
      <c r="D70" s="386" t="s">
        <v>2398</v>
      </c>
      <c r="E70" s="386"/>
      <c r="F70" s="386"/>
      <c r="G70" s="386"/>
      <c r="H70" s="386"/>
      <c r="I70" s="386"/>
      <c r="J70" s="386"/>
      <c r="K70" s="256"/>
    </row>
    <row r="71" spans="2:11" s="1" customFormat="1" ht="12.75" customHeight="1">
      <c r="B71" s="264"/>
      <c r="C71" s="265"/>
      <c r="D71" s="265"/>
      <c r="E71" s="265"/>
      <c r="F71" s="265"/>
      <c r="G71" s="265"/>
      <c r="H71" s="265"/>
      <c r="I71" s="265"/>
      <c r="J71" s="265"/>
      <c r="K71" s="266"/>
    </row>
    <row r="72" spans="2:11" s="1" customFormat="1" ht="18.75" customHeight="1">
      <c r="B72" s="267"/>
      <c r="C72" s="267"/>
      <c r="D72" s="267"/>
      <c r="E72" s="267"/>
      <c r="F72" s="267"/>
      <c r="G72" s="267"/>
      <c r="H72" s="267"/>
      <c r="I72" s="267"/>
      <c r="J72" s="267"/>
      <c r="K72" s="268"/>
    </row>
    <row r="73" spans="2:11" s="1" customFormat="1" ht="18.75" customHeight="1">
      <c r="B73" s="268"/>
      <c r="C73" s="268"/>
      <c r="D73" s="268"/>
      <c r="E73" s="268"/>
      <c r="F73" s="268"/>
      <c r="G73" s="268"/>
      <c r="H73" s="268"/>
      <c r="I73" s="268"/>
      <c r="J73" s="268"/>
      <c r="K73" s="268"/>
    </row>
    <row r="74" spans="2:11" s="1" customFormat="1" ht="7.5" customHeight="1">
      <c r="B74" s="269"/>
      <c r="C74" s="270"/>
      <c r="D74" s="270"/>
      <c r="E74" s="270"/>
      <c r="F74" s="270"/>
      <c r="G74" s="270"/>
      <c r="H74" s="270"/>
      <c r="I74" s="270"/>
      <c r="J74" s="270"/>
      <c r="K74" s="271"/>
    </row>
    <row r="75" spans="2:11" s="1" customFormat="1" ht="45" customHeight="1">
      <c r="B75" s="272"/>
      <c r="C75" s="381" t="s">
        <v>2399</v>
      </c>
      <c r="D75" s="381"/>
      <c r="E75" s="381"/>
      <c r="F75" s="381"/>
      <c r="G75" s="381"/>
      <c r="H75" s="381"/>
      <c r="I75" s="381"/>
      <c r="J75" s="381"/>
      <c r="K75" s="273"/>
    </row>
    <row r="76" spans="2:11" s="1" customFormat="1" ht="17.25" customHeight="1">
      <c r="B76" s="272"/>
      <c r="C76" s="274" t="s">
        <v>2400</v>
      </c>
      <c r="D76" s="274"/>
      <c r="E76" s="274"/>
      <c r="F76" s="274" t="s">
        <v>2401</v>
      </c>
      <c r="G76" s="275"/>
      <c r="H76" s="274" t="s">
        <v>59</v>
      </c>
      <c r="I76" s="274" t="s">
        <v>62</v>
      </c>
      <c r="J76" s="274" t="s">
        <v>2402</v>
      </c>
      <c r="K76" s="273"/>
    </row>
    <row r="77" spans="2:11" s="1" customFormat="1" ht="17.25" customHeight="1">
      <c r="B77" s="272"/>
      <c r="C77" s="276" t="s">
        <v>2403</v>
      </c>
      <c r="D77" s="276"/>
      <c r="E77" s="276"/>
      <c r="F77" s="277" t="s">
        <v>2404</v>
      </c>
      <c r="G77" s="278"/>
      <c r="H77" s="276"/>
      <c r="I77" s="276"/>
      <c r="J77" s="276" t="s">
        <v>2405</v>
      </c>
      <c r="K77" s="273"/>
    </row>
    <row r="78" spans="2:11" s="1" customFormat="1" ht="5.25" customHeight="1">
      <c r="B78" s="272"/>
      <c r="C78" s="279"/>
      <c r="D78" s="279"/>
      <c r="E78" s="279"/>
      <c r="F78" s="279"/>
      <c r="G78" s="280"/>
      <c r="H78" s="279"/>
      <c r="I78" s="279"/>
      <c r="J78" s="279"/>
      <c r="K78" s="273"/>
    </row>
    <row r="79" spans="2:11" s="1" customFormat="1" ht="15" customHeight="1">
      <c r="B79" s="272"/>
      <c r="C79" s="261" t="s">
        <v>58</v>
      </c>
      <c r="D79" s="281"/>
      <c r="E79" s="281"/>
      <c r="F79" s="282" t="s">
        <v>2406</v>
      </c>
      <c r="G79" s="283"/>
      <c r="H79" s="261" t="s">
        <v>2407</v>
      </c>
      <c r="I79" s="261" t="s">
        <v>2408</v>
      </c>
      <c r="J79" s="261">
        <v>20</v>
      </c>
      <c r="K79" s="273"/>
    </row>
    <row r="80" spans="2:11" s="1" customFormat="1" ht="15" customHeight="1">
      <c r="B80" s="272"/>
      <c r="C80" s="261" t="s">
        <v>2409</v>
      </c>
      <c r="D80" s="261"/>
      <c r="E80" s="261"/>
      <c r="F80" s="282" t="s">
        <v>2406</v>
      </c>
      <c r="G80" s="283"/>
      <c r="H80" s="261" t="s">
        <v>2410</v>
      </c>
      <c r="I80" s="261" t="s">
        <v>2408</v>
      </c>
      <c r="J80" s="261">
        <v>120</v>
      </c>
      <c r="K80" s="273"/>
    </row>
    <row r="81" spans="2:11" s="1" customFormat="1" ht="15" customHeight="1">
      <c r="B81" s="284"/>
      <c r="C81" s="261" t="s">
        <v>2411</v>
      </c>
      <c r="D81" s="261"/>
      <c r="E81" s="261"/>
      <c r="F81" s="282" t="s">
        <v>2412</v>
      </c>
      <c r="G81" s="283"/>
      <c r="H81" s="261" t="s">
        <v>2413</v>
      </c>
      <c r="I81" s="261" t="s">
        <v>2408</v>
      </c>
      <c r="J81" s="261">
        <v>50</v>
      </c>
      <c r="K81" s="273"/>
    </row>
    <row r="82" spans="2:11" s="1" customFormat="1" ht="15" customHeight="1">
      <c r="B82" s="284"/>
      <c r="C82" s="261" t="s">
        <v>2414</v>
      </c>
      <c r="D82" s="261"/>
      <c r="E82" s="261"/>
      <c r="F82" s="282" t="s">
        <v>2406</v>
      </c>
      <c r="G82" s="283"/>
      <c r="H82" s="261" t="s">
        <v>2415</v>
      </c>
      <c r="I82" s="261" t="s">
        <v>2416</v>
      </c>
      <c r="J82" s="261"/>
      <c r="K82" s="273"/>
    </row>
    <row r="83" spans="2:11" s="1" customFormat="1" ht="15" customHeight="1">
      <c r="B83" s="284"/>
      <c r="C83" s="285" t="s">
        <v>2417</v>
      </c>
      <c r="D83" s="285"/>
      <c r="E83" s="285"/>
      <c r="F83" s="286" t="s">
        <v>2412</v>
      </c>
      <c r="G83" s="285"/>
      <c r="H83" s="285" t="s">
        <v>2418</v>
      </c>
      <c r="I83" s="285" t="s">
        <v>2408</v>
      </c>
      <c r="J83" s="285">
        <v>15</v>
      </c>
      <c r="K83" s="273"/>
    </row>
    <row r="84" spans="2:11" s="1" customFormat="1" ht="15" customHeight="1">
      <c r="B84" s="284"/>
      <c r="C84" s="285" t="s">
        <v>2419</v>
      </c>
      <c r="D84" s="285"/>
      <c r="E84" s="285"/>
      <c r="F84" s="286" t="s">
        <v>2412</v>
      </c>
      <c r="G84" s="285"/>
      <c r="H84" s="285" t="s">
        <v>2420</v>
      </c>
      <c r="I84" s="285" t="s">
        <v>2408</v>
      </c>
      <c r="J84" s="285">
        <v>15</v>
      </c>
      <c r="K84" s="273"/>
    </row>
    <row r="85" spans="2:11" s="1" customFormat="1" ht="15" customHeight="1">
      <c r="B85" s="284"/>
      <c r="C85" s="285" t="s">
        <v>2421</v>
      </c>
      <c r="D85" s="285"/>
      <c r="E85" s="285"/>
      <c r="F85" s="286" t="s">
        <v>2412</v>
      </c>
      <c r="G85" s="285"/>
      <c r="H85" s="285" t="s">
        <v>2422</v>
      </c>
      <c r="I85" s="285" t="s">
        <v>2408</v>
      </c>
      <c r="J85" s="285">
        <v>20</v>
      </c>
      <c r="K85" s="273"/>
    </row>
    <row r="86" spans="2:11" s="1" customFormat="1" ht="15" customHeight="1">
      <c r="B86" s="284"/>
      <c r="C86" s="285" t="s">
        <v>2423</v>
      </c>
      <c r="D86" s="285"/>
      <c r="E86" s="285"/>
      <c r="F86" s="286" t="s">
        <v>2412</v>
      </c>
      <c r="G86" s="285"/>
      <c r="H86" s="285" t="s">
        <v>2424</v>
      </c>
      <c r="I86" s="285" t="s">
        <v>2408</v>
      </c>
      <c r="J86" s="285">
        <v>20</v>
      </c>
      <c r="K86" s="273"/>
    </row>
    <row r="87" spans="2:11" s="1" customFormat="1" ht="15" customHeight="1">
      <c r="B87" s="284"/>
      <c r="C87" s="261" t="s">
        <v>2425</v>
      </c>
      <c r="D87" s="261"/>
      <c r="E87" s="261"/>
      <c r="F87" s="282" t="s">
        <v>2412</v>
      </c>
      <c r="G87" s="283"/>
      <c r="H87" s="261" t="s">
        <v>2426</v>
      </c>
      <c r="I87" s="261" t="s">
        <v>2408</v>
      </c>
      <c r="J87" s="261">
        <v>50</v>
      </c>
      <c r="K87" s="273"/>
    </row>
    <row r="88" spans="2:11" s="1" customFormat="1" ht="15" customHeight="1">
      <c r="B88" s="284"/>
      <c r="C88" s="261" t="s">
        <v>2427</v>
      </c>
      <c r="D88" s="261"/>
      <c r="E88" s="261"/>
      <c r="F88" s="282" t="s">
        <v>2412</v>
      </c>
      <c r="G88" s="283"/>
      <c r="H88" s="261" t="s">
        <v>2428</v>
      </c>
      <c r="I88" s="261" t="s">
        <v>2408</v>
      </c>
      <c r="J88" s="261">
        <v>20</v>
      </c>
      <c r="K88" s="273"/>
    </row>
    <row r="89" spans="2:11" s="1" customFormat="1" ht="15" customHeight="1">
      <c r="B89" s="284"/>
      <c r="C89" s="261" t="s">
        <v>2429</v>
      </c>
      <c r="D89" s="261"/>
      <c r="E89" s="261"/>
      <c r="F89" s="282" t="s">
        <v>2412</v>
      </c>
      <c r="G89" s="283"/>
      <c r="H89" s="261" t="s">
        <v>2430</v>
      </c>
      <c r="I89" s="261" t="s">
        <v>2408</v>
      </c>
      <c r="J89" s="261">
        <v>20</v>
      </c>
      <c r="K89" s="273"/>
    </row>
    <row r="90" spans="2:11" s="1" customFormat="1" ht="15" customHeight="1">
      <c r="B90" s="284"/>
      <c r="C90" s="261" t="s">
        <v>2431</v>
      </c>
      <c r="D90" s="261"/>
      <c r="E90" s="261"/>
      <c r="F90" s="282" t="s">
        <v>2412</v>
      </c>
      <c r="G90" s="283"/>
      <c r="H90" s="261" t="s">
        <v>2432</v>
      </c>
      <c r="I90" s="261" t="s">
        <v>2408</v>
      </c>
      <c r="J90" s="261">
        <v>50</v>
      </c>
      <c r="K90" s="273"/>
    </row>
    <row r="91" spans="2:11" s="1" customFormat="1" ht="15" customHeight="1">
      <c r="B91" s="284"/>
      <c r="C91" s="261" t="s">
        <v>2433</v>
      </c>
      <c r="D91" s="261"/>
      <c r="E91" s="261"/>
      <c r="F91" s="282" t="s">
        <v>2412</v>
      </c>
      <c r="G91" s="283"/>
      <c r="H91" s="261" t="s">
        <v>2433</v>
      </c>
      <c r="I91" s="261" t="s">
        <v>2408</v>
      </c>
      <c r="J91" s="261">
        <v>50</v>
      </c>
      <c r="K91" s="273"/>
    </row>
    <row r="92" spans="2:11" s="1" customFormat="1" ht="15" customHeight="1">
      <c r="B92" s="284"/>
      <c r="C92" s="261" t="s">
        <v>2434</v>
      </c>
      <c r="D92" s="261"/>
      <c r="E92" s="261"/>
      <c r="F92" s="282" t="s">
        <v>2412</v>
      </c>
      <c r="G92" s="283"/>
      <c r="H92" s="261" t="s">
        <v>2435</v>
      </c>
      <c r="I92" s="261" t="s">
        <v>2408</v>
      </c>
      <c r="J92" s="261">
        <v>255</v>
      </c>
      <c r="K92" s="273"/>
    </row>
    <row r="93" spans="2:11" s="1" customFormat="1" ht="15" customHeight="1">
      <c r="B93" s="284"/>
      <c r="C93" s="261" t="s">
        <v>2436</v>
      </c>
      <c r="D93" s="261"/>
      <c r="E93" s="261"/>
      <c r="F93" s="282" t="s">
        <v>2406</v>
      </c>
      <c r="G93" s="283"/>
      <c r="H93" s="261" t="s">
        <v>2437</v>
      </c>
      <c r="I93" s="261" t="s">
        <v>2438</v>
      </c>
      <c r="J93" s="261"/>
      <c r="K93" s="273"/>
    </row>
    <row r="94" spans="2:11" s="1" customFormat="1" ht="15" customHeight="1">
      <c r="B94" s="284"/>
      <c r="C94" s="261" t="s">
        <v>2439</v>
      </c>
      <c r="D94" s="261"/>
      <c r="E94" s="261"/>
      <c r="F94" s="282" t="s">
        <v>2406</v>
      </c>
      <c r="G94" s="283"/>
      <c r="H94" s="261" t="s">
        <v>2440</v>
      </c>
      <c r="I94" s="261" t="s">
        <v>2441</v>
      </c>
      <c r="J94" s="261"/>
      <c r="K94" s="273"/>
    </row>
    <row r="95" spans="2:11" s="1" customFormat="1" ht="15" customHeight="1">
      <c r="B95" s="284"/>
      <c r="C95" s="261" t="s">
        <v>2442</v>
      </c>
      <c r="D95" s="261"/>
      <c r="E95" s="261"/>
      <c r="F95" s="282" t="s">
        <v>2406</v>
      </c>
      <c r="G95" s="283"/>
      <c r="H95" s="261" t="s">
        <v>2442</v>
      </c>
      <c r="I95" s="261" t="s">
        <v>2441</v>
      </c>
      <c r="J95" s="261"/>
      <c r="K95" s="273"/>
    </row>
    <row r="96" spans="2:11" s="1" customFormat="1" ht="15" customHeight="1">
      <c r="B96" s="284"/>
      <c r="C96" s="261" t="s">
        <v>43</v>
      </c>
      <c r="D96" s="261"/>
      <c r="E96" s="261"/>
      <c r="F96" s="282" t="s">
        <v>2406</v>
      </c>
      <c r="G96" s="283"/>
      <c r="H96" s="261" t="s">
        <v>2443</v>
      </c>
      <c r="I96" s="261" t="s">
        <v>2441</v>
      </c>
      <c r="J96" s="261"/>
      <c r="K96" s="273"/>
    </row>
    <row r="97" spans="2:11" s="1" customFormat="1" ht="15" customHeight="1">
      <c r="B97" s="284"/>
      <c r="C97" s="261" t="s">
        <v>53</v>
      </c>
      <c r="D97" s="261"/>
      <c r="E97" s="261"/>
      <c r="F97" s="282" t="s">
        <v>2406</v>
      </c>
      <c r="G97" s="283"/>
      <c r="H97" s="261" t="s">
        <v>2444</v>
      </c>
      <c r="I97" s="261" t="s">
        <v>2441</v>
      </c>
      <c r="J97" s="261"/>
      <c r="K97" s="273"/>
    </row>
    <row r="98" spans="2:11" s="1" customFormat="1" ht="15" customHeight="1">
      <c r="B98" s="287"/>
      <c r="C98" s="288"/>
      <c r="D98" s="288"/>
      <c r="E98" s="288"/>
      <c r="F98" s="288"/>
      <c r="G98" s="288"/>
      <c r="H98" s="288"/>
      <c r="I98" s="288"/>
      <c r="J98" s="288"/>
      <c r="K98" s="289"/>
    </row>
    <row r="99" spans="2:11" s="1" customFormat="1" ht="18.75" customHeight="1">
      <c r="B99" s="290"/>
      <c r="C99" s="291"/>
      <c r="D99" s="291"/>
      <c r="E99" s="291"/>
      <c r="F99" s="291"/>
      <c r="G99" s="291"/>
      <c r="H99" s="291"/>
      <c r="I99" s="291"/>
      <c r="J99" s="291"/>
      <c r="K99" s="290"/>
    </row>
    <row r="100" spans="2:11" s="1" customFormat="1" ht="18.75" customHeight="1">
      <c r="B100" s="268"/>
      <c r="C100" s="268"/>
      <c r="D100" s="268"/>
      <c r="E100" s="268"/>
      <c r="F100" s="268"/>
      <c r="G100" s="268"/>
      <c r="H100" s="268"/>
      <c r="I100" s="268"/>
      <c r="J100" s="268"/>
      <c r="K100" s="268"/>
    </row>
    <row r="101" spans="2:11" s="1" customFormat="1" ht="7.5" customHeight="1">
      <c r="B101" s="269"/>
      <c r="C101" s="270"/>
      <c r="D101" s="270"/>
      <c r="E101" s="270"/>
      <c r="F101" s="270"/>
      <c r="G101" s="270"/>
      <c r="H101" s="270"/>
      <c r="I101" s="270"/>
      <c r="J101" s="270"/>
      <c r="K101" s="271"/>
    </row>
    <row r="102" spans="2:11" s="1" customFormat="1" ht="45" customHeight="1">
      <c r="B102" s="272"/>
      <c r="C102" s="381" t="s">
        <v>2445</v>
      </c>
      <c r="D102" s="381"/>
      <c r="E102" s="381"/>
      <c r="F102" s="381"/>
      <c r="G102" s="381"/>
      <c r="H102" s="381"/>
      <c r="I102" s="381"/>
      <c r="J102" s="381"/>
      <c r="K102" s="273"/>
    </row>
    <row r="103" spans="2:11" s="1" customFormat="1" ht="17.25" customHeight="1">
      <c r="B103" s="272"/>
      <c r="C103" s="274" t="s">
        <v>2400</v>
      </c>
      <c r="D103" s="274"/>
      <c r="E103" s="274"/>
      <c r="F103" s="274" t="s">
        <v>2401</v>
      </c>
      <c r="G103" s="275"/>
      <c r="H103" s="274" t="s">
        <v>59</v>
      </c>
      <c r="I103" s="274" t="s">
        <v>62</v>
      </c>
      <c r="J103" s="274" t="s">
        <v>2402</v>
      </c>
      <c r="K103" s="273"/>
    </row>
    <row r="104" spans="2:11" s="1" customFormat="1" ht="17.25" customHeight="1">
      <c r="B104" s="272"/>
      <c r="C104" s="276" t="s">
        <v>2403</v>
      </c>
      <c r="D104" s="276"/>
      <c r="E104" s="276"/>
      <c r="F104" s="277" t="s">
        <v>2404</v>
      </c>
      <c r="G104" s="278"/>
      <c r="H104" s="276"/>
      <c r="I104" s="276"/>
      <c r="J104" s="276" t="s">
        <v>2405</v>
      </c>
      <c r="K104" s="273"/>
    </row>
    <row r="105" spans="2:11" s="1" customFormat="1" ht="5.25" customHeight="1">
      <c r="B105" s="272"/>
      <c r="C105" s="274"/>
      <c r="D105" s="274"/>
      <c r="E105" s="274"/>
      <c r="F105" s="274"/>
      <c r="G105" s="292"/>
      <c r="H105" s="274"/>
      <c r="I105" s="274"/>
      <c r="J105" s="274"/>
      <c r="K105" s="273"/>
    </row>
    <row r="106" spans="2:11" s="1" customFormat="1" ht="15" customHeight="1">
      <c r="B106" s="272"/>
      <c r="C106" s="261" t="s">
        <v>58</v>
      </c>
      <c r="D106" s="281"/>
      <c r="E106" s="281"/>
      <c r="F106" s="282" t="s">
        <v>2406</v>
      </c>
      <c r="G106" s="261"/>
      <c r="H106" s="261" t="s">
        <v>2446</v>
      </c>
      <c r="I106" s="261" t="s">
        <v>2408</v>
      </c>
      <c r="J106" s="261">
        <v>20</v>
      </c>
      <c r="K106" s="273"/>
    </row>
    <row r="107" spans="2:11" s="1" customFormat="1" ht="15" customHeight="1">
      <c r="B107" s="272"/>
      <c r="C107" s="261" t="s">
        <v>2409</v>
      </c>
      <c r="D107" s="261"/>
      <c r="E107" s="261"/>
      <c r="F107" s="282" t="s">
        <v>2406</v>
      </c>
      <c r="G107" s="261"/>
      <c r="H107" s="261" t="s">
        <v>2446</v>
      </c>
      <c r="I107" s="261" t="s">
        <v>2408</v>
      </c>
      <c r="J107" s="261">
        <v>120</v>
      </c>
      <c r="K107" s="273"/>
    </row>
    <row r="108" spans="2:11" s="1" customFormat="1" ht="15" customHeight="1">
      <c r="B108" s="284"/>
      <c r="C108" s="261" t="s">
        <v>2411</v>
      </c>
      <c r="D108" s="261"/>
      <c r="E108" s="261"/>
      <c r="F108" s="282" t="s">
        <v>2412</v>
      </c>
      <c r="G108" s="261"/>
      <c r="H108" s="261" t="s">
        <v>2446</v>
      </c>
      <c r="I108" s="261" t="s">
        <v>2408</v>
      </c>
      <c r="J108" s="261">
        <v>50</v>
      </c>
      <c r="K108" s="273"/>
    </row>
    <row r="109" spans="2:11" s="1" customFormat="1" ht="15" customHeight="1">
      <c r="B109" s="284"/>
      <c r="C109" s="261" t="s">
        <v>2414</v>
      </c>
      <c r="D109" s="261"/>
      <c r="E109" s="261"/>
      <c r="F109" s="282" t="s">
        <v>2406</v>
      </c>
      <c r="G109" s="261"/>
      <c r="H109" s="261" t="s">
        <v>2446</v>
      </c>
      <c r="I109" s="261" t="s">
        <v>2416</v>
      </c>
      <c r="J109" s="261"/>
      <c r="K109" s="273"/>
    </row>
    <row r="110" spans="2:11" s="1" customFormat="1" ht="15" customHeight="1">
      <c r="B110" s="284"/>
      <c r="C110" s="261" t="s">
        <v>2425</v>
      </c>
      <c r="D110" s="261"/>
      <c r="E110" s="261"/>
      <c r="F110" s="282" t="s">
        <v>2412</v>
      </c>
      <c r="G110" s="261"/>
      <c r="H110" s="261" t="s">
        <v>2446</v>
      </c>
      <c r="I110" s="261" t="s">
        <v>2408</v>
      </c>
      <c r="J110" s="261">
        <v>50</v>
      </c>
      <c r="K110" s="273"/>
    </row>
    <row r="111" spans="2:11" s="1" customFormat="1" ht="15" customHeight="1">
      <c r="B111" s="284"/>
      <c r="C111" s="261" t="s">
        <v>2433</v>
      </c>
      <c r="D111" s="261"/>
      <c r="E111" s="261"/>
      <c r="F111" s="282" t="s">
        <v>2412</v>
      </c>
      <c r="G111" s="261"/>
      <c r="H111" s="261" t="s">
        <v>2446</v>
      </c>
      <c r="I111" s="261" t="s">
        <v>2408</v>
      </c>
      <c r="J111" s="261">
        <v>50</v>
      </c>
      <c r="K111" s="273"/>
    </row>
    <row r="112" spans="2:11" s="1" customFormat="1" ht="15" customHeight="1">
      <c r="B112" s="284"/>
      <c r="C112" s="261" t="s">
        <v>2431</v>
      </c>
      <c r="D112" s="261"/>
      <c r="E112" s="261"/>
      <c r="F112" s="282" t="s">
        <v>2412</v>
      </c>
      <c r="G112" s="261"/>
      <c r="H112" s="261" t="s">
        <v>2446</v>
      </c>
      <c r="I112" s="261" t="s">
        <v>2408</v>
      </c>
      <c r="J112" s="261">
        <v>50</v>
      </c>
      <c r="K112" s="273"/>
    </row>
    <row r="113" spans="2:11" s="1" customFormat="1" ht="15" customHeight="1">
      <c r="B113" s="284"/>
      <c r="C113" s="261" t="s">
        <v>58</v>
      </c>
      <c r="D113" s="261"/>
      <c r="E113" s="261"/>
      <c r="F113" s="282" t="s">
        <v>2406</v>
      </c>
      <c r="G113" s="261"/>
      <c r="H113" s="261" t="s">
        <v>2447</v>
      </c>
      <c r="I113" s="261" t="s">
        <v>2408</v>
      </c>
      <c r="J113" s="261">
        <v>20</v>
      </c>
      <c r="K113" s="273"/>
    </row>
    <row r="114" spans="2:11" s="1" customFormat="1" ht="15" customHeight="1">
      <c r="B114" s="284"/>
      <c r="C114" s="261" t="s">
        <v>2448</v>
      </c>
      <c r="D114" s="261"/>
      <c r="E114" s="261"/>
      <c r="F114" s="282" t="s">
        <v>2406</v>
      </c>
      <c r="G114" s="261"/>
      <c r="H114" s="261" t="s">
        <v>2449</v>
      </c>
      <c r="I114" s="261" t="s">
        <v>2408</v>
      </c>
      <c r="J114" s="261">
        <v>120</v>
      </c>
      <c r="K114" s="273"/>
    </row>
    <row r="115" spans="2:11" s="1" customFormat="1" ht="15" customHeight="1">
      <c r="B115" s="284"/>
      <c r="C115" s="261" t="s">
        <v>43</v>
      </c>
      <c r="D115" s="261"/>
      <c r="E115" s="261"/>
      <c r="F115" s="282" t="s">
        <v>2406</v>
      </c>
      <c r="G115" s="261"/>
      <c r="H115" s="261" t="s">
        <v>2450</v>
      </c>
      <c r="I115" s="261" t="s">
        <v>2441</v>
      </c>
      <c r="J115" s="261"/>
      <c r="K115" s="273"/>
    </row>
    <row r="116" spans="2:11" s="1" customFormat="1" ht="15" customHeight="1">
      <c r="B116" s="284"/>
      <c r="C116" s="261" t="s">
        <v>53</v>
      </c>
      <c r="D116" s="261"/>
      <c r="E116" s="261"/>
      <c r="F116" s="282" t="s">
        <v>2406</v>
      </c>
      <c r="G116" s="261"/>
      <c r="H116" s="261" t="s">
        <v>2451</v>
      </c>
      <c r="I116" s="261" t="s">
        <v>2441</v>
      </c>
      <c r="J116" s="261"/>
      <c r="K116" s="273"/>
    </row>
    <row r="117" spans="2:11" s="1" customFormat="1" ht="15" customHeight="1">
      <c r="B117" s="284"/>
      <c r="C117" s="261" t="s">
        <v>62</v>
      </c>
      <c r="D117" s="261"/>
      <c r="E117" s="261"/>
      <c r="F117" s="282" t="s">
        <v>2406</v>
      </c>
      <c r="G117" s="261"/>
      <c r="H117" s="261" t="s">
        <v>2452</v>
      </c>
      <c r="I117" s="261" t="s">
        <v>2453</v>
      </c>
      <c r="J117" s="261"/>
      <c r="K117" s="273"/>
    </row>
    <row r="118" spans="2:11" s="1" customFormat="1" ht="15" customHeight="1">
      <c r="B118" s="287"/>
      <c r="C118" s="293"/>
      <c r="D118" s="293"/>
      <c r="E118" s="293"/>
      <c r="F118" s="293"/>
      <c r="G118" s="293"/>
      <c r="H118" s="293"/>
      <c r="I118" s="293"/>
      <c r="J118" s="293"/>
      <c r="K118" s="289"/>
    </row>
    <row r="119" spans="2:11" s="1" customFormat="1" ht="18.75" customHeight="1">
      <c r="B119" s="294"/>
      <c r="C119" s="295"/>
      <c r="D119" s="295"/>
      <c r="E119" s="295"/>
      <c r="F119" s="296"/>
      <c r="G119" s="295"/>
      <c r="H119" s="295"/>
      <c r="I119" s="295"/>
      <c r="J119" s="295"/>
      <c r="K119" s="294"/>
    </row>
    <row r="120" spans="2:11" s="1" customFormat="1" ht="18.75" customHeight="1">
      <c r="B120" s="268"/>
      <c r="C120" s="268"/>
      <c r="D120" s="268"/>
      <c r="E120" s="268"/>
      <c r="F120" s="268"/>
      <c r="G120" s="268"/>
      <c r="H120" s="268"/>
      <c r="I120" s="268"/>
      <c r="J120" s="268"/>
      <c r="K120" s="268"/>
    </row>
    <row r="121" spans="2:11" s="1" customFormat="1" ht="7.5" customHeight="1">
      <c r="B121" s="297"/>
      <c r="C121" s="298"/>
      <c r="D121" s="298"/>
      <c r="E121" s="298"/>
      <c r="F121" s="298"/>
      <c r="G121" s="298"/>
      <c r="H121" s="298"/>
      <c r="I121" s="298"/>
      <c r="J121" s="298"/>
      <c r="K121" s="299"/>
    </row>
    <row r="122" spans="2:11" s="1" customFormat="1" ht="45" customHeight="1">
      <c r="B122" s="300"/>
      <c r="C122" s="382" t="s">
        <v>2454</v>
      </c>
      <c r="D122" s="382"/>
      <c r="E122" s="382"/>
      <c r="F122" s="382"/>
      <c r="G122" s="382"/>
      <c r="H122" s="382"/>
      <c r="I122" s="382"/>
      <c r="J122" s="382"/>
      <c r="K122" s="301"/>
    </row>
    <row r="123" spans="2:11" s="1" customFormat="1" ht="17.25" customHeight="1">
      <c r="B123" s="302"/>
      <c r="C123" s="274" t="s">
        <v>2400</v>
      </c>
      <c r="D123" s="274"/>
      <c r="E123" s="274"/>
      <c r="F123" s="274" t="s">
        <v>2401</v>
      </c>
      <c r="G123" s="275"/>
      <c r="H123" s="274" t="s">
        <v>59</v>
      </c>
      <c r="I123" s="274" t="s">
        <v>62</v>
      </c>
      <c r="J123" s="274" t="s">
        <v>2402</v>
      </c>
      <c r="K123" s="303"/>
    </row>
    <row r="124" spans="2:11" s="1" customFormat="1" ht="17.25" customHeight="1">
      <c r="B124" s="302"/>
      <c r="C124" s="276" t="s">
        <v>2403</v>
      </c>
      <c r="D124" s="276"/>
      <c r="E124" s="276"/>
      <c r="F124" s="277" t="s">
        <v>2404</v>
      </c>
      <c r="G124" s="278"/>
      <c r="H124" s="276"/>
      <c r="I124" s="276"/>
      <c r="J124" s="276" t="s">
        <v>2405</v>
      </c>
      <c r="K124" s="303"/>
    </row>
    <row r="125" spans="2:11" s="1" customFormat="1" ht="5.25" customHeight="1">
      <c r="B125" s="304"/>
      <c r="C125" s="279"/>
      <c r="D125" s="279"/>
      <c r="E125" s="279"/>
      <c r="F125" s="279"/>
      <c r="G125" s="305"/>
      <c r="H125" s="279"/>
      <c r="I125" s="279"/>
      <c r="J125" s="279"/>
      <c r="K125" s="306"/>
    </row>
    <row r="126" spans="2:11" s="1" customFormat="1" ht="15" customHeight="1">
      <c r="B126" s="304"/>
      <c r="C126" s="261" t="s">
        <v>2409</v>
      </c>
      <c r="D126" s="281"/>
      <c r="E126" s="281"/>
      <c r="F126" s="282" t="s">
        <v>2406</v>
      </c>
      <c r="G126" s="261"/>
      <c r="H126" s="261" t="s">
        <v>2446</v>
      </c>
      <c r="I126" s="261" t="s">
        <v>2408</v>
      </c>
      <c r="J126" s="261">
        <v>120</v>
      </c>
      <c r="K126" s="307"/>
    </row>
    <row r="127" spans="2:11" s="1" customFormat="1" ht="15" customHeight="1">
      <c r="B127" s="304"/>
      <c r="C127" s="261" t="s">
        <v>2455</v>
      </c>
      <c r="D127" s="261"/>
      <c r="E127" s="261"/>
      <c r="F127" s="282" t="s">
        <v>2406</v>
      </c>
      <c r="G127" s="261"/>
      <c r="H127" s="261" t="s">
        <v>2456</v>
      </c>
      <c r="I127" s="261" t="s">
        <v>2408</v>
      </c>
      <c r="J127" s="261" t="s">
        <v>2457</v>
      </c>
      <c r="K127" s="307"/>
    </row>
    <row r="128" spans="2:11" s="1" customFormat="1" ht="15" customHeight="1">
      <c r="B128" s="304"/>
      <c r="C128" s="261" t="s">
        <v>2354</v>
      </c>
      <c r="D128" s="261"/>
      <c r="E128" s="261"/>
      <c r="F128" s="282" t="s">
        <v>2406</v>
      </c>
      <c r="G128" s="261"/>
      <c r="H128" s="261" t="s">
        <v>2458</v>
      </c>
      <c r="I128" s="261" t="s">
        <v>2408</v>
      </c>
      <c r="J128" s="261" t="s">
        <v>2457</v>
      </c>
      <c r="K128" s="307"/>
    </row>
    <row r="129" spans="2:11" s="1" customFormat="1" ht="15" customHeight="1">
      <c r="B129" s="304"/>
      <c r="C129" s="261" t="s">
        <v>2417</v>
      </c>
      <c r="D129" s="261"/>
      <c r="E129" s="261"/>
      <c r="F129" s="282" t="s">
        <v>2412</v>
      </c>
      <c r="G129" s="261"/>
      <c r="H129" s="261" t="s">
        <v>2418</v>
      </c>
      <c r="I129" s="261" t="s">
        <v>2408</v>
      </c>
      <c r="J129" s="261">
        <v>15</v>
      </c>
      <c r="K129" s="307"/>
    </row>
    <row r="130" spans="2:11" s="1" customFormat="1" ht="15" customHeight="1">
      <c r="B130" s="304"/>
      <c r="C130" s="285" t="s">
        <v>2419</v>
      </c>
      <c r="D130" s="285"/>
      <c r="E130" s="285"/>
      <c r="F130" s="286" t="s">
        <v>2412</v>
      </c>
      <c r="G130" s="285"/>
      <c r="H130" s="285" t="s">
        <v>2420</v>
      </c>
      <c r="I130" s="285" t="s">
        <v>2408</v>
      </c>
      <c r="J130" s="285">
        <v>15</v>
      </c>
      <c r="K130" s="307"/>
    </row>
    <row r="131" spans="2:11" s="1" customFormat="1" ht="15" customHeight="1">
      <c r="B131" s="304"/>
      <c r="C131" s="285" t="s">
        <v>2421</v>
      </c>
      <c r="D131" s="285"/>
      <c r="E131" s="285"/>
      <c r="F131" s="286" t="s">
        <v>2412</v>
      </c>
      <c r="G131" s="285"/>
      <c r="H131" s="285" t="s">
        <v>2422</v>
      </c>
      <c r="I131" s="285" t="s">
        <v>2408</v>
      </c>
      <c r="J131" s="285">
        <v>20</v>
      </c>
      <c r="K131" s="307"/>
    </row>
    <row r="132" spans="2:11" s="1" customFormat="1" ht="15" customHeight="1">
      <c r="B132" s="304"/>
      <c r="C132" s="285" t="s">
        <v>2423</v>
      </c>
      <c r="D132" s="285"/>
      <c r="E132" s="285"/>
      <c r="F132" s="286" t="s">
        <v>2412</v>
      </c>
      <c r="G132" s="285"/>
      <c r="H132" s="285" t="s">
        <v>2424</v>
      </c>
      <c r="I132" s="285" t="s">
        <v>2408</v>
      </c>
      <c r="J132" s="285">
        <v>20</v>
      </c>
      <c r="K132" s="307"/>
    </row>
    <row r="133" spans="2:11" s="1" customFormat="1" ht="15" customHeight="1">
      <c r="B133" s="304"/>
      <c r="C133" s="261" t="s">
        <v>2411</v>
      </c>
      <c r="D133" s="261"/>
      <c r="E133" s="261"/>
      <c r="F133" s="282" t="s">
        <v>2412</v>
      </c>
      <c r="G133" s="261"/>
      <c r="H133" s="261" t="s">
        <v>2446</v>
      </c>
      <c r="I133" s="261" t="s">
        <v>2408</v>
      </c>
      <c r="J133" s="261">
        <v>50</v>
      </c>
      <c r="K133" s="307"/>
    </row>
    <row r="134" spans="2:11" s="1" customFormat="1" ht="15" customHeight="1">
      <c r="B134" s="304"/>
      <c r="C134" s="261" t="s">
        <v>2425</v>
      </c>
      <c r="D134" s="261"/>
      <c r="E134" s="261"/>
      <c r="F134" s="282" t="s">
        <v>2412</v>
      </c>
      <c r="G134" s="261"/>
      <c r="H134" s="261" t="s">
        <v>2446</v>
      </c>
      <c r="I134" s="261" t="s">
        <v>2408</v>
      </c>
      <c r="J134" s="261">
        <v>50</v>
      </c>
      <c r="K134" s="307"/>
    </row>
    <row r="135" spans="2:11" s="1" customFormat="1" ht="15" customHeight="1">
      <c r="B135" s="304"/>
      <c r="C135" s="261" t="s">
        <v>2431</v>
      </c>
      <c r="D135" s="261"/>
      <c r="E135" s="261"/>
      <c r="F135" s="282" t="s">
        <v>2412</v>
      </c>
      <c r="G135" s="261"/>
      <c r="H135" s="261" t="s">
        <v>2446</v>
      </c>
      <c r="I135" s="261" t="s">
        <v>2408</v>
      </c>
      <c r="J135" s="261">
        <v>50</v>
      </c>
      <c r="K135" s="307"/>
    </row>
    <row r="136" spans="2:11" s="1" customFormat="1" ht="15" customHeight="1">
      <c r="B136" s="304"/>
      <c r="C136" s="261" t="s">
        <v>2433</v>
      </c>
      <c r="D136" s="261"/>
      <c r="E136" s="261"/>
      <c r="F136" s="282" t="s">
        <v>2412</v>
      </c>
      <c r="G136" s="261"/>
      <c r="H136" s="261" t="s">
        <v>2446</v>
      </c>
      <c r="I136" s="261" t="s">
        <v>2408</v>
      </c>
      <c r="J136" s="261">
        <v>50</v>
      </c>
      <c r="K136" s="307"/>
    </row>
    <row r="137" spans="2:11" s="1" customFormat="1" ht="15" customHeight="1">
      <c r="B137" s="304"/>
      <c r="C137" s="261" t="s">
        <v>2434</v>
      </c>
      <c r="D137" s="261"/>
      <c r="E137" s="261"/>
      <c r="F137" s="282" t="s">
        <v>2412</v>
      </c>
      <c r="G137" s="261"/>
      <c r="H137" s="261" t="s">
        <v>2459</v>
      </c>
      <c r="I137" s="261" t="s">
        <v>2408</v>
      </c>
      <c r="J137" s="261">
        <v>255</v>
      </c>
      <c r="K137" s="307"/>
    </row>
    <row r="138" spans="2:11" s="1" customFormat="1" ht="15" customHeight="1">
      <c r="B138" s="304"/>
      <c r="C138" s="261" t="s">
        <v>2436</v>
      </c>
      <c r="D138" s="261"/>
      <c r="E138" s="261"/>
      <c r="F138" s="282" t="s">
        <v>2406</v>
      </c>
      <c r="G138" s="261"/>
      <c r="H138" s="261" t="s">
        <v>2460</v>
      </c>
      <c r="I138" s="261" t="s">
        <v>2438</v>
      </c>
      <c r="J138" s="261"/>
      <c r="K138" s="307"/>
    </row>
    <row r="139" spans="2:11" s="1" customFormat="1" ht="15" customHeight="1">
      <c r="B139" s="304"/>
      <c r="C139" s="261" t="s">
        <v>2439</v>
      </c>
      <c r="D139" s="261"/>
      <c r="E139" s="261"/>
      <c r="F139" s="282" t="s">
        <v>2406</v>
      </c>
      <c r="G139" s="261"/>
      <c r="H139" s="261" t="s">
        <v>2461</v>
      </c>
      <c r="I139" s="261" t="s">
        <v>2441</v>
      </c>
      <c r="J139" s="261"/>
      <c r="K139" s="307"/>
    </row>
    <row r="140" spans="2:11" s="1" customFormat="1" ht="15" customHeight="1">
      <c r="B140" s="304"/>
      <c r="C140" s="261" t="s">
        <v>2442</v>
      </c>
      <c r="D140" s="261"/>
      <c r="E140" s="261"/>
      <c r="F140" s="282" t="s">
        <v>2406</v>
      </c>
      <c r="G140" s="261"/>
      <c r="H140" s="261" t="s">
        <v>2442</v>
      </c>
      <c r="I140" s="261" t="s">
        <v>2441</v>
      </c>
      <c r="J140" s="261"/>
      <c r="K140" s="307"/>
    </row>
    <row r="141" spans="2:11" s="1" customFormat="1" ht="15" customHeight="1">
      <c r="B141" s="304"/>
      <c r="C141" s="261" t="s">
        <v>43</v>
      </c>
      <c r="D141" s="261"/>
      <c r="E141" s="261"/>
      <c r="F141" s="282" t="s">
        <v>2406</v>
      </c>
      <c r="G141" s="261"/>
      <c r="H141" s="261" t="s">
        <v>2462</v>
      </c>
      <c r="I141" s="261" t="s">
        <v>2441</v>
      </c>
      <c r="J141" s="261"/>
      <c r="K141" s="307"/>
    </row>
    <row r="142" spans="2:11" s="1" customFormat="1" ht="15" customHeight="1">
      <c r="B142" s="304"/>
      <c r="C142" s="261" t="s">
        <v>2463</v>
      </c>
      <c r="D142" s="261"/>
      <c r="E142" s="261"/>
      <c r="F142" s="282" t="s">
        <v>2406</v>
      </c>
      <c r="G142" s="261"/>
      <c r="H142" s="261" t="s">
        <v>2464</v>
      </c>
      <c r="I142" s="261" t="s">
        <v>2441</v>
      </c>
      <c r="J142" s="261"/>
      <c r="K142" s="307"/>
    </row>
    <row r="143" spans="2:11" s="1" customFormat="1" ht="15" customHeight="1">
      <c r="B143" s="308"/>
      <c r="C143" s="309"/>
      <c r="D143" s="309"/>
      <c r="E143" s="309"/>
      <c r="F143" s="309"/>
      <c r="G143" s="309"/>
      <c r="H143" s="309"/>
      <c r="I143" s="309"/>
      <c r="J143" s="309"/>
      <c r="K143" s="310"/>
    </row>
    <row r="144" spans="2:11" s="1" customFormat="1" ht="18.75" customHeight="1">
      <c r="B144" s="295"/>
      <c r="C144" s="295"/>
      <c r="D144" s="295"/>
      <c r="E144" s="295"/>
      <c r="F144" s="296"/>
      <c r="G144" s="295"/>
      <c r="H144" s="295"/>
      <c r="I144" s="295"/>
      <c r="J144" s="295"/>
      <c r="K144" s="295"/>
    </row>
    <row r="145" spans="2:11" s="1" customFormat="1" ht="18.75" customHeight="1">
      <c r="B145" s="268"/>
      <c r="C145" s="268"/>
      <c r="D145" s="268"/>
      <c r="E145" s="268"/>
      <c r="F145" s="268"/>
      <c r="G145" s="268"/>
      <c r="H145" s="268"/>
      <c r="I145" s="268"/>
      <c r="J145" s="268"/>
      <c r="K145" s="268"/>
    </row>
    <row r="146" spans="2:11" s="1" customFormat="1" ht="7.5" customHeight="1">
      <c r="B146" s="269"/>
      <c r="C146" s="270"/>
      <c r="D146" s="270"/>
      <c r="E146" s="270"/>
      <c r="F146" s="270"/>
      <c r="G146" s="270"/>
      <c r="H146" s="270"/>
      <c r="I146" s="270"/>
      <c r="J146" s="270"/>
      <c r="K146" s="271"/>
    </row>
    <row r="147" spans="2:11" s="1" customFormat="1" ht="45" customHeight="1">
      <c r="B147" s="272"/>
      <c r="C147" s="381" t="s">
        <v>2465</v>
      </c>
      <c r="D147" s="381"/>
      <c r="E147" s="381"/>
      <c r="F147" s="381"/>
      <c r="G147" s="381"/>
      <c r="H147" s="381"/>
      <c r="I147" s="381"/>
      <c r="J147" s="381"/>
      <c r="K147" s="273"/>
    </row>
    <row r="148" spans="2:11" s="1" customFormat="1" ht="17.25" customHeight="1">
      <c r="B148" s="272"/>
      <c r="C148" s="274" t="s">
        <v>2400</v>
      </c>
      <c r="D148" s="274"/>
      <c r="E148" s="274"/>
      <c r="F148" s="274" t="s">
        <v>2401</v>
      </c>
      <c r="G148" s="275"/>
      <c r="H148" s="274" t="s">
        <v>59</v>
      </c>
      <c r="I148" s="274" t="s">
        <v>62</v>
      </c>
      <c r="J148" s="274" t="s">
        <v>2402</v>
      </c>
      <c r="K148" s="273"/>
    </row>
    <row r="149" spans="2:11" s="1" customFormat="1" ht="17.25" customHeight="1">
      <c r="B149" s="272"/>
      <c r="C149" s="276" t="s">
        <v>2403</v>
      </c>
      <c r="D149" s="276"/>
      <c r="E149" s="276"/>
      <c r="F149" s="277" t="s">
        <v>2404</v>
      </c>
      <c r="G149" s="278"/>
      <c r="H149" s="276"/>
      <c r="I149" s="276"/>
      <c r="J149" s="276" t="s">
        <v>2405</v>
      </c>
      <c r="K149" s="273"/>
    </row>
    <row r="150" spans="2:11" s="1" customFormat="1" ht="5.25" customHeight="1">
      <c r="B150" s="284"/>
      <c r="C150" s="279"/>
      <c r="D150" s="279"/>
      <c r="E150" s="279"/>
      <c r="F150" s="279"/>
      <c r="G150" s="280"/>
      <c r="H150" s="279"/>
      <c r="I150" s="279"/>
      <c r="J150" s="279"/>
      <c r="K150" s="307"/>
    </row>
    <row r="151" spans="2:11" s="1" customFormat="1" ht="15" customHeight="1">
      <c r="B151" s="284"/>
      <c r="C151" s="311" t="s">
        <v>2409</v>
      </c>
      <c r="D151" s="261"/>
      <c r="E151" s="261"/>
      <c r="F151" s="312" t="s">
        <v>2406</v>
      </c>
      <c r="G151" s="261"/>
      <c r="H151" s="311" t="s">
        <v>2446</v>
      </c>
      <c r="I151" s="311" t="s">
        <v>2408</v>
      </c>
      <c r="J151" s="311">
        <v>120</v>
      </c>
      <c r="K151" s="307"/>
    </row>
    <row r="152" spans="2:11" s="1" customFormat="1" ht="15" customHeight="1">
      <c r="B152" s="284"/>
      <c r="C152" s="311" t="s">
        <v>2455</v>
      </c>
      <c r="D152" s="261"/>
      <c r="E152" s="261"/>
      <c r="F152" s="312" t="s">
        <v>2406</v>
      </c>
      <c r="G152" s="261"/>
      <c r="H152" s="311" t="s">
        <v>2466</v>
      </c>
      <c r="I152" s="311" t="s">
        <v>2408</v>
      </c>
      <c r="J152" s="311" t="s">
        <v>2457</v>
      </c>
      <c r="K152" s="307"/>
    </row>
    <row r="153" spans="2:11" s="1" customFormat="1" ht="15" customHeight="1">
      <c r="B153" s="284"/>
      <c r="C153" s="311" t="s">
        <v>2354</v>
      </c>
      <c r="D153" s="261"/>
      <c r="E153" s="261"/>
      <c r="F153" s="312" t="s">
        <v>2406</v>
      </c>
      <c r="G153" s="261"/>
      <c r="H153" s="311" t="s">
        <v>2467</v>
      </c>
      <c r="I153" s="311" t="s">
        <v>2408</v>
      </c>
      <c r="J153" s="311" t="s">
        <v>2457</v>
      </c>
      <c r="K153" s="307"/>
    </row>
    <row r="154" spans="2:11" s="1" customFormat="1" ht="15" customHeight="1">
      <c r="B154" s="284"/>
      <c r="C154" s="311" t="s">
        <v>2411</v>
      </c>
      <c r="D154" s="261"/>
      <c r="E154" s="261"/>
      <c r="F154" s="312" t="s">
        <v>2412</v>
      </c>
      <c r="G154" s="261"/>
      <c r="H154" s="311" t="s">
        <v>2446</v>
      </c>
      <c r="I154" s="311" t="s">
        <v>2408</v>
      </c>
      <c r="J154" s="311">
        <v>50</v>
      </c>
      <c r="K154" s="307"/>
    </row>
    <row r="155" spans="2:11" s="1" customFormat="1" ht="15" customHeight="1">
      <c r="B155" s="284"/>
      <c r="C155" s="311" t="s">
        <v>2414</v>
      </c>
      <c r="D155" s="261"/>
      <c r="E155" s="261"/>
      <c r="F155" s="312" t="s">
        <v>2406</v>
      </c>
      <c r="G155" s="261"/>
      <c r="H155" s="311" t="s">
        <v>2446</v>
      </c>
      <c r="I155" s="311" t="s">
        <v>2416</v>
      </c>
      <c r="J155" s="311"/>
      <c r="K155" s="307"/>
    </row>
    <row r="156" spans="2:11" s="1" customFormat="1" ht="15" customHeight="1">
      <c r="B156" s="284"/>
      <c r="C156" s="311" t="s">
        <v>2425</v>
      </c>
      <c r="D156" s="261"/>
      <c r="E156" s="261"/>
      <c r="F156" s="312" t="s">
        <v>2412</v>
      </c>
      <c r="G156" s="261"/>
      <c r="H156" s="311" t="s">
        <v>2446</v>
      </c>
      <c r="I156" s="311" t="s">
        <v>2408</v>
      </c>
      <c r="J156" s="311">
        <v>50</v>
      </c>
      <c r="K156" s="307"/>
    </row>
    <row r="157" spans="2:11" s="1" customFormat="1" ht="15" customHeight="1">
      <c r="B157" s="284"/>
      <c r="C157" s="311" t="s">
        <v>2433</v>
      </c>
      <c r="D157" s="261"/>
      <c r="E157" s="261"/>
      <c r="F157" s="312" t="s">
        <v>2412</v>
      </c>
      <c r="G157" s="261"/>
      <c r="H157" s="311" t="s">
        <v>2446</v>
      </c>
      <c r="I157" s="311" t="s">
        <v>2408</v>
      </c>
      <c r="J157" s="311">
        <v>50</v>
      </c>
      <c r="K157" s="307"/>
    </row>
    <row r="158" spans="2:11" s="1" customFormat="1" ht="15" customHeight="1">
      <c r="B158" s="284"/>
      <c r="C158" s="311" t="s">
        <v>2431</v>
      </c>
      <c r="D158" s="261"/>
      <c r="E158" s="261"/>
      <c r="F158" s="312" t="s">
        <v>2412</v>
      </c>
      <c r="G158" s="261"/>
      <c r="H158" s="311" t="s">
        <v>2446</v>
      </c>
      <c r="I158" s="311" t="s">
        <v>2408</v>
      </c>
      <c r="J158" s="311">
        <v>50</v>
      </c>
      <c r="K158" s="307"/>
    </row>
    <row r="159" spans="2:11" s="1" customFormat="1" ht="15" customHeight="1">
      <c r="B159" s="284"/>
      <c r="C159" s="311" t="s">
        <v>92</v>
      </c>
      <c r="D159" s="261"/>
      <c r="E159" s="261"/>
      <c r="F159" s="312" t="s">
        <v>2406</v>
      </c>
      <c r="G159" s="261"/>
      <c r="H159" s="311" t="s">
        <v>2468</v>
      </c>
      <c r="I159" s="311" t="s">
        <v>2408</v>
      </c>
      <c r="J159" s="311" t="s">
        <v>2469</v>
      </c>
      <c r="K159" s="307"/>
    </row>
    <row r="160" spans="2:11" s="1" customFormat="1" ht="15" customHeight="1">
      <c r="B160" s="284"/>
      <c r="C160" s="311" t="s">
        <v>2470</v>
      </c>
      <c r="D160" s="261"/>
      <c r="E160" s="261"/>
      <c r="F160" s="312" t="s">
        <v>2406</v>
      </c>
      <c r="G160" s="261"/>
      <c r="H160" s="311" t="s">
        <v>2471</v>
      </c>
      <c r="I160" s="311" t="s">
        <v>2441</v>
      </c>
      <c r="J160" s="311"/>
      <c r="K160" s="307"/>
    </row>
    <row r="161" spans="2:11" s="1" customFormat="1" ht="15" customHeight="1">
      <c r="B161" s="313"/>
      <c r="C161" s="293"/>
      <c r="D161" s="293"/>
      <c r="E161" s="293"/>
      <c r="F161" s="293"/>
      <c r="G161" s="293"/>
      <c r="H161" s="293"/>
      <c r="I161" s="293"/>
      <c r="J161" s="293"/>
      <c r="K161" s="314"/>
    </row>
    <row r="162" spans="2:11" s="1" customFormat="1" ht="18.75" customHeight="1">
      <c r="B162" s="295"/>
      <c r="C162" s="305"/>
      <c r="D162" s="305"/>
      <c r="E162" s="305"/>
      <c r="F162" s="315"/>
      <c r="G162" s="305"/>
      <c r="H162" s="305"/>
      <c r="I162" s="305"/>
      <c r="J162" s="305"/>
      <c r="K162" s="295"/>
    </row>
    <row r="163" spans="2:11" s="1" customFormat="1" ht="18.75" customHeight="1">
      <c r="B163" s="268"/>
      <c r="C163" s="268"/>
      <c r="D163" s="268"/>
      <c r="E163" s="268"/>
      <c r="F163" s="268"/>
      <c r="G163" s="268"/>
      <c r="H163" s="268"/>
      <c r="I163" s="268"/>
      <c r="J163" s="268"/>
      <c r="K163" s="268"/>
    </row>
    <row r="164" spans="2:11" s="1" customFormat="1" ht="7.5" customHeight="1">
      <c r="B164" s="250"/>
      <c r="C164" s="251"/>
      <c r="D164" s="251"/>
      <c r="E164" s="251"/>
      <c r="F164" s="251"/>
      <c r="G164" s="251"/>
      <c r="H164" s="251"/>
      <c r="I164" s="251"/>
      <c r="J164" s="251"/>
      <c r="K164" s="252"/>
    </row>
    <row r="165" spans="2:11" s="1" customFormat="1" ht="45" customHeight="1">
      <c r="B165" s="253"/>
      <c r="C165" s="382" t="s">
        <v>2472</v>
      </c>
      <c r="D165" s="382"/>
      <c r="E165" s="382"/>
      <c r="F165" s="382"/>
      <c r="G165" s="382"/>
      <c r="H165" s="382"/>
      <c r="I165" s="382"/>
      <c r="J165" s="382"/>
      <c r="K165" s="254"/>
    </row>
    <row r="166" spans="2:11" s="1" customFormat="1" ht="17.25" customHeight="1">
      <c r="B166" s="253"/>
      <c r="C166" s="274" t="s">
        <v>2400</v>
      </c>
      <c r="D166" s="274"/>
      <c r="E166" s="274"/>
      <c r="F166" s="274" t="s">
        <v>2401</v>
      </c>
      <c r="G166" s="316"/>
      <c r="H166" s="317" t="s">
        <v>59</v>
      </c>
      <c r="I166" s="317" t="s">
        <v>62</v>
      </c>
      <c r="J166" s="274" t="s">
        <v>2402</v>
      </c>
      <c r="K166" s="254"/>
    </row>
    <row r="167" spans="2:11" s="1" customFormat="1" ht="17.25" customHeight="1">
      <c r="B167" s="255"/>
      <c r="C167" s="276" t="s">
        <v>2403</v>
      </c>
      <c r="D167" s="276"/>
      <c r="E167" s="276"/>
      <c r="F167" s="277" t="s">
        <v>2404</v>
      </c>
      <c r="G167" s="318"/>
      <c r="H167" s="319"/>
      <c r="I167" s="319"/>
      <c r="J167" s="276" t="s">
        <v>2405</v>
      </c>
      <c r="K167" s="256"/>
    </row>
    <row r="168" spans="2:11" s="1" customFormat="1" ht="5.25" customHeight="1">
      <c r="B168" s="284"/>
      <c r="C168" s="279"/>
      <c r="D168" s="279"/>
      <c r="E168" s="279"/>
      <c r="F168" s="279"/>
      <c r="G168" s="280"/>
      <c r="H168" s="279"/>
      <c r="I168" s="279"/>
      <c r="J168" s="279"/>
      <c r="K168" s="307"/>
    </row>
    <row r="169" spans="2:11" s="1" customFormat="1" ht="15" customHeight="1">
      <c r="B169" s="284"/>
      <c r="C169" s="261" t="s">
        <v>2409</v>
      </c>
      <c r="D169" s="261"/>
      <c r="E169" s="261"/>
      <c r="F169" s="282" t="s">
        <v>2406</v>
      </c>
      <c r="G169" s="261"/>
      <c r="H169" s="261" t="s">
        <v>2446</v>
      </c>
      <c r="I169" s="261" t="s">
        <v>2408</v>
      </c>
      <c r="J169" s="261">
        <v>120</v>
      </c>
      <c r="K169" s="307"/>
    </row>
    <row r="170" spans="2:11" s="1" customFormat="1" ht="15" customHeight="1">
      <c r="B170" s="284"/>
      <c r="C170" s="261" t="s">
        <v>2455</v>
      </c>
      <c r="D170" s="261"/>
      <c r="E170" s="261"/>
      <c r="F170" s="282" t="s">
        <v>2406</v>
      </c>
      <c r="G170" s="261"/>
      <c r="H170" s="261" t="s">
        <v>2456</v>
      </c>
      <c r="I170" s="261" t="s">
        <v>2408</v>
      </c>
      <c r="J170" s="261" t="s">
        <v>2457</v>
      </c>
      <c r="K170" s="307"/>
    </row>
    <row r="171" spans="2:11" s="1" customFormat="1" ht="15" customHeight="1">
      <c r="B171" s="284"/>
      <c r="C171" s="261" t="s">
        <v>2354</v>
      </c>
      <c r="D171" s="261"/>
      <c r="E171" s="261"/>
      <c r="F171" s="282" t="s">
        <v>2406</v>
      </c>
      <c r="G171" s="261"/>
      <c r="H171" s="261" t="s">
        <v>2473</v>
      </c>
      <c r="I171" s="261" t="s">
        <v>2408</v>
      </c>
      <c r="J171" s="261" t="s">
        <v>2457</v>
      </c>
      <c r="K171" s="307"/>
    </row>
    <row r="172" spans="2:11" s="1" customFormat="1" ht="15" customHeight="1">
      <c r="B172" s="284"/>
      <c r="C172" s="261" t="s">
        <v>2411</v>
      </c>
      <c r="D172" s="261"/>
      <c r="E172" s="261"/>
      <c r="F172" s="282" t="s">
        <v>2412</v>
      </c>
      <c r="G172" s="261"/>
      <c r="H172" s="261" t="s">
        <v>2473</v>
      </c>
      <c r="I172" s="261" t="s">
        <v>2408</v>
      </c>
      <c r="J172" s="261">
        <v>50</v>
      </c>
      <c r="K172" s="307"/>
    </row>
    <row r="173" spans="2:11" s="1" customFormat="1" ht="15" customHeight="1">
      <c r="B173" s="284"/>
      <c r="C173" s="261" t="s">
        <v>2414</v>
      </c>
      <c r="D173" s="261"/>
      <c r="E173" s="261"/>
      <c r="F173" s="282" t="s">
        <v>2406</v>
      </c>
      <c r="G173" s="261"/>
      <c r="H173" s="261" t="s">
        <v>2473</v>
      </c>
      <c r="I173" s="261" t="s">
        <v>2416</v>
      </c>
      <c r="J173" s="261"/>
      <c r="K173" s="307"/>
    </row>
    <row r="174" spans="2:11" s="1" customFormat="1" ht="15" customHeight="1">
      <c r="B174" s="284"/>
      <c r="C174" s="261" t="s">
        <v>2425</v>
      </c>
      <c r="D174" s="261"/>
      <c r="E174" s="261"/>
      <c r="F174" s="282" t="s">
        <v>2412</v>
      </c>
      <c r="G174" s="261"/>
      <c r="H174" s="261" t="s">
        <v>2473</v>
      </c>
      <c r="I174" s="261" t="s">
        <v>2408</v>
      </c>
      <c r="J174" s="261">
        <v>50</v>
      </c>
      <c r="K174" s="307"/>
    </row>
    <row r="175" spans="2:11" s="1" customFormat="1" ht="15" customHeight="1">
      <c r="B175" s="284"/>
      <c r="C175" s="261" t="s">
        <v>2433</v>
      </c>
      <c r="D175" s="261"/>
      <c r="E175" s="261"/>
      <c r="F175" s="282" t="s">
        <v>2412</v>
      </c>
      <c r="G175" s="261"/>
      <c r="H175" s="261" t="s">
        <v>2473</v>
      </c>
      <c r="I175" s="261" t="s">
        <v>2408</v>
      </c>
      <c r="J175" s="261">
        <v>50</v>
      </c>
      <c r="K175" s="307"/>
    </row>
    <row r="176" spans="2:11" s="1" customFormat="1" ht="15" customHeight="1">
      <c r="B176" s="284"/>
      <c r="C176" s="261" t="s">
        <v>2431</v>
      </c>
      <c r="D176" s="261"/>
      <c r="E176" s="261"/>
      <c r="F176" s="282" t="s">
        <v>2412</v>
      </c>
      <c r="G176" s="261"/>
      <c r="H176" s="261" t="s">
        <v>2473</v>
      </c>
      <c r="I176" s="261" t="s">
        <v>2408</v>
      </c>
      <c r="J176" s="261">
        <v>50</v>
      </c>
      <c r="K176" s="307"/>
    </row>
    <row r="177" spans="2:11" s="1" customFormat="1" ht="15" customHeight="1">
      <c r="B177" s="284"/>
      <c r="C177" s="261" t="s">
        <v>135</v>
      </c>
      <c r="D177" s="261"/>
      <c r="E177" s="261"/>
      <c r="F177" s="282" t="s">
        <v>2406</v>
      </c>
      <c r="G177" s="261"/>
      <c r="H177" s="261" t="s">
        <v>2474</v>
      </c>
      <c r="I177" s="261" t="s">
        <v>2475</v>
      </c>
      <c r="J177" s="261"/>
      <c r="K177" s="307"/>
    </row>
    <row r="178" spans="2:11" s="1" customFormat="1" ht="15" customHeight="1">
      <c r="B178" s="284"/>
      <c r="C178" s="261" t="s">
        <v>62</v>
      </c>
      <c r="D178" s="261"/>
      <c r="E178" s="261"/>
      <c r="F178" s="282" t="s">
        <v>2406</v>
      </c>
      <c r="G178" s="261"/>
      <c r="H178" s="261" t="s">
        <v>2476</v>
      </c>
      <c r="I178" s="261" t="s">
        <v>2477</v>
      </c>
      <c r="J178" s="261">
        <v>1</v>
      </c>
      <c r="K178" s="307"/>
    </row>
    <row r="179" spans="2:11" s="1" customFormat="1" ht="15" customHeight="1">
      <c r="B179" s="284"/>
      <c r="C179" s="261" t="s">
        <v>58</v>
      </c>
      <c r="D179" s="261"/>
      <c r="E179" s="261"/>
      <c r="F179" s="282" t="s">
        <v>2406</v>
      </c>
      <c r="G179" s="261"/>
      <c r="H179" s="261" t="s">
        <v>2478</v>
      </c>
      <c r="I179" s="261" t="s">
        <v>2408</v>
      </c>
      <c r="J179" s="261">
        <v>20</v>
      </c>
      <c r="K179" s="307"/>
    </row>
    <row r="180" spans="2:11" s="1" customFormat="1" ht="15" customHeight="1">
      <c r="B180" s="284"/>
      <c r="C180" s="261" t="s">
        <v>59</v>
      </c>
      <c r="D180" s="261"/>
      <c r="E180" s="261"/>
      <c r="F180" s="282" t="s">
        <v>2406</v>
      </c>
      <c r="G180" s="261"/>
      <c r="H180" s="261" t="s">
        <v>2479</v>
      </c>
      <c r="I180" s="261" t="s">
        <v>2408</v>
      </c>
      <c r="J180" s="261">
        <v>255</v>
      </c>
      <c r="K180" s="307"/>
    </row>
    <row r="181" spans="2:11" s="1" customFormat="1" ht="15" customHeight="1">
      <c r="B181" s="284"/>
      <c r="C181" s="261" t="s">
        <v>136</v>
      </c>
      <c r="D181" s="261"/>
      <c r="E181" s="261"/>
      <c r="F181" s="282" t="s">
        <v>2406</v>
      </c>
      <c r="G181" s="261"/>
      <c r="H181" s="261" t="s">
        <v>2370</v>
      </c>
      <c r="I181" s="261" t="s">
        <v>2408</v>
      </c>
      <c r="J181" s="261">
        <v>10</v>
      </c>
      <c r="K181" s="307"/>
    </row>
    <row r="182" spans="2:11" s="1" customFormat="1" ht="15" customHeight="1">
      <c r="B182" s="284"/>
      <c r="C182" s="261" t="s">
        <v>137</v>
      </c>
      <c r="D182" s="261"/>
      <c r="E182" s="261"/>
      <c r="F182" s="282" t="s">
        <v>2406</v>
      </c>
      <c r="G182" s="261"/>
      <c r="H182" s="261" t="s">
        <v>2480</v>
      </c>
      <c r="I182" s="261" t="s">
        <v>2441</v>
      </c>
      <c r="J182" s="261"/>
      <c r="K182" s="307"/>
    </row>
    <row r="183" spans="2:11" s="1" customFormat="1" ht="15" customHeight="1">
      <c r="B183" s="284"/>
      <c r="C183" s="261" t="s">
        <v>2481</v>
      </c>
      <c r="D183" s="261"/>
      <c r="E183" s="261"/>
      <c r="F183" s="282" t="s">
        <v>2406</v>
      </c>
      <c r="G183" s="261"/>
      <c r="H183" s="261" t="s">
        <v>2482</v>
      </c>
      <c r="I183" s="261" t="s">
        <v>2441</v>
      </c>
      <c r="J183" s="261"/>
      <c r="K183" s="307"/>
    </row>
    <row r="184" spans="2:11" s="1" customFormat="1" ht="15" customHeight="1">
      <c r="B184" s="284"/>
      <c r="C184" s="261" t="s">
        <v>2470</v>
      </c>
      <c r="D184" s="261"/>
      <c r="E184" s="261"/>
      <c r="F184" s="282" t="s">
        <v>2406</v>
      </c>
      <c r="G184" s="261"/>
      <c r="H184" s="261" t="s">
        <v>2483</v>
      </c>
      <c r="I184" s="261" t="s">
        <v>2441</v>
      </c>
      <c r="J184" s="261"/>
      <c r="K184" s="307"/>
    </row>
    <row r="185" spans="2:11" s="1" customFormat="1" ht="15" customHeight="1">
      <c r="B185" s="284"/>
      <c r="C185" s="261" t="s">
        <v>139</v>
      </c>
      <c r="D185" s="261"/>
      <c r="E185" s="261"/>
      <c r="F185" s="282" t="s">
        <v>2412</v>
      </c>
      <c r="G185" s="261"/>
      <c r="H185" s="261" t="s">
        <v>2484</v>
      </c>
      <c r="I185" s="261" t="s">
        <v>2408</v>
      </c>
      <c r="J185" s="261">
        <v>50</v>
      </c>
      <c r="K185" s="307"/>
    </row>
    <row r="186" spans="2:11" s="1" customFormat="1" ht="15" customHeight="1">
      <c r="B186" s="284"/>
      <c r="C186" s="261" t="s">
        <v>2485</v>
      </c>
      <c r="D186" s="261"/>
      <c r="E186" s="261"/>
      <c r="F186" s="282" t="s">
        <v>2412</v>
      </c>
      <c r="G186" s="261"/>
      <c r="H186" s="261" t="s">
        <v>2486</v>
      </c>
      <c r="I186" s="261" t="s">
        <v>2487</v>
      </c>
      <c r="J186" s="261"/>
      <c r="K186" s="307"/>
    </row>
    <row r="187" spans="2:11" s="1" customFormat="1" ht="15" customHeight="1">
      <c r="B187" s="284"/>
      <c r="C187" s="261" t="s">
        <v>2488</v>
      </c>
      <c r="D187" s="261"/>
      <c r="E187" s="261"/>
      <c r="F187" s="282" t="s">
        <v>2412</v>
      </c>
      <c r="G187" s="261"/>
      <c r="H187" s="261" t="s">
        <v>2489</v>
      </c>
      <c r="I187" s="261" t="s">
        <v>2487</v>
      </c>
      <c r="J187" s="261"/>
      <c r="K187" s="307"/>
    </row>
    <row r="188" spans="2:11" s="1" customFormat="1" ht="15" customHeight="1">
      <c r="B188" s="284"/>
      <c r="C188" s="261" t="s">
        <v>2490</v>
      </c>
      <c r="D188" s="261"/>
      <c r="E188" s="261"/>
      <c r="F188" s="282" t="s">
        <v>2412</v>
      </c>
      <c r="G188" s="261"/>
      <c r="H188" s="261" t="s">
        <v>2491</v>
      </c>
      <c r="I188" s="261" t="s">
        <v>2487</v>
      </c>
      <c r="J188" s="261"/>
      <c r="K188" s="307"/>
    </row>
    <row r="189" spans="2:11" s="1" customFormat="1" ht="15" customHeight="1">
      <c r="B189" s="284"/>
      <c r="C189" s="320" t="s">
        <v>2492</v>
      </c>
      <c r="D189" s="261"/>
      <c r="E189" s="261"/>
      <c r="F189" s="282" t="s">
        <v>2412</v>
      </c>
      <c r="G189" s="261"/>
      <c r="H189" s="261" t="s">
        <v>2493</v>
      </c>
      <c r="I189" s="261" t="s">
        <v>2494</v>
      </c>
      <c r="J189" s="321" t="s">
        <v>2495</v>
      </c>
      <c r="K189" s="307"/>
    </row>
    <row r="190" spans="2:11" s="1" customFormat="1" ht="15" customHeight="1">
      <c r="B190" s="284"/>
      <c r="C190" s="320" t="s">
        <v>47</v>
      </c>
      <c r="D190" s="261"/>
      <c r="E190" s="261"/>
      <c r="F190" s="282" t="s">
        <v>2406</v>
      </c>
      <c r="G190" s="261"/>
      <c r="H190" s="258" t="s">
        <v>2496</v>
      </c>
      <c r="I190" s="261" t="s">
        <v>2497</v>
      </c>
      <c r="J190" s="261"/>
      <c r="K190" s="307"/>
    </row>
    <row r="191" spans="2:11" s="1" customFormat="1" ht="15" customHeight="1">
      <c r="B191" s="284"/>
      <c r="C191" s="320" t="s">
        <v>2498</v>
      </c>
      <c r="D191" s="261"/>
      <c r="E191" s="261"/>
      <c r="F191" s="282" t="s">
        <v>2406</v>
      </c>
      <c r="G191" s="261"/>
      <c r="H191" s="261" t="s">
        <v>2499</v>
      </c>
      <c r="I191" s="261" t="s">
        <v>2441</v>
      </c>
      <c r="J191" s="261"/>
      <c r="K191" s="307"/>
    </row>
    <row r="192" spans="2:11" s="1" customFormat="1" ht="15" customHeight="1">
      <c r="B192" s="284"/>
      <c r="C192" s="320" t="s">
        <v>2500</v>
      </c>
      <c r="D192" s="261"/>
      <c r="E192" s="261"/>
      <c r="F192" s="282" t="s">
        <v>2406</v>
      </c>
      <c r="G192" s="261"/>
      <c r="H192" s="261" t="s">
        <v>2501</v>
      </c>
      <c r="I192" s="261" t="s">
        <v>2441</v>
      </c>
      <c r="J192" s="261"/>
      <c r="K192" s="307"/>
    </row>
    <row r="193" spans="2:11" s="1" customFormat="1" ht="15" customHeight="1">
      <c r="B193" s="284"/>
      <c r="C193" s="320" t="s">
        <v>2502</v>
      </c>
      <c r="D193" s="261"/>
      <c r="E193" s="261"/>
      <c r="F193" s="282" t="s">
        <v>2412</v>
      </c>
      <c r="G193" s="261"/>
      <c r="H193" s="261" t="s">
        <v>2503</v>
      </c>
      <c r="I193" s="261" t="s">
        <v>2441</v>
      </c>
      <c r="J193" s="261"/>
      <c r="K193" s="307"/>
    </row>
    <row r="194" spans="2:11" s="1" customFormat="1" ht="15" customHeight="1">
      <c r="B194" s="313"/>
      <c r="C194" s="322"/>
      <c r="D194" s="293"/>
      <c r="E194" s="293"/>
      <c r="F194" s="293"/>
      <c r="G194" s="293"/>
      <c r="H194" s="293"/>
      <c r="I194" s="293"/>
      <c r="J194" s="293"/>
      <c r="K194" s="314"/>
    </row>
    <row r="195" spans="2:11" s="1" customFormat="1" ht="18.75" customHeight="1">
      <c r="B195" s="295"/>
      <c r="C195" s="305"/>
      <c r="D195" s="305"/>
      <c r="E195" s="305"/>
      <c r="F195" s="315"/>
      <c r="G195" s="305"/>
      <c r="H195" s="305"/>
      <c r="I195" s="305"/>
      <c r="J195" s="305"/>
      <c r="K195" s="295"/>
    </row>
    <row r="196" spans="2:11" s="1" customFormat="1" ht="18.75" customHeight="1">
      <c r="B196" s="295"/>
      <c r="C196" s="305"/>
      <c r="D196" s="305"/>
      <c r="E196" s="305"/>
      <c r="F196" s="315"/>
      <c r="G196" s="305"/>
      <c r="H196" s="305"/>
      <c r="I196" s="305"/>
      <c r="J196" s="305"/>
      <c r="K196" s="295"/>
    </row>
    <row r="197" spans="2:11" s="1" customFormat="1" ht="18.75" customHeight="1">
      <c r="B197" s="268"/>
      <c r="C197" s="268"/>
      <c r="D197" s="268"/>
      <c r="E197" s="268"/>
      <c r="F197" s="268"/>
      <c r="G197" s="268"/>
      <c r="H197" s="268"/>
      <c r="I197" s="268"/>
      <c r="J197" s="268"/>
      <c r="K197" s="268"/>
    </row>
    <row r="198" spans="2:11" s="1" customFormat="1" ht="13.5">
      <c r="B198" s="250"/>
      <c r="C198" s="251"/>
      <c r="D198" s="251"/>
      <c r="E198" s="251"/>
      <c r="F198" s="251"/>
      <c r="G198" s="251"/>
      <c r="H198" s="251"/>
      <c r="I198" s="251"/>
      <c r="J198" s="251"/>
      <c r="K198" s="252"/>
    </row>
    <row r="199" spans="2:11" s="1" customFormat="1" ht="21">
      <c r="B199" s="253"/>
      <c r="C199" s="382" t="s">
        <v>2504</v>
      </c>
      <c r="D199" s="382"/>
      <c r="E199" s="382"/>
      <c r="F199" s="382"/>
      <c r="G199" s="382"/>
      <c r="H199" s="382"/>
      <c r="I199" s="382"/>
      <c r="J199" s="382"/>
      <c r="K199" s="254"/>
    </row>
    <row r="200" spans="2:11" s="1" customFormat="1" ht="25.5" customHeight="1">
      <c r="B200" s="253"/>
      <c r="C200" s="323" t="s">
        <v>2505</v>
      </c>
      <c r="D200" s="323"/>
      <c r="E200" s="323"/>
      <c r="F200" s="323" t="s">
        <v>2506</v>
      </c>
      <c r="G200" s="324"/>
      <c r="H200" s="383" t="s">
        <v>2507</v>
      </c>
      <c r="I200" s="383"/>
      <c r="J200" s="383"/>
      <c r="K200" s="254"/>
    </row>
    <row r="201" spans="2:11" s="1" customFormat="1" ht="5.25" customHeight="1">
      <c r="B201" s="284"/>
      <c r="C201" s="279"/>
      <c r="D201" s="279"/>
      <c r="E201" s="279"/>
      <c r="F201" s="279"/>
      <c r="G201" s="305"/>
      <c r="H201" s="279"/>
      <c r="I201" s="279"/>
      <c r="J201" s="279"/>
      <c r="K201" s="307"/>
    </row>
    <row r="202" spans="2:11" s="1" customFormat="1" ht="15" customHeight="1">
      <c r="B202" s="284"/>
      <c r="C202" s="261" t="s">
        <v>2497</v>
      </c>
      <c r="D202" s="261"/>
      <c r="E202" s="261"/>
      <c r="F202" s="282" t="s">
        <v>48</v>
      </c>
      <c r="G202" s="261"/>
      <c r="H202" s="384" t="s">
        <v>2508</v>
      </c>
      <c r="I202" s="384"/>
      <c r="J202" s="384"/>
      <c r="K202" s="307"/>
    </row>
    <row r="203" spans="2:11" s="1" customFormat="1" ht="15" customHeight="1">
      <c r="B203" s="284"/>
      <c r="C203" s="261"/>
      <c r="D203" s="261"/>
      <c r="E203" s="261"/>
      <c r="F203" s="282" t="s">
        <v>49</v>
      </c>
      <c r="G203" s="261"/>
      <c r="H203" s="384" t="s">
        <v>2509</v>
      </c>
      <c r="I203" s="384"/>
      <c r="J203" s="384"/>
      <c r="K203" s="307"/>
    </row>
    <row r="204" spans="2:11" s="1" customFormat="1" ht="15" customHeight="1">
      <c r="B204" s="284"/>
      <c r="C204" s="261"/>
      <c r="D204" s="261"/>
      <c r="E204" s="261"/>
      <c r="F204" s="282" t="s">
        <v>52</v>
      </c>
      <c r="G204" s="261"/>
      <c r="H204" s="384" t="s">
        <v>2510</v>
      </c>
      <c r="I204" s="384"/>
      <c r="J204" s="384"/>
      <c r="K204" s="307"/>
    </row>
    <row r="205" spans="2:11" s="1" customFormat="1" ht="15" customHeight="1">
      <c r="B205" s="284"/>
      <c r="C205" s="261"/>
      <c r="D205" s="261"/>
      <c r="E205" s="261"/>
      <c r="F205" s="282" t="s">
        <v>50</v>
      </c>
      <c r="G205" s="261"/>
      <c r="H205" s="384" t="s">
        <v>2511</v>
      </c>
      <c r="I205" s="384"/>
      <c r="J205" s="384"/>
      <c r="K205" s="307"/>
    </row>
    <row r="206" spans="2:11" s="1" customFormat="1" ht="15" customHeight="1">
      <c r="B206" s="284"/>
      <c r="C206" s="261"/>
      <c r="D206" s="261"/>
      <c r="E206" s="261"/>
      <c r="F206" s="282" t="s">
        <v>51</v>
      </c>
      <c r="G206" s="261"/>
      <c r="H206" s="384" t="s">
        <v>2512</v>
      </c>
      <c r="I206" s="384"/>
      <c r="J206" s="384"/>
      <c r="K206" s="307"/>
    </row>
    <row r="207" spans="2:11" s="1" customFormat="1" ht="15" customHeight="1">
      <c r="B207" s="284"/>
      <c r="C207" s="261"/>
      <c r="D207" s="261"/>
      <c r="E207" s="261"/>
      <c r="F207" s="282"/>
      <c r="G207" s="261"/>
      <c r="H207" s="261"/>
      <c r="I207" s="261"/>
      <c r="J207" s="261"/>
      <c r="K207" s="307"/>
    </row>
    <row r="208" spans="2:11" s="1" customFormat="1" ht="15" customHeight="1">
      <c r="B208" s="284"/>
      <c r="C208" s="261" t="s">
        <v>2453</v>
      </c>
      <c r="D208" s="261"/>
      <c r="E208" s="261"/>
      <c r="F208" s="282" t="s">
        <v>84</v>
      </c>
      <c r="G208" s="261"/>
      <c r="H208" s="384" t="s">
        <v>2513</v>
      </c>
      <c r="I208" s="384"/>
      <c r="J208" s="384"/>
      <c r="K208" s="307"/>
    </row>
    <row r="209" spans="2:11" s="1" customFormat="1" ht="15" customHeight="1">
      <c r="B209" s="284"/>
      <c r="C209" s="261"/>
      <c r="D209" s="261"/>
      <c r="E209" s="261"/>
      <c r="F209" s="282" t="s">
        <v>2348</v>
      </c>
      <c r="G209" s="261"/>
      <c r="H209" s="384" t="s">
        <v>2349</v>
      </c>
      <c r="I209" s="384"/>
      <c r="J209" s="384"/>
      <c r="K209" s="307"/>
    </row>
    <row r="210" spans="2:11" s="1" customFormat="1" ht="15" customHeight="1">
      <c r="B210" s="284"/>
      <c r="C210" s="261"/>
      <c r="D210" s="261"/>
      <c r="E210" s="261"/>
      <c r="F210" s="282" t="s">
        <v>2346</v>
      </c>
      <c r="G210" s="261"/>
      <c r="H210" s="384" t="s">
        <v>2514</v>
      </c>
      <c r="I210" s="384"/>
      <c r="J210" s="384"/>
      <c r="K210" s="307"/>
    </row>
    <row r="211" spans="2:11" s="1" customFormat="1" ht="15" customHeight="1">
      <c r="B211" s="325"/>
      <c r="C211" s="261"/>
      <c r="D211" s="261"/>
      <c r="E211" s="261"/>
      <c r="F211" s="282" t="s">
        <v>2350</v>
      </c>
      <c r="G211" s="320"/>
      <c r="H211" s="385" t="s">
        <v>2351</v>
      </c>
      <c r="I211" s="385"/>
      <c r="J211" s="385"/>
      <c r="K211" s="326"/>
    </row>
    <row r="212" spans="2:11" s="1" customFormat="1" ht="15" customHeight="1">
      <c r="B212" s="325"/>
      <c r="C212" s="261"/>
      <c r="D212" s="261"/>
      <c r="E212" s="261"/>
      <c r="F212" s="282" t="s">
        <v>2352</v>
      </c>
      <c r="G212" s="320"/>
      <c r="H212" s="385" t="s">
        <v>2166</v>
      </c>
      <c r="I212" s="385"/>
      <c r="J212" s="385"/>
      <c r="K212" s="326"/>
    </row>
    <row r="213" spans="2:11" s="1" customFormat="1" ht="15" customHeight="1">
      <c r="B213" s="325"/>
      <c r="C213" s="261"/>
      <c r="D213" s="261"/>
      <c r="E213" s="261"/>
      <c r="F213" s="282"/>
      <c r="G213" s="320"/>
      <c r="H213" s="311"/>
      <c r="I213" s="311"/>
      <c r="J213" s="311"/>
      <c r="K213" s="326"/>
    </row>
    <row r="214" spans="2:11" s="1" customFormat="1" ht="15" customHeight="1">
      <c r="B214" s="325"/>
      <c r="C214" s="261" t="s">
        <v>2477</v>
      </c>
      <c r="D214" s="261"/>
      <c r="E214" s="261"/>
      <c r="F214" s="282">
        <v>1</v>
      </c>
      <c r="G214" s="320"/>
      <c r="H214" s="385" t="s">
        <v>2515</v>
      </c>
      <c r="I214" s="385"/>
      <c r="J214" s="385"/>
      <c r="K214" s="326"/>
    </row>
    <row r="215" spans="2:11" s="1" customFormat="1" ht="15" customHeight="1">
      <c r="B215" s="325"/>
      <c r="C215" s="261"/>
      <c r="D215" s="261"/>
      <c r="E215" s="261"/>
      <c r="F215" s="282">
        <v>2</v>
      </c>
      <c r="G215" s="320"/>
      <c r="H215" s="385" t="s">
        <v>2516</v>
      </c>
      <c r="I215" s="385"/>
      <c r="J215" s="385"/>
      <c r="K215" s="326"/>
    </row>
    <row r="216" spans="2:11" s="1" customFormat="1" ht="15" customHeight="1">
      <c r="B216" s="325"/>
      <c r="C216" s="261"/>
      <c r="D216" s="261"/>
      <c r="E216" s="261"/>
      <c r="F216" s="282">
        <v>3</v>
      </c>
      <c r="G216" s="320"/>
      <c r="H216" s="385" t="s">
        <v>2517</v>
      </c>
      <c r="I216" s="385"/>
      <c r="J216" s="385"/>
      <c r="K216" s="326"/>
    </row>
    <row r="217" spans="2:11" s="1" customFormat="1" ht="15" customHeight="1">
      <c r="B217" s="325"/>
      <c r="C217" s="261"/>
      <c r="D217" s="261"/>
      <c r="E217" s="261"/>
      <c r="F217" s="282">
        <v>4</v>
      </c>
      <c r="G217" s="320"/>
      <c r="H217" s="385" t="s">
        <v>2518</v>
      </c>
      <c r="I217" s="385"/>
      <c r="J217" s="385"/>
      <c r="K217" s="326"/>
    </row>
    <row r="218" spans="2:11" s="1" customFormat="1" ht="12.75" customHeight="1">
      <c r="B218" s="327"/>
      <c r="C218" s="328"/>
      <c r="D218" s="328"/>
      <c r="E218" s="328"/>
      <c r="F218" s="328"/>
      <c r="G218" s="328"/>
      <c r="H218" s="328"/>
      <c r="I218" s="328"/>
      <c r="J218" s="328"/>
      <c r="K218" s="329"/>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STAPO\Luděk</dc:creator>
  <cp:keywords/>
  <dc:description/>
  <cp:lastModifiedBy>Vokoun Pavel, Bc.</cp:lastModifiedBy>
  <dcterms:created xsi:type="dcterms:W3CDTF">2020-09-24T06:39:52Z</dcterms:created>
  <dcterms:modified xsi:type="dcterms:W3CDTF">2021-02-15T08:46:41Z</dcterms:modified>
  <cp:category/>
  <cp:version/>
  <cp:contentType/>
  <cp:contentStatus/>
</cp:coreProperties>
</file>