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Lokalita č. 10 - Lokalita..." sheetId="2" r:id="rId2"/>
    <sheet name="VRN-DRN - Vedlejší a dopl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'Lokalita č. 10 - Lokalita...'!$C$82:$K$204</definedName>
    <definedName name="_xlnm.Print_Area" localSheetId="1">'Lokalita č. 10 - Lokalita...'!$C$4:$J$39,'Lokalita č. 10 - Lokalita...'!$C$45:$J$64,'Lokalita č. 10 - Lokalita...'!$C$70:$K$204</definedName>
    <definedName name="_xlnm.Print_Titles" localSheetId="1">'Lokalita č. 10 - Lokalita...'!$82:$82</definedName>
    <definedName name="_xlnm._FilterDatabase" localSheetId="2" hidden="1">'VRN-DRN - Vedlejší a dopl...'!$C$79:$K$87</definedName>
    <definedName name="_xlnm.Print_Area" localSheetId="2">'VRN-DRN - Vedlejší a dopl...'!$C$4:$J$39,'VRN-DRN - Vedlejší a dopl...'!$C$45:$J$61,'VRN-DRN - Vedlejší a dopl...'!$C$67:$K$87</definedName>
    <definedName name="_xlnm.Print_Titles" localSheetId="2">'VRN-DRN - Vedlejší a dopl...'!$79:$79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7"/>
  <c i="1" r="BD56"/>
  <c i="3" r="BH82"/>
  <c r="F36"/>
  <c i="1" r="BC56"/>
  <c i="3" r="BG82"/>
  <c r="F35"/>
  <c i="1" r="BB56"/>
  <c i="3" r="BF82"/>
  <c r="J34"/>
  <c i="1" r="AW56"/>
  <c i="3" r="F34"/>
  <c i="1" r="BA56"/>
  <c i="3" r="T82"/>
  <c r="T81"/>
  <c r="T80"/>
  <c r="R82"/>
  <c r="R81"/>
  <c r="R80"/>
  <c r="P82"/>
  <c r="P81"/>
  <c r="P80"/>
  <c i="1" r="AU56"/>
  <c i="3" r="BK82"/>
  <c r="BK81"/>
  <c r="J81"/>
  <c r="BK80"/>
  <c r="J80"/>
  <c r="J59"/>
  <c r="J30"/>
  <c i="1" r="AG56"/>
  <c i="3" r="J82"/>
  <c r="BE82"/>
  <c r="J33"/>
  <c i="1" r="AV56"/>
  <c i="3" r="F33"/>
  <c i="1" r="AZ56"/>
  <c i="3" r="J60"/>
  <c r="J77"/>
  <c r="J76"/>
  <c r="F76"/>
  <c r="F74"/>
  <c r="E72"/>
  <c r="J55"/>
  <c r="J54"/>
  <c r="F54"/>
  <c r="F52"/>
  <c r="E50"/>
  <c r="J39"/>
  <c r="J18"/>
  <c r="E18"/>
  <c r="F77"/>
  <c r="F55"/>
  <c r="J17"/>
  <c r="J12"/>
  <c r="J74"/>
  <c r="J52"/>
  <c r="E7"/>
  <c r="E70"/>
  <c r="E48"/>
  <c i="2" r="J37"/>
  <c r="J36"/>
  <c i="1" r="AY55"/>
  <c i="2" r="J35"/>
  <c i="1" r="AX55"/>
  <c i="2"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3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6"/>
  <c r="BH126"/>
  <c r="BG126"/>
  <c r="BF126"/>
  <c r="T126"/>
  <c r="T125"/>
  <c r="R126"/>
  <c r="R125"/>
  <c r="P126"/>
  <c r="P125"/>
  <c r="BK126"/>
  <c r="BK125"/>
  <c r="J125"/>
  <c r="J126"/>
  <c r="BE126"/>
  <c r="J62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6"/>
  <c r="F37"/>
  <c i="1" r="BD55"/>
  <c i="2" r="BH86"/>
  <c r="F36"/>
  <c i="1" r="BC55"/>
  <c i="2" r="BG86"/>
  <c r="F35"/>
  <c i="1" r="BB55"/>
  <c i="2" r="BF86"/>
  <c r="J34"/>
  <c i="1" r="AW55"/>
  <c i="2" r="F34"/>
  <c i="1" r="BA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E86"/>
  <c r="J33"/>
  <c i="1" r="AV55"/>
  <c i="2" r="F33"/>
  <c i="1" r="AZ55"/>
  <c i="2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<sst xmlns="http://schemas.openxmlformats.org/spreadsheetml/2006/main">
  <si>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</si>
  <si>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</si>
  <si>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</si>
  <si>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</si>
  <si>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</si>
  <si>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{835c2c93-fd0b-4685-86fd-59f814a4db28}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</si>
  <si>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</si>
  <si>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</si>
  <si>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</si>
  <si>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</si>
  <si>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</si>
  <si>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</si>
  <si>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</si>
  <si>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</si>
  <si>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001_SED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</si>
  <si>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</si>
  <si>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</si>
  <si>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Program  regenerace městské části Praha 5</t>
  </si>
  <si>
    <t>KSO:</t>
  </si>
  <si>
    <t>822 29</t>
  </si>
  <si>
    <t>CC-CZ:</t>
  </si>
  <si>
    <t>21121</t>
  </si>
  <si>
    <t>Místo:</t>
  </si>
  <si>
    <t>Praha 5</t>
  </si>
  <si>
    <t>Datum:</t>
  </si>
  <si>
    <t>23. 5. 2019</t>
  </si>
  <si>
    <t>CZ-CPV:</t>
  </si>
  <si>
    <t>45233250-6</t>
  </si>
  <si>
    <t>CZ-CPA:</t>
  </si>
  <si>
    <t>42.11.20</t>
  </si>
  <si>
    <t>Zadavatel:</t>
  </si>
  <si>
    <t>IČ:</t>
  </si>
  <si>
    <t>Úřad městské části Praha 5</t>
  </si>
  <si>
    <t>DIČ:</t>
  </si>
  <si>
    <t>Uchazeč:</t>
  </si>
  <si>
    <t>Vyplň údaj</t>
  </si>
  <si>
    <t>Projektant:</t>
  </si>
  <si>
    <t>ing. arch. Marin Sedlák</t>
  </si>
  <si>
    <t>True</t>
  </si>
  <si>
    <t>Zpracovatel:</t>
  </si>
  <si>
    <t>Roman Valík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</si>
  <si>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</si>
  <si>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</si>
  <si>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</si>
  <si>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</si>
  <si>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</si>
  <si>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</si>
  <si>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</si>
  <si>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</si>
  <si>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</si>
  <si>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</si>
  <si>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</si>
  <si>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</si>
  <si>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</si>
  <si>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</si>
  <si>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</si>
  <si>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</si>
  <si>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</si>
  <si>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</si>
  <si>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</si>
  <si>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</si>
  <si>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</si>
  <si>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</si>
  <si>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</si>
  <si>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</si>
  <si>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</si>
  <si>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</si>
  <si>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</si>
  <si>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</si>
  <si>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</si>
  <si>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</si>
  <si>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</si>
  <si>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</si>
  <si>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</si>
  <si>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</si>
  <si>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</si>
  <si>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</si>
  <si>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</si>
  <si>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</si>
  <si>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</si>
  <si>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</si>
  <si>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Lokalita č. 10</t>
  </si>
  <si>
    <t>Lokalita č. 10 - Štefánikova</t>
  </si>
  <si>
    <t>STA</t>
  </si>
  <si>
    <t>1</t>
  </si>
  <si>
    <t>{72820d1e-77a0-43e1-8363-855134c226e6}</t>
  </si>
  <si>
    <t>2</t>
  </si>
  <si>
    <t>VRN/DRN</t>
  </si>
  <si>
    <t>Vedlejší a doplňkové rozpočtové náklady</t>
  </si>
  <si>
    <t>{3c148138-b0b9-4a43-a89f-8be6a080661f}</t>
  </si>
  <si>
    <t>odstr_mozaiky</t>
  </si>
  <si>
    <t>355,2</t>
  </si>
  <si>
    <t>odstr_DD</t>
  </si>
  <si>
    <t>83,9</t>
  </si>
  <si>
    <t>KRYCÍ LIST SOUPISU PRACÍ</t>
  </si>
  <si>
    <t>odstr_asfaltu</t>
  </si>
  <si>
    <t>9,16</t>
  </si>
  <si>
    <t>vyrovnání_obrub</t>
  </si>
  <si>
    <t>36,95</t>
  </si>
  <si>
    <t>obruba_2xVD</t>
  </si>
  <si>
    <t>18</t>
  </si>
  <si>
    <t>výkop</t>
  </si>
  <si>
    <t>130,499</t>
  </si>
  <si>
    <t>Objekt:</t>
  </si>
  <si>
    <t>odvoz_výkopku</t>
  </si>
  <si>
    <t>133,499</t>
  </si>
  <si>
    <t>Lokalita č. 10 - Lokalita č. 10 - Štefánikova</t>
  </si>
  <si>
    <t>komurka</t>
  </si>
  <si>
    <t>46,2</t>
  </si>
  <si>
    <t>odvoz_asfaltu</t>
  </si>
  <si>
    <t>4,305</t>
  </si>
  <si>
    <t>odvoz_suti</t>
  </si>
  <si>
    <t>34,396</t>
  </si>
  <si>
    <t>odvoz_betonu</t>
  </si>
  <si>
    <t>5,061</t>
  </si>
  <si>
    <t>sloupky</t>
  </si>
  <si>
    <t>24</t>
  </si>
  <si>
    <t>chodník</t>
  </si>
  <si>
    <t>352,2</t>
  </si>
  <si>
    <t>vjezdy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</si>
  <si>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</si>
  <si>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</si>
  <si>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</si>
  <si>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</si>
  <si>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</si>
  <si>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</si>
  <si>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</si>
  <si>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</si>
  <si>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</si>
  <si>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</si>
  <si>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</si>
  <si>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</si>
  <si>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</si>
  <si>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</si>
  <si>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</si>
  <si>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</si>
  <si>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</si>
  <si>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</si>
  <si>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</si>
  <si>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</si>
  <si>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</si>
  <si>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</si>
  <si>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</si>
  <si>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</si>
  <si>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</si>
  <si>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</si>
  <si>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</si>
  <si>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</si>
  <si>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</si>
  <si>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</si>
  <si>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2019 01</t>
  </si>
  <si>
    <t>4</t>
  </si>
  <si>
    <t>1942719741</t>
  </si>
  <si>
    <t>VV</t>
  </si>
  <si>
    <t>"všechny výměry jsou odečteny z příloh Situace a Vzorový příčný řez, platí pro všechny položky Soupisu prací."</t>
  </si>
  <si>
    <t>"odvozné vzdálenosti jsou stanoveny na 20 km pro potřebu kontrolního rozpočtu, skutečné odvozné vzdálenosti"</t>
  </si>
  <si>
    <t>"jsou věcí zhotovitele a budou oceněny beze změny Soupisu prací. Platí pro celý Soupis prací."</t>
  </si>
  <si>
    <t>38,3+156,6+160,3</t>
  </si>
  <si>
    <t>113106161</t>
  </si>
  <si>
    <t>Rozebrání dlažeb vozovek z drobných kostek s ložem z kameniva ručně</t>
  </si>
  <si>
    <t>-468729056</t>
  </si>
  <si>
    <t>"z vjezdů" 25,6+58,3</t>
  </si>
  <si>
    <t>3</t>
  </si>
  <si>
    <t>113107144</t>
  </si>
  <si>
    <t>Odstranění podkladu živičného tl 200 mm ručně</t>
  </si>
  <si>
    <t>1548367698</t>
  </si>
  <si>
    <t xml:space="preserve">"pro opravu vozovky za obrubou"  45,8*0,2</t>
  </si>
  <si>
    <t>113201111</t>
  </si>
  <si>
    <t>Vytrhání obrub chodníkových ležatých</t>
  </si>
  <si>
    <t>m</t>
  </si>
  <si>
    <t>-63958270</t>
  </si>
  <si>
    <t>"pro vyrovnání stávajících obrubníků" 4,25+16,9+15,8</t>
  </si>
  <si>
    <t>5</t>
  </si>
  <si>
    <t>113203111</t>
  </si>
  <si>
    <t>Vytrhání obrub z dlažebních kostek</t>
  </si>
  <si>
    <t>-1089937765</t>
  </si>
  <si>
    <t>"obruby ve vjezdech ze dvou řad velkých kostek" (3+6)*2</t>
  </si>
  <si>
    <t>6</t>
  </si>
  <si>
    <t>122302202</t>
  </si>
  <si>
    <t>Odkopávky a prokopávky nezapažené pro silnice objemu do 1000 m3 v hornině tř. 4</t>
  </si>
  <si>
    <t>m3</t>
  </si>
  <si>
    <t>-385803504</t>
  </si>
  <si>
    <t>"pro konstrrukci chodníku" odstr_mozaiky*0,34</t>
  </si>
  <si>
    <t>"pro konstrukci vjezdů" odstr_DD*0,47</t>
  </si>
  <si>
    <t>"odpočet konstrukcí vybouraných v samostatných položkách:"</t>
  </si>
  <si>
    <t>-odstr_mozaiky*0,06-odstr_DD*0,1</t>
  </si>
  <si>
    <t>Součet</t>
  </si>
  <si>
    <t>7</t>
  </si>
  <si>
    <t>122302209</t>
  </si>
  <si>
    <t>Příplatek k odkopávkám a prokopávkám pro silnice v hornině tř. 4 za lepivost</t>
  </si>
  <si>
    <t>1042779509</t>
  </si>
  <si>
    <t>8</t>
  </si>
  <si>
    <t>162701105</t>
  </si>
  <si>
    <t>Vodorovné přemístění do 10000 m výkopku/sypaniny z horniny tř. 1 až 4</t>
  </si>
  <si>
    <t>-719757320</t>
  </si>
  <si>
    <t>výkop+"zemina z jamek pro výsadbu stromů" 3</t>
  </si>
  <si>
    <t>9</t>
  </si>
  <si>
    <t>162701109</t>
  </si>
  <si>
    <t>Příplatek k vodorovnému přemístění výkopku/sypaniny z horniny tř. 1 až 4 ZKD 1000 m přes 10000 m</t>
  </si>
  <si>
    <t>-42621146</t>
  </si>
  <si>
    <t>odvoz_výkopku*10</t>
  </si>
  <si>
    <t>10</t>
  </si>
  <si>
    <t>171201211</t>
  </si>
  <si>
    <t>Poplatek za uložení stavebního odpadu - zeminy a kameniva na skládce</t>
  </si>
  <si>
    <t>t</t>
  </si>
  <si>
    <t>17861659</t>
  </si>
  <si>
    <t>odvoz_výkopku*1,7</t>
  </si>
  <si>
    <t>11</t>
  </si>
  <si>
    <t>181R10001</t>
  </si>
  <si>
    <t>Zavodňovací zařízení ke stromům dodávka a montáž</t>
  </si>
  <si>
    <t>kus</t>
  </si>
  <si>
    <t>-142734185</t>
  </si>
  <si>
    <t>12</t>
  </si>
  <si>
    <t>183000003</t>
  </si>
  <si>
    <t>Ostatní náklady na výsadbu dřeviny - zalévání, řez,hnojení, ochrana před okusem atd.</t>
  </si>
  <si>
    <t>1491675995</t>
  </si>
  <si>
    <t>13</t>
  </si>
  <si>
    <t>183101321</t>
  </si>
  <si>
    <t>Jamky pro výsadbu s výměnou 100 % půdy zeminy tř 1 až 4 objem do 1 m3 v rovině a svahu do 1:5</t>
  </si>
  <si>
    <t>-787262918</t>
  </si>
  <si>
    <t>14</t>
  </si>
  <si>
    <t>M</t>
  </si>
  <si>
    <t>10321100</t>
  </si>
  <si>
    <t>zahradní substrát pro výsadbu VL</t>
  </si>
  <si>
    <t>1135292590</t>
  </si>
  <si>
    <t>183106613</t>
  </si>
  <si>
    <t>Ochrana stromu protikořenovou clonou v rovině nebo na svahu do 1:5 hloubky do 1000 mm</t>
  </si>
  <si>
    <t>-1195951535</t>
  </si>
  <si>
    <t>3*4</t>
  </si>
  <si>
    <t>16</t>
  </si>
  <si>
    <t>69311089</t>
  </si>
  <si>
    <t>geotextilie netkaná separační, ochranná, filtrační, drenážní PES 600g/m2</t>
  </si>
  <si>
    <t>-373359527</t>
  </si>
  <si>
    <t>12*1,1</t>
  </si>
  <si>
    <t>17</t>
  </si>
  <si>
    <t>184102117</t>
  </si>
  <si>
    <t>Výsadba dřeviny s balem D do 1 m do jamky se zalitím v rovině a svahu do 1:5</t>
  </si>
  <si>
    <t>1294429227</t>
  </si>
  <si>
    <t>028VP0001</t>
  </si>
  <si>
    <t>dřezovec beztrnný s balem</t>
  </si>
  <si>
    <t>-1520573604</t>
  </si>
  <si>
    <t>"Gleditzia triacanthas „Skyline“" 3</t>
  </si>
  <si>
    <t>19</t>
  </si>
  <si>
    <t>184215321</t>
  </si>
  <si>
    <t>Ukotvení dřeviny textilnímy popruhy a ocelovými lanky do skruže obvodu kmene do 200 mm</t>
  </si>
  <si>
    <t>-1775397136</t>
  </si>
  <si>
    <t>Komunikace pozemní</t>
  </si>
  <si>
    <t>20</t>
  </si>
  <si>
    <t>564851111</t>
  </si>
  <si>
    <t>Podklad ze štěrkodrtě ŠD tl 150 mm</t>
  </si>
  <si>
    <t>312320913</t>
  </si>
  <si>
    <t>38,3+156,6+160,3-3</t>
  </si>
  <si>
    <t>25,6+58,3</t>
  </si>
  <si>
    <t>567114131</t>
  </si>
  <si>
    <t>Podklad ze směsi stmelené cementem SC C 20/25 (PB I) tl 120 mm</t>
  </si>
  <si>
    <t>-2090186202</t>
  </si>
  <si>
    <t>"oprava vozovky za obrubou" 45,8*0,2</t>
  </si>
  <si>
    <t>22</t>
  </si>
  <si>
    <t>56712R011</t>
  </si>
  <si>
    <t>Podklad ze směsi stmelené cementem SC C 8/10 (KSC I) tl 100 mm</t>
  </si>
  <si>
    <t>772192445</t>
  </si>
  <si>
    <t>chodník+vjezdy</t>
  </si>
  <si>
    <t>23</t>
  </si>
  <si>
    <t>578143113</t>
  </si>
  <si>
    <t>Litý asfalt MA 11 (LAS) tl 40 mm š do 3 m z nemodifikovaného asfaltu</t>
  </si>
  <si>
    <t>624247783</t>
  </si>
  <si>
    <t>"oprava vozovky za obrubou" 45,8*0,2*2</t>
  </si>
  <si>
    <t>578901113</t>
  </si>
  <si>
    <t>Zdrsňovací posyp litého asfaltu v množství 8 kg/m2</t>
  </si>
  <si>
    <t>1036330115</t>
  </si>
  <si>
    <t>25</t>
  </si>
  <si>
    <t>591111111</t>
  </si>
  <si>
    <t>Kladení dlažby z kostek velkých z kamene do lože z kameniva těženého tl 50 mm</t>
  </si>
  <si>
    <t>-2140251689</t>
  </si>
  <si>
    <t>26</t>
  </si>
  <si>
    <t>58381008</t>
  </si>
  <si>
    <t>kostka dlažební žula velká 15/17</t>
  </si>
  <si>
    <t>-1597654478</t>
  </si>
  <si>
    <t>83,9*1,01 'Přepočtené koeficientem množství</t>
  </si>
  <si>
    <t>27</t>
  </si>
  <si>
    <t>591442111</t>
  </si>
  <si>
    <t>Kladení dlažby z mozaiky dvou a vícebarevné komunikací pro pěší lože z MC</t>
  </si>
  <si>
    <t>-1229289867</t>
  </si>
  <si>
    <t>28</t>
  </si>
  <si>
    <t>58381004</t>
  </si>
  <si>
    <t>kostka dlažební mozaika žula 4/6 tř 1</t>
  </si>
  <si>
    <t>84169313</t>
  </si>
  <si>
    <t>"mozaika bude stávající vyzískaná s doplněním nové odhadem 5%" chodník/100*5*1,02</t>
  </si>
  <si>
    <t>Ostatní konstrukce a práce, bourání</t>
  </si>
  <si>
    <t>29</t>
  </si>
  <si>
    <t>912111111</t>
  </si>
  <si>
    <t>Montáž zábrany parkovací sloupku v do 800 mm zabetonovaného</t>
  </si>
  <si>
    <t>1328931069</t>
  </si>
  <si>
    <t>"stávající vyzískané sloupky" 24</t>
  </si>
  <si>
    <t>30</t>
  </si>
  <si>
    <t>916111113</t>
  </si>
  <si>
    <t>Osazení obruby z velkých kostek s boční opěrou do lože z betonu prostého</t>
  </si>
  <si>
    <t>-990620185</t>
  </si>
  <si>
    <t xml:space="preserve">"dvojlinka ve vjezdech z vyzískaných kostek"  (3+6)*2</t>
  </si>
  <si>
    <t>31</t>
  </si>
  <si>
    <t>916241113</t>
  </si>
  <si>
    <t>Osazení obrubníku kamenného ležatého s boční opěrou do lože z betonu prostého</t>
  </si>
  <si>
    <t>1042071121</t>
  </si>
  <si>
    <t>"z vyzískaných obrubníků" 4,25+16,9+15,8</t>
  </si>
  <si>
    <t>32</t>
  </si>
  <si>
    <t>919112212</t>
  </si>
  <si>
    <t>Řezání spár pro vytvoření komůrky š 10 mm hl 20 mm pro těsnící zálivku v živičném krytu</t>
  </si>
  <si>
    <t>1698189731</t>
  </si>
  <si>
    <t>45,8+2*0,2</t>
  </si>
  <si>
    <t>33</t>
  </si>
  <si>
    <t>919122111</t>
  </si>
  <si>
    <t>Těsnění spár zálivkou za tepla pro komůrky š 10 mm hl 20 mm s těsnicím profilem</t>
  </si>
  <si>
    <t>1570725349</t>
  </si>
  <si>
    <t>34</t>
  </si>
  <si>
    <t>919125111</t>
  </si>
  <si>
    <t>Těsnění svislé spáry mezi živičným krytem a ostatními prvky samolepicí asfaltovou páskou š 35 mm</t>
  </si>
  <si>
    <t>531638064</t>
  </si>
  <si>
    <t>"těsnění spáry mezi asfaltem a obrubou" 45,8</t>
  </si>
  <si>
    <t>35</t>
  </si>
  <si>
    <t>919735114</t>
  </si>
  <si>
    <t>Řezání stávajícího živičného krytu hl do 200 mm</t>
  </si>
  <si>
    <t>1390549931</t>
  </si>
  <si>
    <t>"odřez vozovky pro vyrovnání obrubníků" komurka</t>
  </si>
  <si>
    <t>36</t>
  </si>
  <si>
    <t>919791013</t>
  </si>
  <si>
    <t>Montáž ochrany stromů v komunikaci s vnitřní výplní a zabetonovaným rámem plochy přes 1 m2</t>
  </si>
  <si>
    <t>-1881377241</t>
  </si>
  <si>
    <t>37</t>
  </si>
  <si>
    <t>552VP0066</t>
  </si>
  <si>
    <t>mříž ke stromu pražského typu litinová s ocelovým rámem 1,8x1,8 m</t>
  </si>
  <si>
    <t>-789890342</t>
  </si>
  <si>
    <t>38</t>
  </si>
  <si>
    <t>919795111</t>
  </si>
  <si>
    <t>Vložka pod litý asfalt z papíru napuštěného asfaltu</t>
  </si>
  <si>
    <t>CS ÚRS 2009 02</t>
  </si>
  <si>
    <t>-86427257</t>
  </si>
  <si>
    <t>39</t>
  </si>
  <si>
    <t>936001001</t>
  </si>
  <si>
    <t>Montáž prvků městské a zahradní architektury hmotnosti do 0,1 t</t>
  </si>
  <si>
    <t>521119957</t>
  </si>
  <si>
    <t>"montáž ochrany stromů (korzetu)" 3</t>
  </si>
  <si>
    <t>40</t>
  </si>
  <si>
    <t>552VP0065</t>
  </si>
  <si>
    <t>ochrana stromu ocelová pozinkovaná s nátěrem</t>
  </si>
  <si>
    <t>-669622117</t>
  </si>
  <si>
    <t>41</t>
  </si>
  <si>
    <t>936124112</t>
  </si>
  <si>
    <t>Montáž lavičky stabilní parkové se zabetonováním noh</t>
  </si>
  <si>
    <t>1123732769</t>
  </si>
  <si>
    <t>42</t>
  </si>
  <si>
    <t>74910109</t>
  </si>
  <si>
    <t>lavička s opěradlem kotvená konstrukce litina/dřevo</t>
  </si>
  <si>
    <t>1116017232</t>
  </si>
  <si>
    <t>43</t>
  </si>
  <si>
    <t>966006251</t>
  </si>
  <si>
    <t>Odstranění zábrany parkovací zabetonovaného sloupku v do 800 mm</t>
  </si>
  <si>
    <t>-1435538747</t>
  </si>
  <si>
    <t>"antiparkovací sloupky" 24</t>
  </si>
  <si>
    <t>44</t>
  </si>
  <si>
    <t>979024443</t>
  </si>
  <si>
    <t>Očištění vybouraných obrubníků a krajníků silničních</t>
  </si>
  <si>
    <t>-975053973</t>
  </si>
  <si>
    <t>45</t>
  </si>
  <si>
    <t>979071112</t>
  </si>
  <si>
    <t>Očištění dlažebních kostek velkých s původním spárováním živičnou směsí nebo MC</t>
  </si>
  <si>
    <t>465830209</t>
  </si>
  <si>
    <t>obruba_2xVD*0,16</t>
  </si>
  <si>
    <t>46</t>
  </si>
  <si>
    <t>979071131</t>
  </si>
  <si>
    <t>Očištění dlažebních kostek mozaikových kamenivem těženým nebo MV</t>
  </si>
  <si>
    <t>1870588309</t>
  </si>
  <si>
    <t>odstr_mozaiky-"5%" odstr_mozaiky/100*5</t>
  </si>
  <si>
    <t>47</t>
  </si>
  <si>
    <t>997221131</t>
  </si>
  <si>
    <t>Vodorovná doprava vybouraných hmot nošením do 50 m</t>
  </si>
  <si>
    <t>-1197193257</t>
  </si>
  <si>
    <t>"odložení a zpětné přemístění obrubníků v místě stavby" vyrovnání_obrub*0,23</t>
  </si>
  <si>
    <t>"odložení a zpětné přemístění sloupků v místě stavby" sloupky*0,035</t>
  </si>
  <si>
    <t>48</t>
  </si>
  <si>
    <t>997221141</t>
  </si>
  <si>
    <t>Vodorovná doprava suti ze sypkých materiálů stavebním kolečkem do 50 m</t>
  </si>
  <si>
    <t>1503622663</t>
  </si>
  <si>
    <t xml:space="preserve">"odložení mozaiky a velké dlažby v místě stavby a přemístění zpět k místu položení" </t>
  </si>
  <si>
    <t>odstr_mozaiky*0,118-"5%" odstr_mozaiky/100*5*0,118</t>
  </si>
  <si>
    <t>obruba_2xVD*0,115</t>
  </si>
  <si>
    <t>49</t>
  </si>
  <si>
    <t>997221561</t>
  </si>
  <si>
    <t>Vodorovná doprava suti z kusových materiálů do 1 km</t>
  </si>
  <si>
    <t>25579997</t>
  </si>
  <si>
    <t xml:space="preserve">"odvoz vybouraných hmot na trvalou skládku" </t>
  </si>
  <si>
    <t>odstr_asfaltu*0,2*2,35</t>
  </si>
  <si>
    <t>odvoz_DD</t>
  </si>
  <si>
    <t xml:space="preserve">odstr_DD*0,32 "u kamenných materiálů není uvažován poplatek za skládku  -majetek investora" </t>
  </si>
  <si>
    <t>odvoz_mozaiky</t>
  </si>
  <si>
    <t>"odhadem 5% poškozené mozaiky" odstr_mozaiky/100*5*0,118+"mozaika z míst pro stromy" 3*1,8^2*0,118</t>
  </si>
  <si>
    <t>50</t>
  </si>
  <si>
    <t>997221569</t>
  </si>
  <si>
    <t>Příplatek ZKD 1 km u vodorovné dopravy suti z kusových materiálů</t>
  </si>
  <si>
    <t>-1024278471</t>
  </si>
  <si>
    <t>odvoz_suti*19</t>
  </si>
  <si>
    <t>51</t>
  </si>
  <si>
    <t>997221611</t>
  </si>
  <si>
    <t>Nakládání suti na dopravní prostředky pro vodorovnou dopravu</t>
  </si>
  <si>
    <t>941713857</t>
  </si>
  <si>
    <t xml:space="preserve">"naložení vybouraného asfaltu a betonu z čištění a lože obrub a z čištění mozaiky" </t>
  </si>
  <si>
    <t>obruba_2xVD*0,04*2,45+vyrovnání_obrub*0,07+odstr_mozaiky*0,002</t>
  </si>
  <si>
    <t>52</t>
  </si>
  <si>
    <t>997221815</t>
  </si>
  <si>
    <t>Poplatek za uložení na skládce (skládkovné) stavebního odpadu betonového kód odpadu 170 101</t>
  </si>
  <si>
    <t>-27429985</t>
  </si>
  <si>
    <t>53</t>
  </si>
  <si>
    <t>997221845</t>
  </si>
  <si>
    <t>Poplatek za uložení na skládce (skládkovné) odpadu asfaltového bez dehtu kód odpadu 170 302</t>
  </si>
  <si>
    <t>1216586707</t>
  </si>
  <si>
    <t>54</t>
  </si>
  <si>
    <t>998223011</t>
  </si>
  <si>
    <t>Přesun hmot pro pozemní komunikace s krytem dlážděným</t>
  </si>
  <si>
    <t>-859763350</t>
  </si>
  <si>
    <t>VRN/DRN - Vedlejší a doplňkové rozpočtové náklady</t>
  </si>
  <si>
    <t>DRN/VRN - Doplňkové a vedlejší rozpočtové náklady</t>
  </si>
  <si>
    <t>DRN/VRN</t>
  </si>
  <si>
    <t>Doplňkové a vedlejší rozpočtové náklady</t>
  </si>
  <si>
    <t>012103000</t>
  </si>
  <si>
    <t>Geodetické práce před výstavbou, vytýčení stavby, vytýčení inženýrských sítí</t>
  </si>
  <si>
    <t>CS ÚRS 2017 01</t>
  </si>
  <si>
    <t>1024</t>
  </si>
  <si>
    <t>194206234</t>
  </si>
  <si>
    <t>012303000</t>
  </si>
  <si>
    <t>Geodetické práce po výstavbě zaměření skutečného stavu, protokol</t>
  </si>
  <si>
    <t>CS ÚRS 2016 01</t>
  </si>
  <si>
    <t>375392917</t>
  </si>
  <si>
    <t>013254000.2</t>
  </si>
  <si>
    <t>Dokumentace skutečného provedení stavby</t>
  </si>
  <si>
    <t>107625753</t>
  </si>
  <si>
    <t>030001000</t>
  </si>
  <si>
    <t>Zařízení staveniště vč. oplocení stavebních jam a rýh</t>
  </si>
  <si>
    <t>-1945356688</t>
  </si>
  <si>
    <t>040001000.2</t>
  </si>
  <si>
    <t>Inženýrská činnost - dozory, zajištění DIO a DIR, inženýrská činnost objednatele, projednání</t>
  </si>
  <si>
    <t>1618951359</t>
  </si>
  <si>
    <t>042503000</t>
  </si>
  <si>
    <t>Plán BOZP na staveništi</t>
  </si>
  <si>
    <t>-1476698387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</si>
</sst>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32" t="s">
        <v>29</v>
      </c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31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32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33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34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31</v>
      </c>
      <c r="AL13" s="20"/>
      <c r="AM13" s="20"/>
      <c r="AN13" s="33" t="s">
        <v>35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33</v>
      </c>
      <c r="AL14" s="20"/>
      <c r="AM14" s="20"/>
      <c r="AN14" s="33" t="s">
        <v>35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31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33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38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31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33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38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41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1" customFormat="1" ht="25.92" customHeight="1"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43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44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45</v>
      </c>
      <c r="AL28" s="43"/>
      <c r="AM28" s="43"/>
      <c r="AN28" s="43"/>
      <c r="AO28" s="43"/>
      <c r="AP28" s="38"/>
      <c r="AQ28" s="38"/>
      <c r="AR28" s="42"/>
      <c r="BE28" s="29"/>
    </row>
    <row r="29" s="2" customFormat="1" ht="14.4" customHeight="1">
      <c r="B29" s="44"/>
      <c r="C29" s="45"/>
      <c r="D29" s="30" t="s">
        <v>46</v>
      </c>
      <c r="E29" s="45"/>
      <c r="F29" s="30" t="s">
        <v>47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29"/>
    </row>
    <row r="30" s="2" customFormat="1" ht="14.4" customHeight="1">
      <c r="B30" s="44"/>
      <c r="C30" s="45"/>
      <c r="D30" s="45"/>
      <c r="E30" s="45"/>
      <c r="F30" s="30" t="s">
        <v>48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29"/>
    </row>
    <row r="31" hidden="1" s="2" customFormat="1" ht="14.4" customHeight="1">
      <c r="B31" s="44"/>
      <c r="C31" s="45"/>
      <c r="D31" s="45"/>
      <c r="E31" s="45"/>
      <c r="F31" s="30" t="s">
        <v>49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29"/>
    </row>
    <row r="32" hidden="1" s="2" customFormat="1" ht="14.4" customHeight="1">
      <c r="B32" s="44"/>
      <c r="C32" s="45"/>
      <c r="D32" s="45"/>
      <c r="E32" s="45"/>
      <c r="F32" s="30" t="s">
        <v>50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29"/>
    </row>
    <row r="33" hidden="1" s="2" customFormat="1" ht="14.4" customHeight="1">
      <c r="B33" s="44"/>
      <c r="C33" s="45"/>
      <c r="D33" s="45"/>
      <c r="E33" s="45"/>
      <c r="F33" s="30" t="s">
        <v>51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2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1" customFormat="1" ht="25.92" customHeight="1">
      <c r="B35" s="37"/>
      <c r="C35" s="49"/>
      <c r="D35" s="50" t="s">
        <v>52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53</v>
      </c>
      <c r="U35" s="51"/>
      <c r="V35" s="51"/>
      <c r="W35" s="51"/>
      <c r="X35" s="53" t="s">
        <v>54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1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0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001_SED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 xml:space="preserve">Program  regenerace městské části Praha 5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Praha 5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66" t="str">
        <f>IF(AN8= "","",AN8)</f>
        <v>23. 5. 2019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Úřad městské části Praha 5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36</v>
      </c>
      <c r="AJ49" s="38"/>
      <c r="AK49" s="38"/>
      <c r="AL49" s="38"/>
      <c r="AM49" s="67" t="str">
        <f>IF(E17="","",E17)</f>
        <v>ing. arch. Marin Sedlák</v>
      </c>
      <c r="AN49" s="38"/>
      <c r="AO49" s="38"/>
      <c r="AP49" s="38"/>
      <c r="AQ49" s="38"/>
      <c r="AR49" s="42"/>
      <c r="AS49" s="68" t="s">
        <v>56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0" t="s">
        <v>34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39</v>
      </c>
      <c r="AJ50" s="38"/>
      <c r="AK50" s="38"/>
      <c r="AL50" s="38"/>
      <c r="AM50" s="67" t="str">
        <f>IF(E20="","",E20)</f>
        <v>Roman Valík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57</v>
      </c>
      <c r="D52" s="81"/>
      <c r="E52" s="81"/>
      <c r="F52" s="81"/>
      <c r="G52" s="81"/>
      <c r="H52" s="82"/>
      <c r="I52" s="83" t="s">
        <v>58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59</v>
      </c>
      <c r="AH52" s="81"/>
      <c r="AI52" s="81"/>
      <c r="AJ52" s="81"/>
      <c r="AK52" s="81"/>
      <c r="AL52" s="81"/>
      <c r="AM52" s="81"/>
      <c r="AN52" s="83" t="s">
        <v>60</v>
      </c>
      <c r="AO52" s="81"/>
      <c r="AP52" s="85"/>
      <c r="AQ52" s="86" t="s">
        <v>61</v>
      </c>
      <c r="AR52" s="42"/>
      <c r="AS52" s="87" t="s">
        <v>62</v>
      </c>
      <c r="AT52" s="88" t="s">
        <v>63</v>
      </c>
      <c r="AU52" s="88" t="s">
        <v>64</v>
      </c>
      <c r="AV52" s="88" t="s">
        <v>65</v>
      </c>
      <c r="AW52" s="88" t="s">
        <v>66</v>
      </c>
      <c r="AX52" s="88" t="s">
        <v>67</v>
      </c>
      <c r="AY52" s="88" t="s">
        <v>68</v>
      </c>
      <c r="AZ52" s="88" t="s">
        <v>69</v>
      </c>
      <c r="BA52" s="88" t="s">
        <v>70</v>
      </c>
      <c r="BB52" s="88" t="s">
        <v>71</v>
      </c>
      <c r="BC52" s="88" t="s">
        <v>72</v>
      </c>
      <c r="BD52" s="89" t="s">
        <v>73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74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ROUND(SUM(AG55:AG56),2)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ROUND(SUM(AS55:AS56),2)</f>
        <v>0</v>
      </c>
      <c r="AT54" s="101">
        <f>ROUND(SUM(AV54:AW54),2)</f>
        <v>0</v>
      </c>
      <c r="AU54" s="102">
        <f>ROUND(SUM(AU55:AU56),5)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ROUND(SUM(AZ55:AZ56),2)</f>
        <v>0</v>
      </c>
      <c r="BA54" s="101">
        <f>ROUND(SUM(BA55:BA56),2)</f>
        <v>0</v>
      </c>
      <c r="BB54" s="101">
        <f>ROUND(SUM(BB55:BB56),2)</f>
        <v>0</v>
      </c>
      <c r="BC54" s="101">
        <f>ROUND(SUM(BC55:BC56),2)</f>
        <v>0</v>
      </c>
      <c r="BD54" s="103">
        <f>ROUND(SUM(BD55:BD56),2)</f>
        <v>0</v>
      </c>
      <c r="BS54" s="104" t="s">
        <v>75</v>
      </c>
      <c r="BT54" s="104" t="s">
        <v>76</v>
      </c>
      <c r="BU54" s="105" t="s">
        <v>77</v>
      </c>
      <c r="BV54" s="104" t="s">
        <v>78</v>
      </c>
      <c r="BW54" s="104" t="s">
        <v>5</v>
      </c>
      <c r="BX54" s="104" t="s">
        <v>79</v>
      </c>
      <c r="CL54" s="104" t="s">
        <v>19</v>
      </c>
    </row>
    <row r="55" s="5" customFormat="1" ht="27" customHeight="1">
      <c r="A55" s="106" t="s">
        <v>80</v>
      </c>
      <c r="B55" s="107"/>
      <c r="C55" s="108"/>
      <c r="D55" s="109" t="s">
        <v>81</v>
      </c>
      <c r="E55" s="109"/>
      <c r="F55" s="109"/>
      <c r="G55" s="109"/>
      <c r="H55" s="109"/>
      <c r="I55" s="110"/>
      <c r="J55" s="109" t="s">
        <v>82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'Lokalita č. 10 - Lokalita...'!J30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83</v>
      </c>
      <c r="AR55" s="113"/>
      <c r="AS55" s="114">
        <v>0</v>
      </c>
      <c r="AT55" s="115">
        <f>ROUND(SUM(AV55:AW55),2)</f>
        <v>0</v>
      </c>
      <c r="AU55" s="116">
        <f>'Lokalita č. 10 - Lokalita...'!P83</f>
        <v>0</v>
      </c>
      <c r="AV55" s="115">
        <f>'Lokalita č. 10 - Lokalita...'!J33</f>
        <v>0</v>
      </c>
      <c r="AW55" s="115">
        <f>'Lokalita č. 10 - Lokalita...'!J34</f>
        <v>0</v>
      </c>
      <c r="AX55" s="115">
        <f>'Lokalita č. 10 - Lokalita...'!J35</f>
        <v>0</v>
      </c>
      <c r="AY55" s="115">
        <f>'Lokalita č. 10 - Lokalita...'!J36</f>
        <v>0</v>
      </c>
      <c r="AZ55" s="115">
        <f>'Lokalita č. 10 - Lokalita...'!F33</f>
        <v>0</v>
      </c>
      <c r="BA55" s="115">
        <f>'Lokalita č. 10 - Lokalita...'!F34</f>
        <v>0</v>
      </c>
      <c r="BB55" s="115">
        <f>'Lokalita č. 10 - Lokalita...'!F35</f>
        <v>0</v>
      </c>
      <c r="BC55" s="115">
        <f>'Lokalita č. 10 - Lokalita...'!F36</f>
        <v>0</v>
      </c>
      <c r="BD55" s="117">
        <f>'Lokalita č. 10 - Lokalita...'!F37</f>
        <v>0</v>
      </c>
      <c r="BT55" s="118" t="s">
        <v>84</v>
      </c>
      <c r="BV55" s="118" t="s">
        <v>78</v>
      </c>
      <c r="BW55" s="118" t="s">
        <v>85</v>
      </c>
      <c r="BX55" s="118" t="s">
        <v>5</v>
      </c>
      <c r="CL55" s="118" t="s">
        <v>19</v>
      </c>
      <c r="CM55" s="118" t="s">
        <v>86</v>
      </c>
    </row>
    <row r="56" s="5" customFormat="1" ht="27" customHeight="1">
      <c r="A56" s="106" t="s">
        <v>80</v>
      </c>
      <c r="B56" s="107"/>
      <c r="C56" s="108"/>
      <c r="D56" s="109" t="s">
        <v>87</v>
      </c>
      <c r="E56" s="109"/>
      <c r="F56" s="109"/>
      <c r="G56" s="109"/>
      <c r="H56" s="109"/>
      <c r="I56" s="110"/>
      <c r="J56" s="109" t="s">
        <v>88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'VRN-DRN - Vedlejší a dopl...'!J30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83</v>
      </c>
      <c r="AR56" s="113"/>
      <c r="AS56" s="119">
        <v>0</v>
      </c>
      <c r="AT56" s="120">
        <f>ROUND(SUM(AV56:AW56),2)</f>
        <v>0</v>
      </c>
      <c r="AU56" s="121">
        <f>'VRN-DRN - Vedlejší a dopl...'!P80</f>
        <v>0</v>
      </c>
      <c r="AV56" s="120">
        <f>'VRN-DRN - Vedlejší a dopl...'!J33</f>
        <v>0</v>
      </c>
      <c r="AW56" s="120">
        <f>'VRN-DRN - Vedlejší a dopl...'!J34</f>
        <v>0</v>
      </c>
      <c r="AX56" s="120">
        <f>'VRN-DRN - Vedlejší a dopl...'!J35</f>
        <v>0</v>
      </c>
      <c r="AY56" s="120">
        <f>'VRN-DRN - Vedlejší a dopl...'!J36</f>
        <v>0</v>
      </c>
      <c r="AZ56" s="120">
        <f>'VRN-DRN - Vedlejší a dopl...'!F33</f>
        <v>0</v>
      </c>
      <c r="BA56" s="120">
        <f>'VRN-DRN - Vedlejší a dopl...'!F34</f>
        <v>0</v>
      </c>
      <c r="BB56" s="120">
        <f>'VRN-DRN - Vedlejší a dopl...'!F35</f>
        <v>0</v>
      </c>
      <c r="BC56" s="120">
        <f>'VRN-DRN - Vedlejší a dopl...'!F36</f>
        <v>0</v>
      </c>
      <c r="BD56" s="122">
        <f>'VRN-DRN - Vedlejší a dopl...'!F37</f>
        <v>0</v>
      </c>
      <c r="BT56" s="118" t="s">
        <v>84</v>
      </c>
      <c r="BV56" s="118" t="s">
        <v>78</v>
      </c>
      <c r="BW56" s="118" t="s">
        <v>89</v>
      </c>
      <c r="BX56" s="118" t="s">
        <v>5</v>
      </c>
      <c r="CL56" s="118" t="s">
        <v>19</v>
      </c>
      <c r="CM56" s="118" t="s">
        <v>86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2"/>
    </row>
  </sheetData>
  <sheetProtection sheet="1" formatColumns="0" formatRows="0" objects="1" scenarios="1" spinCount="100000" saltValue="hln6uXZT7b5BdLFxfnIFPi8XOk8aMLXEF/F+9A3aUbMBE1jxqJOJ6RtPuK9ENCQ8Ulb8hjRIBy4tJAJsuClETg==" hashValue="PWrD/RKAeMFdFWil2wSztq7ujPohuapKOQrXSZ8E6x1qgFunqOGZyuqbstdqD7oI/aLnhecG//HVQkhWh/S44w==" algorithmName="SHA-512" password="F8A3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Lokalita č. 10 - Lokalita...'!C2" display="/"/>
    <hyperlink ref="A56" location="'VRN-DRN - Vedlejší a dop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85</v>
      </c>
      <c r="AZ2" s="124" t="s">
        <v>90</v>
      </c>
      <c r="BA2" s="124" t="s">
        <v>1</v>
      </c>
      <c r="BB2" s="124" t="s">
        <v>1</v>
      </c>
      <c r="BC2" s="124" t="s">
        <v>91</v>
      </c>
      <c r="BD2" s="124" t="s">
        <v>86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8"/>
      <c r="AT3" s="15" t="s">
        <v>86</v>
      </c>
      <c r="AZ3" s="124" t="s">
        <v>92</v>
      </c>
      <c r="BA3" s="124" t="s">
        <v>1</v>
      </c>
      <c r="BB3" s="124" t="s">
        <v>1</v>
      </c>
      <c r="BC3" s="124" t="s">
        <v>93</v>
      </c>
      <c r="BD3" s="124" t="s">
        <v>86</v>
      </c>
    </row>
    <row r="4" ht="24.96" customHeight="1">
      <c r="B4" s="18"/>
      <c r="D4" s="128" t="s">
        <v>94</v>
      </c>
      <c r="L4" s="18"/>
      <c r="M4" s="22" t="s">
        <v>10</v>
      </c>
      <c r="AT4" s="15" t="s">
        <v>4</v>
      </c>
      <c r="AZ4" s="124" t="s">
        <v>95</v>
      </c>
      <c r="BA4" s="124" t="s">
        <v>1</v>
      </c>
      <c r="BB4" s="124" t="s">
        <v>1</v>
      </c>
      <c r="BC4" s="124" t="s">
        <v>96</v>
      </c>
      <c r="BD4" s="124" t="s">
        <v>86</v>
      </c>
    </row>
    <row r="5" ht="6.96" customHeight="1">
      <c r="B5" s="18"/>
      <c r="L5" s="18"/>
      <c r="AZ5" s="124" t="s">
        <v>97</v>
      </c>
      <c r="BA5" s="124" t="s">
        <v>1</v>
      </c>
      <c r="BB5" s="124" t="s">
        <v>1</v>
      </c>
      <c r="BC5" s="124" t="s">
        <v>98</v>
      </c>
      <c r="BD5" s="124" t="s">
        <v>86</v>
      </c>
    </row>
    <row r="6" ht="12" customHeight="1">
      <c r="B6" s="18"/>
      <c r="D6" s="129" t="s">
        <v>16</v>
      </c>
      <c r="L6" s="18"/>
      <c r="AZ6" s="124" t="s">
        <v>99</v>
      </c>
      <c r="BA6" s="124" t="s">
        <v>1</v>
      </c>
      <c r="BB6" s="124" t="s">
        <v>1</v>
      </c>
      <c r="BC6" s="124" t="s">
        <v>100</v>
      </c>
      <c r="BD6" s="124" t="s">
        <v>86</v>
      </c>
    </row>
    <row r="7" ht="16.5" customHeight="1">
      <c r="B7" s="18"/>
      <c r="E7" s="130" t="str">
        <f>'Rekapitulace stavby'!K6</f>
        <v xml:space="preserve">Program  regenerace městské části Praha 5</v>
      </c>
      <c r="F7" s="129"/>
      <c r="G7" s="129"/>
      <c r="H7" s="129"/>
      <c r="L7" s="18"/>
      <c r="AZ7" s="124" t="s">
        <v>101</v>
      </c>
      <c r="BA7" s="124" t="s">
        <v>1</v>
      </c>
      <c r="BB7" s="124" t="s">
        <v>1</v>
      </c>
      <c r="BC7" s="124" t="s">
        <v>102</v>
      </c>
      <c r="BD7" s="124" t="s">
        <v>86</v>
      </c>
    </row>
    <row r="8" s="1" customFormat="1" ht="12" customHeight="1">
      <c r="B8" s="42"/>
      <c r="D8" s="129" t="s">
        <v>103</v>
      </c>
      <c r="I8" s="131"/>
      <c r="L8" s="42"/>
      <c r="AZ8" s="124" t="s">
        <v>104</v>
      </c>
      <c r="BA8" s="124" t="s">
        <v>1</v>
      </c>
      <c r="BB8" s="124" t="s">
        <v>1</v>
      </c>
      <c r="BC8" s="124" t="s">
        <v>105</v>
      </c>
      <c r="BD8" s="124" t="s">
        <v>86</v>
      </c>
    </row>
    <row r="9" s="1" customFormat="1" ht="36.96" customHeight="1">
      <c r="B9" s="42"/>
      <c r="E9" s="132" t="s">
        <v>106</v>
      </c>
      <c r="F9" s="1"/>
      <c r="G9" s="1"/>
      <c r="H9" s="1"/>
      <c r="I9" s="131"/>
      <c r="L9" s="42"/>
      <c r="AZ9" s="124" t="s">
        <v>107</v>
      </c>
      <c r="BA9" s="124" t="s">
        <v>1</v>
      </c>
      <c r="BB9" s="124" t="s">
        <v>1</v>
      </c>
      <c r="BC9" s="124" t="s">
        <v>108</v>
      </c>
      <c r="BD9" s="124" t="s">
        <v>86</v>
      </c>
    </row>
    <row r="10" s="1" customFormat="1">
      <c r="B10" s="42"/>
      <c r="I10" s="131"/>
      <c r="L10" s="42"/>
      <c r="AZ10" s="124" t="s">
        <v>109</v>
      </c>
      <c r="BA10" s="124" t="s">
        <v>1</v>
      </c>
      <c r="BB10" s="124" t="s">
        <v>1</v>
      </c>
      <c r="BC10" s="124" t="s">
        <v>110</v>
      </c>
      <c r="BD10" s="124" t="s">
        <v>86</v>
      </c>
    </row>
    <row r="11" s="1" customFormat="1" ht="12" customHeight="1">
      <c r="B11" s="42"/>
      <c r="D11" s="129" t="s">
        <v>18</v>
      </c>
      <c r="F11" s="15" t="s">
        <v>19</v>
      </c>
      <c r="I11" s="133" t="s">
        <v>20</v>
      </c>
      <c r="J11" s="15" t="s">
        <v>1</v>
      </c>
      <c r="L11" s="42"/>
      <c r="AZ11" s="124" t="s">
        <v>111</v>
      </c>
      <c r="BA11" s="124" t="s">
        <v>1</v>
      </c>
      <c r="BB11" s="124" t="s">
        <v>1</v>
      </c>
      <c r="BC11" s="124" t="s">
        <v>112</v>
      </c>
      <c r="BD11" s="124" t="s">
        <v>86</v>
      </c>
    </row>
    <row r="12" s="1" customFormat="1" ht="12" customHeight="1">
      <c r="B12" s="42"/>
      <c r="D12" s="129" t="s">
        <v>22</v>
      </c>
      <c r="F12" s="15" t="s">
        <v>23</v>
      </c>
      <c r="I12" s="133" t="s">
        <v>24</v>
      </c>
      <c r="J12" s="134" t="str">
        <f>'Rekapitulace stavby'!AN8</f>
        <v>23. 5. 2019</v>
      </c>
      <c r="L12" s="42"/>
      <c r="AZ12" s="124" t="s">
        <v>113</v>
      </c>
      <c r="BA12" s="124" t="s">
        <v>1</v>
      </c>
      <c r="BB12" s="124" t="s">
        <v>1</v>
      </c>
      <c r="BC12" s="124" t="s">
        <v>114</v>
      </c>
      <c r="BD12" s="124" t="s">
        <v>86</v>
      </c>
    </row>
    <row r="13" s="1" customFormat="1" ht="10.8" customHeight="1">
      <c r="B13" s="42"/>
      <c r="I13" s="131"/>
      <c r="L13" s="42"/>
      <c r="AZ13" s="124" t="s">
        <v>115</v>
      </c>
      <c r="BA13" s="124" t="s">
        <v>1</v>
      </c>
      <c r="BB13" s="124" t="s">
        <v>1</v>
      </c>
      <c r="BC13" s="124" t="s">
        <v>116</v>
      </c>
      <c r="BD13" s="124" t="s">
        <v>86</v>
      </c>
    </row>
    <row r="14" s="1" customFormat="1" ht="12" customHeight="1">
      <c r="B14" s="42"/>
      <c r="D14" s="129" t="s">
        <v>30</v>
      </c>
      <c r="I14" s="133" t="s">
        <v>31</v>
      </c>
      <c r="J14" s="15" t="s">
        <v>1</v>
      </c>
      <c r="L14" s="42"/>
      <c r="AZ14" s="124" t="s">
        <v>117</v>
      </c>
      <c r="BA14" s="124" t="s">
        <v>1</v>
      </c>
      <c r="BB14" s="124" t="s">
        <v>1</v>
      </c>
      <c r="BC14" s="124" t="s">
        <v>118</v>
      </c>
      <c r="BD14" s="124" t="s">
        <v>86</v>
      </c>
    </row>
    <row r="15" s="1" customFormat="1" ht="18" customHeight="1">
      <c r="B15" s="42"/>
      <c r="E15" s="15" t="s">
        <v>32</v>
      </c>
      <c r="I15" s="133" t="s">
        <v>33</v>
      </c>
      <c r="J15" s="15" t="s">
        <v>1</v>
      </c>
      <c r="L15" s="42"/>
      <c r="AZ15" s="124" t="s">
        <v>119</v>
      </c>
      <c r="BA15" s="124" t="s">
        <v>1</v>
      </c>
      <c r="BB15" s="124" t="s">
        <v>1</v>
      </c>
      <c r="BC15" s="124" t="s">
        <v>93</v>
      </c>
      <c r="BD15" s="124" t="s">
        <v>86</v>
      </c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34</v>
      </c>
      <c r="I17" s="133" t="s">
        <v>31</v>
      </c>
      <c r="J17" s="31" t="str">
        <f>'Rekapitulace stavby'!AN13</f>
        <v>Vyplň údaj</v>
      </c>
      <c r="L17" s="42"/>
    </row>
    <row r="18" s="1" customFormat="1" ht="18" customHeight="1">
      <c r="B18" s="42"/>
      <c r="E18" s="31" t="str">
        <f>'Rekapitulace stavby'!E14</f>
        <v>Vyplň údaj</v>
      </c>
      <c r="F18" s="15"/>
      <c r="G18" s="15"/>
      <c r="H18" s="15"/>
      <c r="I18" s="133" t="s">
        <v>33</v>
      </c>
      <c r="J18" s="31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36</v>
      </c>
      <c r="I20" s="133" t="s">
        <v>31</v>
      </c>
      <c r="J20" s="15" t="s">
        <v>1</v>
      </c>
      <c r="L20" s="42"/>
    </row>
    <row r="21" s="1" customFormat="1" ht="18" customHeight="1">
      <c r="B21" s="42"/>
      <c r="E21" s="15" t="s">
        <v>37</v>
      </c>
      <c r="I21" s="133" t="s">
        <v>33</v>
      </c>
      <c r="J21" s="15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39</v>
      </c>
      <c r="I23" s="133" t="s">
        <v>31</v>
      </c>
      <c r="J23" s="15" t="s">
        <v>1</v>
      </c>
      <c r="L23" s="42"/>
    </row>
    <row r="24" s="1" customFormat="1" ht="18" customHeight="1">
      <c r="B24" s="42"/>
      <c r="E24" s="15" t="s">
        <v>40</v>
      </c>
      <c r="I24" s="133" t="s">
        <v>33</v>
      </c>
      <c r="J24" s="15" t="s">
        <v>1</v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41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42</v>
      </c>
      <c r="I30" s="131"/>
      <c r="J30" s="140">
        <f>ROUND(J83,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44</v>
      </c>
      <c r="I32" s="142" t="s">
        <v>43</v>
      </c>
      <c r="J32" s="141" t="s">
        <v>45</v>
      </c>
      <c r="L32" s="42"/>
    </row>
    <row r="33" s="1" customFormat="1" ht="14.4" customHeight="1">
      <c r="B33" s="42"/>
      <c r="D33" s="129" t="s">
        <v>46</v>
      </c>
      <c r="E33" s="129" t="s">
        <v>47</v>
      </c>
      <c r="F33" s="143">
        <f>ROUND((SUM(BE83:BE204)),  2)</f>
        <v>0</v>
      </c>
      <c r="I33" s="144">
        <v>0.20999999999999999</v>
      </c>
      <c r="J33" s="143">
        <f>ROUND(((SUM(BE83:BE204))*I33),  2)</f>
        <v>0</v>
      </c>
      <c r="L33" s="42"/>
    </row>
    <row r="34" s="1" customFormat="1" ht="14.4" customHeight="1">
      <c r="B34" s="42"/>
      <c r="E34" s="129" t="s">
        <v>48</v>
      </c>
      <c r="F34" s="143">
        <f>ROUND((SUM(BF83:BF204)),  2)</f>
        <v>0</v>
      </c>
      <c r="I34" s="144">
        <v>0.14999999999999999</v>
      </c>
      <c r="J34" s="143">
        <f>ROUND(((SUM(BF83:BF204))*I34),  2)</f>
        <v>0</v>
      </c>
      <c r="L34" s="42"/>
    </row>
    <row r="35" hidden="1" s="1" customFormat="1" ht="14.4" customHeight="1">
      <c r="B35" s="42"/>
      <c r="E35" s="129" t="s">
        <v>49</v>
      </c>
      <c r="F35" s="143">
        <f>ROUND((SUM(BG83:BG204)),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50</v>
      </c>
      <c r="F36" s="143">
        <f>ROUND((SUM(BH83:BH204)),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51</v>
      </c>
      <c r="F37" s="143">
        <f>ROUND((SUM(BI83:BI204)),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52</v>
      </c>
      <c r="E39" s="147"/>
      <c r="F39" s="147"/>
      <c r="G39" s="148" t="s">
        <v>53</v>
      </c>
      <c r="H39" s="149" t="s">
        <v>54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1" t="s">
        <v>120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0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 xml:space="preserve">Program  regenerace městské části Praha 5</v>
      </c>
      <c r="F48" s="30"/>
      <c r="G48" s="30"/>
      <c r="H48" s="30"/>
      <c r="I48" s="131"/>
      <c r="J48" s="38"/>
      <c r="K48" s="38"/>
      <c r="L48" s="42"/>
    </row>
    <row r="49" s="1" customFormat="1" ht="12" customHeight="1">
      <c r="B49" s="37"/>
      <c r="C49" s="30" t="s">
        <v>103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Lokalita č. 10 - Lokalita č. 10 - Štefánikova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0" t="s">
        <v>22</v>
      </c>
      <c r="D52" s="38"/>
      <c r="E52" s="38"/>
      <c r="F52" s="25" t="str">
        <f>F12</f>
        <v>Praha 5</v>
      </c>
      <c r="G52" s="38"/>
      <c r="H52" s="38"/>
      <c r="I52" s="133" t="s">
        <v>24</v>
      </c>
      <c r="J52" s="66" t="str">
        <f>IF(J12="","",J12)</f>
        <v>23. 5. 2019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0" t="s">
        <v>30</v>
      </c>
      <c r="D54" s="38"/>
      <c r="E54" s="38"/>
      <c r="F54" s="25" t="str">
        <f>E15</f>
        <v>Úřad městské části Praha 5</v>
      </c>
      <c r="G54" s="38"/>
      <c r="H54" s="38"/>
      <c r="I54" s="133" t="s">
        <v>36</v>
      </c>
      <c r="J54" s="35" t="str">
        <f>E21</f>
        <v>ing. arch. Marin Sedlák</v>
      </c>
      <c r="K54" s="38"/>
      <c r="L54" s="42"/>
    </row>
    <row r="55" s="1" customFormat="1" ht="13.65" customHeight="1">
      <c r="B55" s="37"/>
      <c r="C55" s="30" t="s">
        <v>34</v>
      </c>
      <c r="D55" s="38"/>
      <c r="E55" s="38"/>
      <c r="F55" s="25" t="str">
        <f>IF(E18="","",E18)</f>
        <v>Vyplň údaj</v>
      </c>
      <c r="G55" s="38"/>
      <c r="H55" s="38"/>
      <c r="I55" s="133" t="s">
        <v>39</v>
      </c>
      <c r="J55" s="35" t="str">
        <f>E24</f>
        <v>Roman Valík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121</v>
      </c>
      <c r="D57" s="161"/>
      <c r="E57" s="161"/>
      <c r="F57" s="161"/>
      <c r="G57" s="161"/>
      <c r="H57" s="161"/>
      <c r="I57" s="162"/>
      <c r="J57" s="163" t="s">
        <v>122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123</v>
      </c>
      <c r="D59" s="38"/>
      <c r="E59" s="38"/>
      <c r="F59" s="38"/>
      <c r="G59" s="38"/>
      <c r="H59" s="38"/>
      <c r="I59" s="131"/>
      <c r="J59" s="97">
        <f>J83</f>
        <v>0</v>
      </c>
      <c r="K59" s="38"/>
      <c r="L59" s="42"/>
      <c r="AU59" s="15" t="s">
        <v>124</v>
      </c>
    </row>
    <row r="60" s="7" customFormat="1" ht="24.96" customHeight="1">
      <c r="B60" s="165"/>
      <c r="C60" s="166"/>
      <c r="D60" s="167" t="s">
        <v>125</v>
      </c>
      <c r="E60" s="168"/>
      <c r="F60" s="168"/>
      <c r="G60" s="168"/>
      <c r="H60" s="168"/>
      <c r="I60" s="169"/>
      <c r="J60" s="170">
        <f>J84</f>
        <v>0</v>
      </c>
      <c r="K60" s="166"/>
      <c r="L60" s="171"/>
    </row>
    <row r="61" s="8" customFormat="1" ht="19.92" customHeight="1">
      <c r="B61" s="172"/>
      <c r="C61" s="173"/>
      <c r="D61" s="174" t="s">
        <v>126</v>
      </c>
      <c r="E61" s="175"/>
      <c r="F61" s="175"/>
      <c r="G61" s="175"/>
      <c r="H61" s="175"/>
      <c r="I61" s="176"/>
      <c r="J61" s="177">
        <f>J85</f>
        <v>0</v>
      </c>
      <c r="K61" s="173"/>
      <c r="L61" s="178"/>
    </row>
    <row r="62" s="8" customFormat="1" ht="19.92" customHeight="1">
      <c r="B62" s="172"/>
      <c r="C62" s="173"/>
      <c r="D62" s="174" t="s">
        <v>127</v>
      </c>
      <c r="E62" s="175"/>
      <c r="F62" s="175"/>
      <c r="G62" s="175"/>
      <c r="H62" s="175"/>
      <c r="I62" s="176"/>
      <c r="J62" s="177">
        <f>J125</f>
        <v>0</v>
      </c>
      <c r="K62" s="173"/>
      <c r="L62" s="178"/>
    </row>
    <row r="63" s="8" customFormat="1" ht="19.92" customHeight="1">
      <c r="B63" s="172"/>
      <c r="C63" s="173"/>
      <c r="D63" s="174" t="s">
        <v>128</v>
      </c>
      <c r="E63" s="175"/>
      <c r="F63" s="175"/>
      <c r="G63" s="175"/>
      <c r="H63" s="175"/>
      <c r="I63" s="176"/>
      <c r="J63" s="177">
        <f>J146</f>
        <v>0</v>
      </c>
      <c r="K63" s="173"/>
      <c r="L63" s="178"/>
    </row>
    <row r="64" s="1" customFormat="1" ht="21.84" customHeight="1">
      <c r="B64" s="37"/>
      <c r="C64" s="38"/>
      <c r="D64" s="38"/>
      <c r="E64" s="38"/>
      <c r="F64" s="38"/>
      <c r="G64" s="38"/>
      <c r="H64" s="38"/>
      <c r="I64" s="131"/>
      <c r="J64" s="38"/>
      <c r="K64" s="38"/>
      <c r="L64" s="42"/>
    </row>
    <row r="65" s="1" customFormat="1" ht="6.96" customHeight="1">
      <c r="B65" s="56"/>
      <c r="C65" s="57"/>
      <c r="D65" s="57"/>
      <c r="E65" s="57"/>
      <c r="F65" s="57"/>
      <c r="G65" s="57"/>
      <c r="H65" s="57"/>
      <c r="I65" s="155"/>
      <c r="J65" s="57"/>
      <c r="K65" s="57"/>
      <c r="L65" s="42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58"/>
      <c r="J69" s="59"/>
      <c r="K69" s="59"/>
      <c r="L69" s="42"/>
    </row>
    <row r="70" s="1" customFormat="1" ht="24.96" customHeight="1">
      <c r="B70" s="37"/>
      <c r="C70" s="21" t="s">
        <v>129</v>
      </c>
      <c r="D70" s="38"/>
      <c r="E70" s="38"/>
      <c r="F70" s="38"/>
      <c r="G70" s="38"/>
      <c r="H70" s="38"/>
      <c r="I70" s="131"/>
      <c r="J70" s="38"/>
      <c r="K70" s="38"/>
      <c r="L70" s="42"/>
    </row>
    <row r="71" s="1" customFormat="1" ht="6.96" customHeight="1">
      <c r="B71" s="37"/>
      <c r="C71" s="38"/>
      <c r="D71" s="38"/>
      <c r="E71" s="38"/>
      <c r="F71" s="38"/>
      <c r="G71" s="38"/>
      <c r="H71" s="38"/>
      <c r="I71" s="131"/>
      <c r="J71" s="38"/>
      <c r="K71" s="38"/>
      <c r="L71" s="42"/>
    </row>
    <row r="72" s="1" customFormat="1" ht="12" customHeight="1">
      <c r="B72" s="37"/>
      <c r="C72" s="30" t="s">
        <v>16</v>
      </c>
      <c r="D72" s="38"/>
      <c r="E72" s="38"/>
      <c r="F72" s="38"/>
      <c r="G72" s="38"/>
      <c r="H72" s="38"/>
      <c r="I72" s="131"/>
      <c r="J72" s="38"/>
      <c r="K72" s="38"/>
      <c r="L72" s="42"/>
    </row>
    <row r="73" s="1" customFormat="1" ht="16.5" customHeight="1">
      <c r="B73" s="37"/>
      <c r="C73" s="38"/>
      <c r="D73" s="38"/>
      <c r="E73" s="159" t="str">
        <f>E7</f>
        <v xml:space="preserve">Program  regenerace městské části Praha 5</v>
      </c>
      <c r="F73" s="30"/>
      <c r="G73" s="30"/>
      <c r="H73" s="30"/>
      <c r="I73" s="131"/>
      <c r="J73" s="38"/>
      <c r="K73" s="38"/>
      <c r="L73" s="42"/>
    </row>
    <row r="74" s="1" customFormat="1" ht="12" customHeight="1">
      <c r="B74" s="37"/>
      <c r="C74" s="30" t="s">
        <v>103</v>
      </c>
      <c r="D74" s="38"/>
      <c r="E74" s="38"/>
      <c r="F74" s="38"/>
      <c r="G74" s="38"/>
      <c r="H74" s="38"/>
      <c r="I74" s="131"/>
      <c r="J74" s="38"/>
      <c r="K74" s="38"/>
      <c r="L74" s="42"/>
    </row>
    <row r="75" s="1" customFormat="1" ht="16.5" customHeight="1">
      <c r="B75" s="37"/>
      <c r="C75" s="38"/>
      <c r="D75" s="38"/>
      <c r="E75" s="63" t="str">
        <f>E9</f>
        <v>Lokalita č. 10 - Lokalita č. 10 - Štefánikova</v>
      </c>
      <c r="F75" s="38"/>
      <c r="G75" s="38"/>
      <c r="H75" s="38"/>
      <c r="I75" s="131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1"/>
      <c r="J76" s="38"/>
      <c r="K76" s="38"/>
      <c r="L76" s="42"/>
    </row>
    <row r="77" s="1" customFormat="1" ht="12" customHeight="1">
      <c r="B77" s="37"/>
      <c r="C77" s="30" t="s">
        <v>22</v>
      </c>
      <c r="D77" s="38"/>
      <c r="E77" s="38"/>
      <c r="F77" s="25" t="str">
        <f>F12</f>
        <v>Praha 5</v>
      </c>
      <c r="G77" s="38"/>
      <c r="H77" s="38"/>
      <c r="I77" s="133" t="s">
        <v>24</v>
      </c>
      <c r="J77" s="66" t="str">
        <f>IF(J12="","",J12)</f>
        <v>23. 5. 2019</v>
      </c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31"/>
      <c r="J78" s="38"/>
      <c r="K78" s="38"/>
      <c r="L78" s="42"/>
    </row>
    <row r="79" s="1" customFormat="1" ht="13.65" customHeight="1">
      <c r="B79" s="37"/>
      <c r="C79" s="30" t="s">
        <v>30</v>
      </c>
      <c r="D79" s="38"/>
      <c r="E79" s="38"/>
      <c r="F79" s="25" t="str">
        <f>E15</f>
        <v>Úřad městské části Praha 5</v>
      </c>
      <c r="G79" s="38"/>
      <c r="H79" s="38"/>
      <c r="I79" s="133" t="s">
        <v>36</v>
      </c>
      <c r="J79" s="35" t="str">
        <f>E21</f>
        <v>ing. arch. Marin Sedlák</v>
      </c>
      <c r="K79" s="38"/>
      <c r="L79" s="42"/>
    </row>
    <row r="80" s="1" customFormat="1" ht="13.65" customHeight="1">
      <c r="B80" s="37"/>
      <c r="C80" s="30" t="s">
        <v>34</v>
      </c>
      <c r="D80" s="38"/>
      <c r="E80" s="38"/>
      <c r="F80" s="25" t="str">
        <f>IF(E18="","",E18)</f>
        <v>Vyplň údaj</v>
      </c>
      <c r="G80" s="38"/>
      <c r="H80" s="38"/>
      <c r="I80" s="133" t="s">
        <v>39</v>
      </c>
      <c r="J80" s="35" t="str">
        <f>E24</f>
        <v>Roman Valík</v>
      </c>
      <c r="K80" s="38"/>
      <c r="L80" s="42"/>
    </row>
    <row r="81" s="1" customFormat="1" ht="10.32" customHeight="1">
      <c r="B81" s="37"/>
      <c r="C81" s="38"/>
      <c r="D81" s="38"/>
      <c r="E81" s="38"/>
      <c r="F81" s="38"/>
      <c r="G81" s="38"/>
      <c r="H81" s="38"/>
      <c r="I81" s="131"/>
      <c r="J81" s="38"/>
      <c r="K81" s="38"/>
      <c r="L81" s="42"/>
    </row>
    <row r="82" s="9" customFormat="1" ht="29.28" customHeight="1">
      <c r="B82" s="179"/>
      <c r="C82" s="180" t="s">
        <v>130</v>
      </c>
      <c r="D82" s="181" t="s">
        <v>61</v>
      </c>
      <c r="E82" s="181" t="s">
        <v>57</v>
      </c>
      <c r="F82" s="181" t="s">
        <v>58</v>
      </c>
      <c r="G82" s="181" t="s">
        <v>131</v>
      </c>
      <c r="H82" s="181" t="s">
        <v>132</v>
      </c>
      <c r="I82" s="182" t="s">
        <v>133</v>
      </c>
      <c r="J82" s="183" t="s">
        <v>122</v>
      </c>
      <c r="K82" s="184" t="s">
        <v>134</v>
      </c>
      <c r="L82" s="185"/>
      <c r="M82" s="87" t="s">
        <v>1</v>
      </c>
      <c r="N82" s="88" t="s">
        <v>46</v>
      </c>
      <c r="O82" s="88" t="s">
        <v>135</v>
      </c>
      <c r="P82" s="88" t="s">
        <v>136</v>
      </c>
      <c r="Q82" s="88" t="s">
        <v>137</v>
      </c>
      <c r="R82" s="88" t="s">
        <v>138</v>
      </c>
      <c r="S82" s="88" t="s">
        <v>139</v>
      </c>
      <c r="T82" s="89" t="s">
        <v>140</v>
      </c>
    </row>
    <row r="83" s="1" customFormat="1" ht="22.8" customHeight="1">
      <c r="B83" s="37"/>
      <c r="C83" s="94" t="s">
        <v>141</v>
      </c>
      <c r="D83" s="38"/>
      <c r="E83" s="38"/>
      <c r="F83" s="38"/>
      <c r="G83" s="38"/>
      <c r="H83" s="38"/>
      <c r="I83" s="131"/>
      <c r="J83" s="186">
        <f>BK83</f>
        <v>0</v>
      </c>
      <c r="K83" s="38"/>
      <c r="L83" s="42"/>
      <c r="M83" s="90"/>
      <c r="N83" s="91"/>
      <c r="O83" s="91"/>
      <c r="P83" s="187">
        <f>P84</f>
        <v>0</v>
      </c>
      <c r="Q83" s="91"/>
      <c r="R83" s="187">
        <f>R84</f>
        <v>132.9540557</v>
      </c>
      <c r="S83" s="91"/>
      <c r="T83" s="188">
        <f>T84</f>
        <v>143.94170000000003</v>
      </c>
      <c r="AT83" s="15" t="s">
        <v>75</v>
      </c>
      <c r="AU83" s="15" t="s">
        <v>124</v>
      </c>
      <c r="BK83" s="189">
        <f>BK84</f>
        <v>0</v>
      </c>
    </row>
    <row r="84" s="10" customFormat="1" ht="25.92" customHeight="1">
      <c r="B84" s="190"/>
      <c r="C84" s="191"/>
      <c r="D84" s="192" t="s">
        <v>75</v>
      </c>
      <c r="E84" s="193" t="s">
        <v>142</v>
      </c>
      <c r="F84" s="193" t="s">
        <v>143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P85+P125+P146</f>
        <v>0</v>
      </c>
      <c r="Q84" s="198"/>
      <c r="R84" s="199">
        <f>R85+R125+R146</f>
        <v>132.9540557</v>
      </c>
      <c r="S84" s="198"/>
      <c r="T84" s="200">
        <f>T85+T125+T146</f>
        <v>143.94170000000003</v>
      </c>
      <c r="AR84" s="201" t="s">
        <v>84</v>
      </c>
      <c r="AT84" s="202" t="s">
        <v>75</v>
      </c>
      <c r="AU84" s="202" t="s">
        <v>76</v>
      </c>
      <c r="AY84" s="201" t="s">
        <v>144</v>
      </c>
      <c r="BK84" s="203">
        <f>BK85+BK125+BK146</f>
        <v>0</v>
      </c>
    </row>
    <row r="85" s="10" customFormat="1" ht="22.8" customHeight="1">
      <c r="B85" s="190"/>
      <c r="C85" s="191"/>
      <c r="D85" s="192" t="s">
        <v>75</v>
      </c>
      <c r="E85" s="204" t="s">
        <v>84</v>
      </c>
      <c r="F85" s="204" t="s">
        <v>145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SUM(P86:P124)</f>
        <v>0</v>
      </c>
      <c r="Q85" s="198"/>
      <c r="R85" s="199">
        <f>SUM(R86:R124)</f>
        <v>0.66792000000000007</v>
      </c>
      <c r="S85" s="198"/>
      <c r="T85" s="200">
        <f>SUM(T86:T124)</f>
        <v>141.34970000000001</v>
      </c>
      <c r="AR85" s="201" t="s">
        <v>84</v>
      </c>
      <c r="AT85" s="202" t="s">
        <v>75</v>
      </c>
      <c r="AU85" s="202" t="s">
        <v>84</v>
      </c>
      <c r="AY85" s="201" t="s">
        <v>144</v>
      </c>
      <c r="BK85" s="203">
        <f>SUM(BK86:BK124)</f>
        <v>0</v>
      </c>
    </row>
    <row r="86" s="1" customFormat="1" ht="16.5" customHeight="1">
      <c r="B86" s="37"/>
      <c r="C86" s="206" t="s">
        <v>84</v>
      </c>
      <c r="D86" s="206" t="s">
        <v>146</v>
      </c>
      <c r="E86" s="207" t="s">
        <v>147</v>
      </c>
      <c r="F86" s="208" t="s">
        <v>148</v>
      </c>
      <c r="G86" s="209" t="s">
        <v>149</v>
      </c>
      <c r="H86" s="210">
        <v>355.19999999999999</v>
      </c>
      <c r="I86" s="211"/>
      <c r="J86" s="212">
        <f>ROUND(I86*H86,2)</f>
        <v>0</v>
      </c>
      <c r="K86" s="208" t="s">
        <v>150</v>
      </c>
      <c r="L86" s="42"/>
      <c r="M86" s="213" t="s">
        <v>1</v>
      </c>
      <c r="N86" s="214" t="s">
        <v>47</v>
      </c>
      <c r="O86" s="78"/>
      <c r="P86" s="215">
        <f>O86*H86</f>
        <v>0</v>
      </c>
      <c r="Q86" s="215">
        <v>0</v>
      </c>
      <c r="R86" s="215">
        <f>Q86*H86</f>
        <v>0</v>
      </c>
      <c r="S86" s="215">
        <v>0.28100000000000003</v>
      </c>
      <c r="T86" s="216">
        <f>S86*H86</f>
        <v>99.811200000000014</v>
      </c>
      <c r="AR86" s="15" t="s">
        <v>151</v>
      </c>
      <c r="AT86" s="15" t="s">
        <v>146</v>
      </c>
      <c r="AU86" s="15" t="s">
        <v>86</v>
      </c>
      <c r="AY86" s="15" t="s">
        <v>144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5" t="s">
        <v>84</v>
      </c>
      <c r="BK86" s="217">
        <f>ROUND(I86*H86,2)</f>
        <v>0</v>
      </c>
      <c r="BL86" s="15" t="s">
        <v>151</v>
      </c>
      <c r="BM86" s="15" t="s">
        <v>152</v>
      </c>
    </row>
    <row r="87" s="11" customFormat="1">
      <c r="B87" s="218"/>
      <c r="C87" s="219"/>
      <c r="D87" s="220" t="s">
        <v>153</v>
      </c>
      <c r="E87" s="221" t="s">
        <v>1</v>
      </c>
      <c r="F87" s="222" t="s">
        <v>154</v>
      </c>
      <c r="G87" s="219"/>
      <c r="H87" s="221" t="s">
        <v>1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153</v>
      </c>
      <c r="AU87" s="228" t="s">
        <v>86</v>
      </c>
      <c r="AV87" s="11" t="s">
        <v>84</v>
      </c>
      <c r="AW87" s="11" t="s">
        <v>38</v>
      </c>
      <c r="AX87" s="11" t="s">
        <v>76</v>
      </c>
      <c r="AY87" s="228" t="s">
        <v>144</v>
      </c>
    </row>
    <row r="88" s="11" customFormat="1">
      <c r="B88" s="218"/>
      <c r="C88" s="219"/>
      <c r="D88" s="220" t="s">
        <v>153</v>
      </c>
      <c r="E88" s="221" t="s">
        <v>1</v>
      </c>
      <c r="F88" s="222" t="s">
        <v>155</v>
      </c>
      <c r="G88" s="219"/>
      <c r="H88" s="221" t="s">
        <v>1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153</v>
      </c>
      <c r="AU88" s="228" t="s">
        <v>86</v>
      </c>
      <c r="AV88" s="11" t="s">
        <v>84</v>
      </c>
      <c r="AW88" s="11" t="s">
        <v>38</v>
      </c>
      <c r="AX88" s="11" t="s">
        <v>76</v>
      </c>
      <c r="AY88" s="228" t="s">
        <v>144</v>
      </c>
    </row>
    <row r="89" s="11" customFormat="1">
      <c r="B89" s="218"/>
      <c r="C89" s="219"/>
      <c r="D89" s="220" t="s">
        <v>153</v>
      </c>
      <c r="E89" s="221" t="s">
        <v>1</v>
      </c>
      <c r="F89" s="222" t="s">
        <v>156</v>
      </c>
      <c r="G89" s="219"/>
      <c r="H89" s="221" t="s">
        <v>1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153</v>
      </c>
      <c r="AU89" s="228" t="s">
        <v>86</v>
      </c>
      <c r="AV89" s="11" t="s">
        <v>84</v>
      </c>
      <c r="AW89" s="11" t="s">
        <v>38</v>
      </c>
      <c r="AX89" s="11" t="s">
        <v>76</v>
      </c>
      <c r="AY89" s="228" t="s">
        <v>144</v>
      </c>
    </row>
    <row r="90" s="12" customFormat="1">
      <c r="B90" s="229"/>
      <c r="C90" s="230"/>
      <c r="D90" s="220" t="s">
        <v>153</v>
      </c>
      <c r="E90" s="231" t="s">
        <v>90</v>
      </c>
      <c r="F90" s="232" t="s">
        <v>157</v>
      </c>
      <c r="G90" s="230"/>
      <c r="H90" s="233">
        <v>355.19999999999999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AT90" s="239" t="s">
        <v>153</v>
      </c>
      <c r="AU90" s="239" t="s">
        <v>86</v>
      </c>
      <c r="AV90" s="12" t="s">
        <v>86</v>
      </c>
      <c r="AW90" s="12" t="s">
        <v>38</v>
      </c>
      <c r="AX90" s="12" t="s">
        <v>84</v>
      </c>
      <c r="AY90" s="239" t="s">
        <v>144</v>
      </c>
    </row>
    <row r="91" s="1" customFormat="1" ht="16.5" customHeight="1">
      <c r="B91" s="37"/>
      <c r="C91" s="206" t="s">
        <v>86</v>
      </c>
      <c r="D91" s="206" t="s">
        <v>146</v>
      </c>
      <c r="E91" s="207" t="s">
        <v>158</v>
      </c>
      <c r="F91" s="208" t="s">
        <v>159</v>
      </c>
      <c r="G91" s="209" t="s">
        <v>149</v>
      </c>
      <c r="H91" s="210">
        <v>83.900000000000006</v>
      </c>
      <c r="I91" s="211"/>
      <c r="J91" s="212">
        <f>ROUND(I91*H91,2)</f>
        <v>0</v>
      </c>
      <c r="K91" s="208" t="s">
        <v>150</v>
      </c>
      <c r="L91" s="42"/>
      <c r="M91" s="213" t="s">
        <v>1</v>
      </c>
      <c r="N91" s="214" t="s">
        <v>47</v>
      </c>
      <c r="O91" s="78"/>
      <c r="P91" s="215">
        <f>O91*H91</f>
        <v>0</v>
      </c>
      <c r="Q91" s="215">
        <v>0</v>
      </c>
      <c r="R91" s="215">
        <f>Q91*H91</f>
        <v>0</v>
      </c>
      <c r="S91" s="215">
        <v>0.32000000000000001</v>
      </c>
      <c r="T91" s="216">
        <f>S91*H91</f>
        <v>26.848000000000003</v>
      </c>
      <c r="AR91" s="15" t="s">
        <v>151</v>
      </c>
      <c r="AT91" s="15" t="s">
        <v>146</v>
      </c>
      <c r="AU91" s="15" t="s">
        <v>86</v>
      </c>
      <c r="AY91" s="15" t="s">
        <v>144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5" t="s">
        <v>84</v>
      </c>
      <c r="BK91" s="217">
        <f>ROUND(I91*H91,2)</f>
        <v>0</v>
      </c>
      <c r="BL91" s="15" t="s">
        <v>151</v>
      </c>
      <c r="BM91" s="15" t="s">
        <v>160</v>
      </c>
    </row>
    <row r="92" s="12" customFormat="1">
      <c r="B92" s="229"/>
      <c r="C92" s="230"/>
      <c r="D92" s="220" t="s">
        <v>153</v>
      </c>
      <c r="E92" s="231" t="s">
        <v>92</v>
      </c>
      <c r="F92" s="232" t="s">
        <v>161</v>
      </c>
      <c r="G92" s="230"/>
      <c r="H92" s="233">
        <v>83.900000000000006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AT92" s="239" t="s">
        <v>153</v>
      </c>
      <c r="AU92" s="239" t="s">
        <v>86</v>
      </c>
      <c r="AV92" s="12" t="s">
        <v>86</v>
      </c>
      <c r="AW92" s="12" t="s">
        <v>38</v>
      </c>
      <c r="AX92" s="12" t="s">
        <v>84</v>
      </c>
      <c r="AY92" s="239" t="s">
        <v>144</v>
      </c>
    </row>
    <row r="93" s="1" customFormat="1" ht="16.5" customHeight="1">
      <c r="B93" s="37"/>
      <c r="C93" s="206" t="s">
        <v>162</v>
      </c>
      <c r="D93" s="206" t="s">
        <v>146</v>
      </c>
      <c r="E93" s="207" t="s">
        <v>163</v>
      </c>
      <c r="F93" s="208" t="s">
        <v>164</v>
      </c>
      <c r="G93" s="209" t="s">
        <v>149</v>
      </c>
      <c r="H93" s="210">
        <v>9.1600000000000001</v>
      </c>
      <c r="I93" s="211"/>
      <c r="J93" s="212">
        <f>ROUND(I93*H93,2)</f>
        <v>0</v>
      </c>
      <c r="K93" s="208" t="s">
        <v>150</v>
      </c>
      <c r="L93" s="42"/>
      <c r="M93" s="213" t="s">
        <v>1</v>
      </c>
      <c r="N93" s="214" t="s">
        <v>47</v>
      </c>
      <c r="O93" s="78"/>
      <c r="P93" s="215">
        <f>O93*H93</f>
        <v>0</v>
      </c>
      <c r="Q93" s="215">
        <v>0</v>
      </c>
      <c r="R93" s="215">
        <f>Q93*H93</f>
        <v>0</v>
      </c>
      <c r="S93" s="215">
        <v>0.45000000000000001</v>
      </c>
      <c r="T93" s="216">
        <f>S93*H93</f>
        <v>4.1219999999999999</v>
      </c>
      <c r="AR93" s="15" t="s">
        <v>151</v>
      </c>
      <c r="AT93" s="15" t="s">
        <v>146</v>
      </c>
      <c r="AU93" s="15" t="s">
        <v>86</v>
      </c>
      <c r="AY93" s="15" t="s">
        <v>144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5" t="s">
        <v>84</v>
      </c>
      <c r="BK93" s="217">
        <f>ROUND(I93*H93,2)</f>
        <v>0</v>
      </c>
      <c r="BL93" s="15" t="s">
        <v>151</v>
      </c>
      <c r="BM93" s="15" t="s">
        <v>165</v>
      </c>
    </row>
    <row r="94" s="12" customFormat="1">
      <c r="B94" s="229"/>
      <c r="C94" s="230"/>
      <c r="D94" s="220" t="s">
        <v>153</v>
      </c>
      <c r="E94" s="231" t="s">
        <v>95</v>
      </c>
      <c r="F94" s="232" t="s">
        <v>166</v>
      </c>
      <c r="G94" s="230"/>
      <c r="H94" s="233">
        <v>9.1600000000000001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AT94" s="239" t="s">
        <v>153</v>
      </c>
      <c r="AU94" s="239" t="s">
        <v>86</v>
      </c>
      <c r="AV94" s="12" t="s">
        <v>86</v>
      </c>
      <c r="AW94" s="12" t="s">
        <v>38</v>
      </c>
      <c r="AX94" s="12" t="s">
        <v>84</v>
      </c>
      <c r="AY94" s="239" t="s">
        <v>144</v>
      </c>
    </row>
    <row r="95" s="1" customFormat="1" ht="16.5" customHeight="1">
      <c r="B95" s="37"/>
      <c r="C95" s="206" t="s">
        <v>151</v>
      </c>
      <c r="D95" s="206" t="s">
        <v>146</v>
      </c>
      <c r="E95" s="207" t="s">
        <v>167</v>
      </c>
      <c r="F95" s="208" t="s">
        <v>168</v>
      </c>
      <c r="G95" s="209" t="s">
        <v>169</v>
      </c>
      <c r="H95" s="210">
        <v>36.950000000000003</v>
      </c>
      <c r="I95" s="211"/>
      <c r="J95" s="212">
        <f>ROUND(I95*H95,2)</f>
        <v>0</v>
      </c>
      <c r="K95" s="208" t="s">
        <v>150</v>
      </c>
      <c r="L95" s="42"/>
      <c r="M95" s="213" t="s">
        <v>1</v>
      </c>
      <c r="N95" s="214" t="s">
        <v>47</v>
      </c>
      <c r="O95" s="78"/>
      <c r="P95" s="215">
        <f>O95*H95</f>
        <v>0</v>
      </c>
      <c r="Q95" s="215">
        <v>0</v>
      </c>
      <c r="R95" s="215">
        <f>Q95*H95</f>
        <v>0</v>
      </c>
      <c r="S95" s="215">
        <v>0.23000000000000001</v>
      </c>
      <c r="T95" s="216">
        <f>S95*H95</f>
        <v>8.4985000000000017</v>
      </c>
      <c r="AR95" s="15" t="s">
        <v>151</v>
      </c>
      <c r="AT95" s="15" t="s">
        <v>146</v>
      </c>
      <c r="AU95" s="15" t="s">
        <v>86</v>
      </c>
      <c r="AY95" s="15" t="s">
        <v>144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5" t="s">
        <v>84</v>
      </c>
      <c r="BK95" s="217">
        <f>ROUND(I95*H95,2)</f>
        <v>0</v>
      </c>
      <c r="BL95" s="15" t="s">
        <v>151</v>
      </c>
      <c r="BM95" s="15" t="s">
        <v>170</v>
      </c>
    </row>
    <row r="96" s="12" customFormat="1">
      <c r="B96" s="229"/>
      <c r="C96" s="230"/>
      <c r="D96" s="220" t="s">
        <v>153</v>
      </c>
      <c r="E96" s="231" t="s">
        <v>97</v>
      </c>
      <c r="F96" s="232" t="s">
        <v>171</v>
      </c>
      <c r="G96" s="230"/>
      <c r="H96" s="233">
        <v>36.950000000000003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AT96" s="239" t="s">
        <v>153</v>
      </c>
      <c r="AU96" s="239" t="s">
        <v>86</v>
      </c>
      <c r="AV96" s="12" t="s">
        <v>86</v>
      </c>
      <c r="AW96" s="12" t="s">
        <v>38</v>
      </c>
      <c r="AX96" s="12" t="s">
        <v>84</v>
      </c>
      <c r="AY96" s="239" t="s">
        <v>144</v>
      </c>
    </row>
    <row r="97" s="1" customFormat="1" ht="16.5" customHeight="1">
      <c r="B97" s="37"/>
      <c r="C97" s="206" t="s">
        <v>172</v>
      </c>
      <c r="D97" s="206" t="s">
        <v>146</v>
      </c>
      <c r="E97" s="207" t="s">
        <v>173</v>
      </c>
      <c r="F97" s="208" t="s">
        <v>174</v>
      </c>
      <c r="G97" s="209" t="s">
        <v>169</v>
      </c>
      <c r="H97" s="210">
        <v>18</v>
      </c>
      <c r="I97" s="211"/>
      <c r="J97" s="212">
        <f>ROUND(I97*H97,2)</f>
        <v>0</v>
      </c>
      <c r="K97" s="208" t="s">
        <v>150</v>
      </c>
      <c r="L97" s="42"/>
      <c r="M97" s="213" t="s">
        <v>1</v>
      </c>
      <c r="N97" s="214" t="s">
        <v>47</v>
      </c>
      <c r="O97" s="78"/>
      <c r="P97" s="215">
        <f>O97*H97</f>
        <v>0</v>
      </c>
      <c r="Q97" s="215">
        <v>0</v>
      </c>
      <c r="R97" s="215">
        <f>Q97*H97</f>
        <v>0</v>
      </c>
      <c r="S97" s="215">
        <v>0.11500000000000001</v>
      </c>
      <c r="T97" s="216">
        <f>S97*H97</f>
        <v>2.0700000000000003</v>
      </c>
      <c r="AR97" s="15" t="s">
        <v>151</v>
      </c>
      <c r="AT97" s="15" t="s">
        <v>146</v>
      </c>
      <c r="AU97" s="15" t="s">
        <v>86</v>
      </c>
      <c r="AY97" s="15" t="s">
        <v>144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5" t="s">
        <v>84</v>
      </c>
      <c r="BK97" s="217">
        <f>ROUND(I97*H97,2)</f>
        <v>0</v>
      </c>
      <c r="BL97" s="15" t="s">
        <v>151</v>
      </c>
      <c r="BM97" s="15" t="s">
        <v>175</v>
      </c>
    </row>
    <row r="98" s="12" customFormat="1">
      <c r="B98" s="229"/>
      <c r="C98" s="230"/>
      <c r="D98" s="220" t="s">
        <v>153</v>
      </c>
      <c r="E98" s="231" t="s">
        <v>99</v>
      </c>
      <c r="F98" s="232" t="s">
        <v>176</v>
      </c>
      <c r="G98" s="230"/>
      <c r="H98" s="233">
        <v>18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153</v>
      </c>
      <c r="AU98" s="239" t="s">
        <v>86</v>
      </c>
      <c r="AV98" s="12" t="s">
        <v>86</v>
      </c>
      <c r="AW98" s="12" t="s">
        <v>38</v>
      </c>
      <c r="AX98" s="12" t="s">
        <v>84</v>
      </c>
      <c r="AY98" s="239" t="s">
        <v>144</v>
      </c>
    </row>
    <row r="99" s="1" customFormat="1" ht="16.5" customHeight="1">
      <c r="B99" s="37"/>
      <c r="C99" s="206" t="s">
        <v>177</v>
      </c>
      <c r="D99" s="206" t="s">
        <v>146</v>
      </c>
      <c r="E99" s="207" t="s">
        <v>178</v>
      </c>
      <c r="F99" s="208" t="s">
        <v>179</v>
      </c>
      <c r="G99" s="209" t="s">
        <v>180</v>
      </c>
      <c r="H99" s="210">
        <v>130.499</v>
      </c>
      <c r="I99" s="211"/>
      <c r="J99" s="212">
        <f>ROUND(I99*H99,2)</f>
        <v>0</v>
      </c>
      <c r="K99" s="208" t="s">
        <v>150</v>
      </c>
      <c r="L99" s="42"/>
      <c r="M99" s="213" t="s">
        <v>1</v>
      </c>
      <c r="N99" s="214" t="s">
        <v>47</v>
      </c>
      <c r="O99" s="78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AR99" s="15" t="s">
        <v>151</v>
      </c>
      <c r="AT99" s="15" t="s">
        <v>146</v>
      </c>
      <c r="AU99" s="15" t="s">
        <v>86</v>
      </c>
      <c r="AY99" s="15" t="s">
        <v>144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5" t="s">
        <v>84</v>
      </c>
      <c r="BK99" s="217">
        <f>ROUND(I99*H99,2)</f>
        <v>0</v>
      </c>
      <c r="BL99" s="15" t="s">
        <v>151</v>
      </c>
      <c r="BM99" s="15" t="s">
        <v>181</v>
      </c>
    </row>
    <row r="100" s="12" customFormat="1">
      <c r="B100" s="229"/>
      <c r="C100" s="230"/>
      <c r="D100" s="220" t="s">
        <v>153</v>
      </c>
      <c r="E100" s="231" t="s">
        <v>1</v>
      </c>
      <c r="F100" s="232" t="s">
        <v>182</v>
      </c>
      <c r="G100" s="230"/>
      <c r="H100" s="233">
        <v>120.768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153</v>
      </c>
      <c r="AU100" s="239" t="s">
        <v>86</v>
      </c>
      <c r="AV100" s="12" t="s">
        <v>86</v>
      </c>
      <c r="AW100" s="12" t="s">
        <v>38</v>
      </c>
      <c r="AX100" s="12" t="s">
        <v>76</v>
      </c>
      <c r="AY100" s="239" t="s">
        <v>144</v>
      </c>
    </row>
    <row r="101" s="12" customFormat="1">
      <c r="B101" s="229"/>
      <c r="C101" s="230"/>
      <c r="D101" s="220" t="s">
        <v>153</v>
      </c>
      <c r="E101" s="231" t="s">
        <v>1</v>
      </c>
      <c r="F101" s="232" t="s">
        <v>183</v>
      </c>
      <c r="G101" s="230"/>
      <c r="H101" s="233">
        <v>39.433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153</v>
      </c>
      <c r="AU101" s="239" t="s">
        <v>86</v>
      </c>
      <c r="AV101" s="12" t="s">
        <v>86</v>
      </c>
      <c r="AW101" s="12" t="s">
        <v>38</v>
      </c>
      <c r="AX101" s="12" t="s">
        <v>76</v>
      </c>
      <c r="AY101" s="239" t="s">
        <v>144</v>
      </c>
    </row>
    <row r="102" s="11" customFormat="1">
      <c r="B102" s="218"/>
      <c r="C102" s="219"/>
      <c r="D102" s="220" t="s">
        <v>153</v>
      </c>
      <c r="E102" s="221" t="s">
        <v>1</v>
      </c>
      <c r="F102" s="222" t="s">
        <v>184</v>
      </c>
      <c r="G102" s="219"/>
      <c r="H102" s="221" t="s">
        <v>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153</v>
      </c>
      <c r="AU102" s="228" t="s">
        <v>86</v>
      </c>
      <c r="AV102" s="11" t="s">
        <v>84</v>
      </c>
      <c r="AW102" s="11" t="s">
        <v>38</v>
      </c>
      <c r="AX102" s="11" t="s">
        <v>76</v>
      </c>
      <c r="AY102" s="228" t="s">
        <v>144</v>
      </c>
    </row>
    <row r="103" s="12" customFormat="1">
      <c r="B103" s="229"/>
      <c r="C103" s="230"/>
      <c r="D103" s="220" t="s">
        <v>153</v>
      </c>
      <c r="E103" s="231" t="s">
        <v>1</v>
      </c>
      <c r="F103" s="232" t="s">
        <v>185</v>
      </c>
      <c r="G103" s="230"/>
      <c r="H103" s="233">
        <v>-29.702000000000002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153</v>
      </c>
      <c r="AU103" s="239" t="s">
        <v>86</v>
      </c>
      <c r="AV103" s="12" t="s">
        <v>86</v>
      </c>
      <c r="AW103" s="12" t="s">
        <v>38</v>
      </c>
      <c r="AX103" s="12" t="s">
        <v>76</v>
      </c>
      <c r="AY103" s="239" t="s">
        <v>144</v>
      </c>
    </row>
    <row r="104" s="13" customFormat="1">
      <c r="B104" s="240"/>
      <c r="C104" s="241"/>
      <c r="D104" s="220" t="s">
        <v>153</v>
      </c>
      <c r="E104" s="242" t="s">
        <v>101</v>
      </c>
      <c r="F104" s="243" t="s">
        <v>186</v>
      </c>
      <c r="G104" s="241"/>
      <c r="H104" s="244">
        <v>130.499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153</v>
      </c>
      <c r="AU104" s="250" t="s">
        <v>86</v>
      </c>
      <c r="AV104" s="13" t="s">
        <v>151</v>
      </c>
      <c r="AW104" s="13" t="s">
        <v>38</v>
      </c>
      <c r="AX104" s="13" t="s">
        <v>84</v>
      </c>
      <c r="AY104" s="250" t="s">
        <v>144</v>
      </c>
    </row>
    <row r="105" s="1" customFormat="1" ht="16.5" customHeight="1">
      <c r="B105" s="37"/>
      <c r="C105" s="206" t="s">
        <v>187</v>
      </c>
      <c r="D105" s="206" t="s">
        <v>146</v>
      </c>
      <c r="E105" s="207" t="s">
        <v>188</v>
      </c>
      <c r="F105" s="208" t="s">
        <v>189</v>
      </c>
      <c r="G105" s="209" t="s">
        <v>180</v>
      </c>
      <c r="H105" s="210">
        <v>130.499</v>
      </c>
      <c r="I105" s="211"/>
      <c r="J105" s="212">
        <f>ROUND(I105*H105,2)</f>
        <v>0</v>
      </c>
      <c r="K105" s="208" t="s">
        <v>150</v>
      </c>
      <c r="L105" s="42"/>
      <c r="M105" s="213" t="s">
        <v>1</v>
      </c>
      <c r="N105" s="214" t="s">
        <v>47</v>
      </c>
      <c r="O105" s="78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AR105" s="15" t="s">
        <v>151</v>
      </c>
      <c r="AT105" s="15" t="s">
        <v>146</v>
      </c>
      <c r="AU105" s="15" t="s">
        <v>86</v>
      </c>
      <c r="AY105" s="15" t="s">
        <v>144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5" t="s">
        <v>84</v>
      </c>
      <c r="BK105" s="217">
        <f>ROUND(I105*H105,2)</f>
        <v>0</v>
      </c>
      <c r="BL105" s="15" t="s">
        <v>151</v>
      </c>
      <c r="BM105" s="15" t="s">
        <v>190</v>
      </c>
    </row>
    <row r="106" s="12" customFormat="1">
      <c r="B106" s="229"/>
      <c r="C106" s="230"/>
      <c r="D106" s="220" t="s">
        <v>153</v>
      </c>
      <c r="E106" s="231" t="s">
        <v>1</v>
      </c>
      <c r="F106" s="232" t="s">
        <v>101</v>
      </c>
      <c r="G106" s="230"/>
      <c r="H106" s="233">
        <v>130.499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153</v>
      </c>
      <c r="AU106" s="239" t="s">
        <v>86</v>
      </c>
      <c r="AV106" s="12" t="s">
        <v>86</v>
      </c>
      <c r="AW106" s="12" t="s">
        <v>38</v>
      </c>
      <c r="AX106" s="12" t="s">
        <v>84</v>
      </c>
      <c r="AY106" s="239" t="s">
        <v>144</v>
      </c>
    </row>
    <row r="107" s="1" customFormat="1" ht="16.5" customHeight="1">
      <c r="B107" s="37"/>
      <c r="C107" s="206" t="s">
        <v>191</v>
      </c>
      <c r="D107" s="206" t="s">
        <v>146</v>
      </c>
      <c r="E107" s="207" t="s">
        <v>192</v>
      </c>
      <c r="F107" s="208" t="s">
        <v>193</v>
      </c>
      <c r="G107" s="209" t="s">
        <v>180</v>
      </c>
      <c r="H107" s="210">
        <v>133.499</v>
      </c>
      <c r="I107" s="211"/>
      <c r="J107" s="212">
        <f>ROUND(I107*H107,2)</f>
        <v>0</v>
      </c>
      <c r="K107" s="208" t="s">
        <v>150</v>
      </c>
      <c r="L107" s="42"/>
      <c r="M107" s="213" t="s">
        <v>1</v>
      </c>
      <c r="N107" s="214" t="s">
        <v>47</v>
      </c>
      <c r="O107" s="78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AR107" s="15" t="s">
        <v>151</v>
      </c>
      <c r="AT107" s="15" t="s">
        <v>146</v>
      </c>
      <c r="AU107" s="15" t="s">
        <v>86</v>
      </c>
      <c r="AY107" s="15" t="s">
        <v>144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5" t="s">
        <v>84</v>
      </c>
      <c r="BK107" s="217">
        <f>ROUND(I107*H107,2)</f>
        <v>0</v>
      </c>
      <c r="BL107" s="15" t="s">
        <v>151</v>
      </c>
      <c r="BM107" s="15" t="s">
        <v>194</v>
      </c>
    </row>
    <row r="108" s="12" customFormat="1">
      <c r="B108" s="229"/>
      <c r="C108" s="230"/>
      <c r="D108" s="220" t="s">
        <v>153</v>
      </c>
      <c r="E108" s="231" t="s">
        <v>104</v>
      </c>
      <c r="F108" s="232" t="s">
        <v>195</v>
      </c>
      <c r="G108" s="230"/>
      <c r="H108" s="233">
        <v>133.499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153</v>
      </c>
      <c r="AU108" s="239" t="s">
        <v>86</v>
      </c>
      <c r="AV108" s="12" t="s">
        <v>86</v>
      </c>
      <c r="AW108" s="12" t="s">
        <v>38</v>
      </c>
      <c r="AX108" s="12" t="s">
        <v>84</v>
      </c>
      <c r="AY108" s="239" t="s">
        <v>144</v>
      </c>
    </row>
    <row r="109" s="1" customFormat="1" ht="16.5" customHeight="1">
      <c r="B109" s="37"/>
      <c r="C109" s="206" t="s">
        <v>196</v>
      </c>
      <c r="D109" s="206" t="s">
        <v>146</v>
      </c>
      <c r="E109" s="207" t="s">
        <v>197</v>
      </c>
      <c r="F109" s="208" t="s">
        <v>198</v>
      </c>
      <c r="G109" s="209" t="s">
        <v>180</v>
      </c>
      <c r="H109" s="210">
        <v>1334.99</v>
      </c>
      <c r="I109" s="211"/>
      <c r="J109" s="212">
        <f>ROUND(I109*H109,2)</f>
        <v>0</v>
      </c>
      <c r="K109" s="208" t="s">
        <v>150</v>
      </c>
      <c r="L109" s="42"/>
      <c r="M109" s="213" t="s">
        <v>1</v>
      </c>
      <c r="N109" s="214" t="s">
        <v>47</v>
      </c>
      <c r="O109" s="78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AR109" s="15" t="s">
        <v>151</v>
      </c>
      <c r="AT109" s="15" t="s">
        <v>146</v>
      </c>
      <c r="AU109" s="15" t="s">
        <v>86</v>
      </c>
      <c r="AY109" s="15" t="s">
        <v>144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5" t="s">
        <v>84</v>
      </c>
      <c r="BK109" s="217">
        <f>ROUND(I109*H109,2)</f>
        <v>0</v>
      </c>
      <c r="BL109" s="15" t="s">
        <v>151</v>
      </c>
      <c r="BM109" s="15" t="s">
        <v>199</v>
      </c>
    </row>
    <row r="110" s="12" customFormat="1">
      <c r="B110" s="229"/>
      <c r="C110" s="230"/>
      <c r="D110" s="220" t="s">
        <v>153</v>
      </c>
      <c r="E110" s="231" t="s">
        <v>1</v>
      </c>
      <c r="F110" s="232" t="s">
        <v>200</v>
      </c>
      <c r="G110" s="230"/>
      <c r="H110" s="233">
        <v>1334.99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153</v>
      </c>
      <c r="AU110" s="239" t="s">
        <v>86</v>
      </c>
      <c r="AV110" s="12" t="s">
        <v>86</v>
      </c>
      <c r="AW110" s="12" t="s">
        <v>38</v>
      </c>
      <c r="AX110" s="12" t="s">
        <v>84</v>
      </c>
      <c r="AY110" s="239" t="s">
        <v>144</v>
      </c>
    </row>
    <row r="111" s="1" customFormat="1" ht="16.5" customHeight="1">
      <c r="B111" s="37"/>
      <c r="C111" s="206" t="s">
        <v>201</v>
      </c>
      <c r="D111" s="206" t="s">
        <v>146</v>
      </c>
      <c r="E111" s="207" t="s">
        <v>202</v>
      </c>
      <c r="F111" s="208" t="s">
        <v>203</v>
      </c>
      <c r="G111" s="209" t="s">
        <v>204</v>
      </c>
      <c r="H111" s="210">
        <v>226.94800000000001</v>
      </c>
      <c r="I111" s="211"/>
      <c r="J111" s="212">
        <f>ROUND(I111*H111,2)</f>
        <v>0</v>
      </c>
      <c r="K111" s="208" t="s">
        <v>150</v>
      </c>
      <c r="L111" s="42"/>
      <c r="M111" s="213" t="s">
        <v>1</v>
      </c>
      <c r="N111" s="214" t="s">
        <v>47</v>
      </c>
      <c r="O111" s="78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AR111" s="15" t="s">
        <v>151</v>
      </c>
      <c r="AT111" s="15" t="s">
        <v>146</v>
      </c>
      <c r="AU111" s="15" t="s">
        <v>86</v>
      </c>
      <c r="AY111" s="15" t="s">
        <v>144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5" t="s">
        <v>84</v>
      </c>
      <c r="BK111" s="217">
        <f>ROUND(I111*H111,2)</f>
        <v>0</v>
      </c>
      <c r="BL111" s="15" t="s">
        <v>151</v>
      </c>
      <c r="BM111" s="15" t="s">
        <v>205</v>
      </c>
    </row>
    <row r="112" s="12" customFormat="1">
      <c r="B112" s="229"/>
      <c r="C112" s="230"/>
      <c r="D112" s="220" t="s">
        <v>153</v>
      </c>
      <c r="E112" s="231" t="s">
        <v>1</v>
      </c>
      <c r="F112" s="232" t="s">
        <v>206</v>
      </c>
      <c r="G112" s="230"/>
      <c r="H112" s="233">
        <v>226.94800000000001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153</v>
      </c>
      <c r="AU112" s="239" t="s">
        <v>86</v>
      </c>
      <c r="AV112" s="12" t="s">
        <v>86</v>
      </c>
      <c r="AW112" s="12" t="s">
        <v>38</v>
      </c>
      <c r="AX112" s="12" t="s">
        <v>84</v>
      </c>
      <c r="AY112" s="239" t="s">
        <v>144</v>
      </c>
    </row>
    <row r="113" s="1" customFormat="1" ht="16.5" customHeight="1">
      <c r="B113" s="37"/>
      <c r="C113" s="206" t="s">
        <v>207</v>
      </c>
      <c r="D113" s="206" t="s">
        <v>146</v>
      </c>
      <c r="E113" s="207" t="s">
        <v>208</v>
      </c>
      <c r="F113" s="208" t="s">
        <v>209</v>
      </c>
      <c r="G113" s="209" t="s">
        <v>210</v>
      </c>
      <c r="H113" s="210">
        <v>3</v>
      </c>
      <c r="I113" s="211"/>
      <c r="J113" s="212">
        <f>ROUND(I113*H113,2)</f>
        <v>0</v>
      </c>
      <c r="K113" s="208" t="s">
        <v>1</v>
      </c>
      <c r="L113" s="42"/>
      <c r="M113" s="213" t="s">
        <v>1</v>
      </c>
      <c r="N113" s="214" t="s">
        <v>47</v>
      </c>
      <c r="O113" s="78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AR113" s="15" t="s">
        <v>151</v>
      </c>
      <c r="AT113" s="15" t="s">
        <v>146</v>
      </c>
      <c r="AU113" s="15" t="s">
        <v>86</v>
      </c>
      <c r="AY113" s="15" t="s">
        <v>144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5" t="s">
        <v>84</v>
      </c>
      <c r="BK113" s="217">
        <f>ROUND(I113*H113,2)</f>
        <v>0</v>
      </c>
      <c r="BL113" s="15" t="s">
        <v>151</v>
      </c>
      <c r="BM113" s="15" t="s">
        <v>211</v>
      </c>
    </row>
    <row r="114" s="1" customFormat="1" ht="16.5" customHeight="1">
      <c r="B114" s="37"/>
      <c r="C114" s="206" t="s">
        <v>212</v>
      </c>
      <c r="D114" s="206" t="s">
        <v>146</v>
      </c>
      <c r="E114" s="207" t="s">
        <v>213</v>
      </c>
      <c r="F114" s="208" t="s">
        <v>214</v>
      </c>
      <c r="G114" s="209" t="s">
        <v>210</v>
      </c>
      <c r="H114" s="210">
        <v>3</v>
      </c>
      <c r="I114" s="211"/>
      <c r="J114" s="212">
        <f>ROUND(I114*H114,2)</f>
        <v>0</v>
      </c>
      <c r="K114" s="208" t="s">
        <v>1</v>
      </c>
      <c r="L114" s="42"/>
      <c r="M114" s="213" t="s">
        <v>1</v>
      </c>
      <c r="N114" s="214" t="s">
        <v>47</v>
      </c>
      <c r="O114" s="78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AR114" s="15" t="s">
        <v>151</v>
      </c>
      <c r="AT114" s="15" t="s">
        <v>146</v>
      </c>
      <c r="AU114" s="15" t="s">
        <v>86</v>
      </c>
      <c r="AY114" s="15" t="s">
        <v>144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5" t="s">
        <v>84</v>
      </c>
      <c r="BK114" s="217">
        <f>ROUND(I114*H114,2)</f>
        <v>0</v>
      </c>
      <c r="BL114" s="15" t="s">
        <v>151</v>
      </c>
      <c r="BM114" s="15" t="s">
        <v>215</v>
      </c>
    </row>
    <row r="115" s="1" customFormat="1" ht="16.5" customHeight="1">
      <c r="B115" s="37"/>
      <c r="C115" s="206" t="s">
        <v>216</v>
      </c>
      <c r="D115" s="206" t="s">
        <v>146</v>
      </c>
      <c r="E115" s="207" t="s">
        <v>217</v>
      </c>
      <c r="F115" s="208" t="s">
        <v>218</v>
      </c>
      <c r="G115" s="209" t="s">
        <v>210</v>
      </c>
      <c r="H115" s="210">
        <v>3</v>
      </c>
      <c r="I115" s="211"/>
      <c r="J115" s="212">
        <f>ROUND(I115*H115,2)</f>
        <v>0</v>
      </c>
      <c r="K115" s="208" t="s">
        <v>150</v>
      </c>
      <c r="L115" s="42"/>
      <c r="M115" s="213" t="s">
        <v>1</v>
      </c>
      <c r="N115" s="214" t="s">
        <v>47</v>
      </c>
      <c r="O115" s="78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AR115" s="15" t="s">
        <v>151</v>
      </c>
      <c r="AT115" s="15" t="s">
        <v>146</v>
      </c>
      <c r="AU115" s="15" t="s">
        <v>86</v>
      </c>
      <c r="AY115" s="15" t="s">
        <v>144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5" t="s">
        <v>84</v>
      </c>
      <c r="BK115" s="217">
        <f>ROUND(I115*H115,2)</f>
        <v>0</v>
      </c>
      <c r="BL115" s="15" t="s">
        <v>151</v>
      </c>
      <c r="BM115" s="15" t="s">
        <v>219</v>
      </c>
    </row>
    <row r="116" s="1" customFormat="1" ht="16.5" customHeight="1">
      <c r="B116" s="37"/>
      <c r="C116" s="251" t="s">
        <v>220</v>
      </c>
      <c r="D116" s="251" t="s">
        <v>221</v>
      </c>
      <c r="E116" s="252" t="s">
        <v>222</v>
      </c>
      <c r="F116" s="253" t="s">
        <v>223</v>
      </c>
      <c r="G116" s="254" t="s">
        <v>180</v>
      </c>
      <c r="H116" s="255">
        <v>3</v>
      </c>
      <c r="I116" s="256"/>
      <c r="J116" s="257">
        <f>ROUND(I116*H116,2)</f>
        <v>0</v>
      </c>
      <c r="K116" s="253" t="s">
        <v>150</v>
      </c>
      <c r="L116" s="258"/>
      <c r="M116" s="259" t="s">
        <v>1</v>
      </c>
      <c r="N116" s="260" t="s">
        <v>47</v>
      </c>
      <c r="O116" s="78"/>
      <c r="P116" s="215">
        <f>O116*H116</f>
        <v>0</v>
      </c>
      <c r="Q116" s="215">
        <v>0.22</v>
      </c>
      <c r="R116" s="215">
        <f>Q116*H116</f>
        <v>0.66000000000000003</v>
      </c>
      <c r="S116" s="215">
        <v>0</v>
      </c>
      <c r="T116" s="216">
        <f>S116*H116</f>
        <v>0</v>
      </c>
      <c r="AR116" s="15" t="s">
        <v>191</v>
      </c>
      <c r="AT116" s="15" t="s">
        <v>221</v>
      </c>
      <c r="AU116" s="15" t="s">
        <v>86</v>
      </c>
      <c r="AY116" s="15" t="s">
        <v>144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5" t="s">
        <v>84</v>
      </c>
      <c r="BK116" s="217">
        <f>ROUND(I116*H116,2)</f>
        <v>0</v>
      </c>
      <c r="BL116" s="15" t="s">
        <v>151</v>
      </c>
      <c r="BM116" s="15" t="s">
        <v>224</v>
      </c>
    </row>
    <row r="117" s="1" customFormat="1" ht="16.5" customHeight="1">
      <c r="B117" s="37"/>
      <c r="C117" s="206" t="s">
        <v>8</v>
      </c>
      <c r="D117" s="206" t="s">
        <v>146</v>
      </c>
      <c r="E117" s="207" t="s">
        <v>225</v>
      </c>
      <c r="F117" s="208" t="s">
        <v>226</v>
      </c>
      <c r="G117" s="209" t="s">
        <v>169</v>
      </c>
      <c r="H117" s="210">
        <v>12</v>
      </c>
      <c r="I117" s="211"/>
      <c r="J117" s="212">
        <f>ROUND(I117*H117,2)</f>
        <v>0</v>
      </c>
      <c r="K117" s="208" t="s">
        <v>150</v>
      </c>
      <c r="L117" s="42"/>
      <c r="M117" s="213" t="s">
        <v>1</v>
      </c>
      <c r="N117" s="214" t="s">
        <v>47</v>
      </c>
      <c r="O117" s="78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AR117" s="15" t="s">
        <v>151</v>
      </c>
      <c r="AT117" s="15" t="s">
        <v>146</v>
      </c>
      <c r="AU117" s="15" t="s">
        <v>86</v>
      </c>
      <c r="AY117" s="15" t="s">
        <v>144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5" t="s">
        <v>84</v>
      </c>
      <c r="BK117" s="217">
        <f>ROUND(I117*H117,2)</f>
        <v>0</v>
      </c>
      <c r="BL117" s="15" t="s">
        <v>151</v>
      </c>
      <c r="BM117" s="15" t="s">
        <v>227</v>
      </c>
    </row>
    <row r="118" s="12" customFormat="1">
      <c r="B118" s="229"/>
      <c r="C118" s="230"/>
      <c r="D118" s="220" t="s">
        <v>153</v>
      </c>
      <c r="E118" s="231" t="s">
        <v>1</v>
      </c>
      <c r="F118" s="232" t="s">
        <v>228</v>
      </c>
      <c r="G118" s="230"/>
      <c r="H118" s="233">
        <v>12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153</v>
      </c>
      <c r="AU118" s="239" t="s">
        <v>86</v>
      </c>
      <c r="AV118" s="12" t="s">
        <v>86</v>
      </c>
      <c r="AW118" s="12" t="s">
        <v>38</v>
      </c>
      <c r="AX118" s="12" t="s">
        <v>84</v>
      </c>
      <c r="AY118" s="239" t="s">
        <v>144</v>
      </c>
    </row>
    <row r="119" s="1" customFormat="1" ht="16.5" customHeight="1">
      <c r="B119" s="37"/>
      <c r="C119" s="251" t="s">
        <v>229</v>
      </c>
      <c r="D119" s="251" t="s">
        <v>221</v>
      </c>
      <c r="E119" s="252" t="s">
        <v>230</v>
      </c>
      <c r="F119" s="253" t="s">
        <v>231</v>
      </c>
      <c r="G119" s="254" t="s">
        <v>149</v>
      </c>
      <c r="H119" s="255">
        <v>13.199999999999999</v>
      </c>
      <c r="I119" s="256"/>
      <c r="J119" s="257">
        <f>ROUND(I119*H119,2)</f>
        <v>0</v>
      </c>
      <c r="K119" s="253" t="s">
        <v>150</v>
      </c>
      <c r="L119" s="258"/>
      <c r="M119" s="259" t="s">
        <v>1</v>
      </c>
      <c r="N119" s="260" t="s">
        <v>47</v>
      </c>
      <c r="O119" s="78"/>
      <c r="P119" s="215">
        <f>O119*H119</f>
        <v>0</v>
      </c>
      <c r="Q119" s="215">
        <v>0.00059999999999999995</v>
      </c>
      <c r="R119" s="215">
        <f>Q119*H119</f>
        <v>0.0079199999999999982</v>
      </c>
      <c r="S119" s="215">
        <v>0</v>
      </c>
      <c r="T119" s="216">
        <f>S119*H119</f>
        <v>0</v>
      </c>
      <c r="AR119" s="15" t="s">
        <v>191</v>
      </c>
      <c r="AT119" s="15" t="s">
        <v>221</v>
      </c>
      <c r="AU119" s="15" t="s">
        <v>86</v>
      </c>
      <c r="AY119" s="15" t="s">
        <v>144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5" t="s">
        <v>84</v>
      </c>
      <c r="BK119" s="217">
        <f>ROUND(I119*H119,2)</f>
        <v>0</v>
      </c>
      <c r="BL119" s="15" t="s">
        <v>151</v>
      </c>
      <c r="BM119" s="15" t="s">
        <v>232</v>
      </c>
    </row>
    <row r="120" s="12" customFormat="1">
      <c r="B120" s="229"/>
      <c r="C120" s="230"/>
      <c r="D120" s="220" t="s">
        <v>153</v>
      </c>
      <c r="E120" s="231" t="s">
        <v>1</v>
      </c>
      <c r="F120" s="232" t="s">
        <v>233</v>
      </c>
      <c r="G120" s="230"/>
      <c r="H120" s="233">
        <v>13.199999999999999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153</v>
      </c>
      <c r="AU120" s="239" t="s">
        <v>86</v>
      </c>
      <c r="AV120" s="12" t="s">
        <v>86</v>
      </c>
      <c r="AW120" s="12" t="s">
        <v>38</v>
      </c>
      <c r="AX120" s="12" t="s">
        <v>84</v>
      </c>
      <c r="AY120" s="239" t="s">
        <v>144</v>
      </c>
    </row>
    <row r="121" s="1" customFormat="1" ht="16.5" customHeight="1">
      <c r="B121" s="37"/>
      <c r="C121" s="206" t="s">
        <v>234</v>
      </c>
      <c r="D121" s="206" t="s">
        <v>146</v>
      </c>
      <c r="E121" s="207" t="s">
        <v>235</v>
      </c>
      <c r="F121" s="208" t="s">
        <v>236</v>
      </c>
      <c r="G121" s="209" t="s">
        <v>210</v>
      </c>
      <c r="H121" s="210">
        <v>3</v>
      </c>
      <c r="I121" s="211"/>
      <c r="J121" s="212">
        <f>ROUND(I121*H121,2)</f>
        <v>0</v>
      </c>
      <c r="K121" s="208" t="s">
        <v>150</v>
      </c>
      <c r="L121" s="42"/>
      <c r="M121" s="213" t="s">
        <v>1</v>
      </c>
      <c r="N121" s="214" t="s">
        <v>47</v>
      </c>
      <c r="O121" s="78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AR121" s="15" t="s">
        <v>151</v>
      </c>
      <c r="AT121" s="15" t="s">
        <v>146</v>
      </c>
      <c r="AU121" s="15" t="s">
        <v>86</v>
      </c>
      <c r="AY121" s="15" t="s">
        <v>144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5" t="s">
        <v>84</v>
      </c>
      <c r="BK121" s="217">
        <f>ROUND(I121*H121,2)</f>
        <v>0</v>
      </c>
      <c r="BL121" s="15" t="s">
        <v>151</v>
      </c>
      <c r="BM121" s="15" t="s">
        <v>237</v>
      </c>
    </row>
    <row r="122" s="1" customFormat="1" ht="16.5" customHeight="1">
      <c r="B122" s="37"/>
      <c r="C122" s="251" t="s">
        <v>100</v>
      </c>
      <c r="D122" s="251" t="s">
        <v>221</v>
      </c>
      <c r="E122" s="252" t="s">
        <v>238</v>
      </c>
      <c r="F122" s="253" t="s">
        <v>239</v>
      </c>
      <c r="G122" s="254" t="s">
        <v>210</v>
      </c>
      <c r="H122" s="255">
        <v>3</v>
      </c>
      <c r="I122" s="256"/>
      <c r="J122" s="257">
        <f>ROUND(I122*H122,2)</f>
        <v>0</v>
      </c>
      <c r="K122" s="253" t="s">
        <v>1</v>
      </c>
      <c r="L122" s="258"/>
      <c r="M122" s="259" t="s">
        <v>1</v>
      </c>
      <c r="N122" s="260" t="s">
        <v>47</v>
      </c>
      <c r="O122" s="78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AR122" s="15" t="s">
        <v>191</v>
      </c>
      <c r="AT122" s="15" t="s">
        <v>221</v>
      </c>
      <c r="AU122" s="15" t="s">
        <v>86</v>
      </c>
      <c r="AY122" s="15" t="s">
        <v>144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5" t="s">
        <v>84</v>
      </c>
      <c r="BK122" s="217">
        <f>ROUND(I122*H122,2)</f>
        <v>0</v>
      </c>
      <c r="BL122" s="15" t="s">
        <v>151</v>
      </c>
      <c r="BM122" s="15" t="s">
        <v>240</v>
      </c>
    </row>
    <row r="123" s="12" customFormat="1">
      <c r="B123" s="229"/>
      <c r="C123" s="230"/>
      <c r="D123" s="220" t="s">
        <v>153</v>
      </c>
      <c r="E123" s="231" t="s">
        <v>1</v>
      </c>
      <c r="F123" s="232" t="s">
        <v>241</v>
      </c>
      <c r="G123" s="230"/>
      <c r="H123" s="233">
        <v>3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153</v>
      </c>
      <c r="AU123" s="239" t="s">
        <v>86</v>
      </c>
      <c r="AV123" s="12" t="s">
        <v>86</v>
      </c>
      <c r="AW123" s="12" t="s">
        <v>38</v>
      </c>
      <c r="AX123" s="12" t="s">
        <v>84</v>
      </c>
      <c r="AY123" s="239" t="s">
        <v>144</v>
      </c>
    </row>
    <row r="124" s="1" customFormat="1" ht="16.5" customHeight="1">
      <c r="B124" s="37"/>
      <c r="C124" s="206" t="s">
        <v>242</v>
      </c>
      <c r="D124" s="206" t="s">
        <v>146</v>
      </c>
      <c r="E124" s="207" t="s">
        <v>243</v>
      </c>
      <c r="F124" s="208" t="s">
        <v>244</v>
      </c>
      <c r="G124" s="209" t="s">
        <v>210</v>
      </c>
      <c r="H124" s="210">
        <v>3</v>
      </c>
      <c r="I124" s="211"/>
      <c r="J124" s="212">
        <f>ROUND(I124*H124,2)</f>
        <v>0</v>
      </c>
      <c r="K124" s="208" t="s">
        <v>150</v>
      </c>
      <c r="L124" s="42"/>
      <c r="M124" s="213" t="s">
        <v>1</v>
      </c>
      <c r="N124" s="214" t="s">
        <v>47</v>
      </c>
      <c r="O124" s="78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AR124" s="15" t="s">
        <v>151</v>
      </c>
      <c r="AT124" s="15" t="s">
        <v>146</v>
      </c>
      <c r="AU124" s="15" t="s">
        <v>86</v>
      </c>
      <c r="AY124" s="15" t="s">
        <v>144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5" t="s">
        <v>84</v>
      </c>
      <c r="BK124" s="217">
        <f>ROUND(I124*H124,2)</f>
        <v>0</v>
      </c>
      <c r="BL124" s="15" t="s">
        <v>151</v>
      </c>
      <c r="BM124" s="15" t="s">
        <v>245</v>
      </c>
    </row>
    <row r="125" s="10" customFormat="1" ht="22.8" customHeight="1">
      <c r="B125" s="190"/>
      <c r="C125" s="191"/>
      <c r="D125" s="192" t="s">
        <v>75</v>
      </c>
      <c r="E125" s="204" t="s">
        <v>172</v>
      </c>
      <c r="F125" s="204" t="s">
        <v>246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SUM(P126:P145)</f>
        <v>0</v>
      </c>
      <c r="Q125" s="198"/>
      <c r="R125" s="199">
        <f>SUM(R126:R145)</f>
        <v>119.85262899999999</v>
      </c>
      <c r="S125" s="198"/>
      <c r="T125" s="200">
        <f>SUM(T126:T145)</f>
        <v>0</v>
      </c>
      <c r="AR125" s="201" t="s">
        <v>84</v>
      </c>
      <c r="AT125" s="202" t="s">
        <v>75</v>
      </c>
      <c r="AU125" s="202" t="s">
        <v>84</v>
      </c>
      <c r="AY125" s="201" t="s">
        <v>144</v>
      </c>
      <c r="BK125" s="203">
        <f>SUM(BK126:BK145)</f>
        <v>0</v>
      </c>
    </row>
    <row r="126" s="1" customFormat="1" ht="16.5" customHeight="1">
      <c r="B126" s="37"/>
      <c r="C126" s="206" t="s">
        <v>247</v>
      </c>
      <c r="D126" s="206" t="s">
        <v>146</v>
      </c>
      <c r="E126" s="207" t="s">
        <v>248</v>
      </c>
      <c r="F126" s="208" t="s">
        <v>249</v>
      </c>
      <c r="G126" s="209" t="s">
        <v>149</v>
      </c>
      <c r="H126" s="210">
        <v>436.10000000000002</v>
      </c>
      <c r="I126" s="211"/>
      <c r="J126" s="212">
        <f>ROUND(I126*H126,2)</f>
        <v>0</v>
      </c>
      <c r="K126" s="208" t="s">
        <v>150</v>
      </c>
      <c r="L126" s="42"/>
      <c r="M126" s="213" t="s">
        <v>1</v>
      </c>
      <c r="N126" s="214" t="s">
        <v>47</v>
      </c>
      <c r="O126" s="78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AR126" s="15" t="s">
        <v>151</v>
      </c>
      <c r="AT126" s="15" t="s">
        <v>146</v>
      </c>
      <c r="AU126" s="15" t="s">
        <v>86</v>
      </c>
      <c r="AY126" s="15" t="s">
        <v>144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5" t="s">
        <v>84</v>
      </c>
      <c r="BK126" s="217">
        <f>ROUND(I126*H126,2)</f>
        <v>0</v>
      </c>
      <c r="BL126" s="15" t="s">
        <v>151</v>
      </c>
      <c r="BM126" s="15" t="s">
        <v>250</v>
      </c>
    </row>
    <row r="127" s="12" customFormat="1">
      <c r="B127" s="229"/>
      <c r="C127" s="230"/>
      <c r="D127" s="220" t="s">
        <v>153</v>
      </c>
      <c r="E127" s="231" t="s">
        <v>117</v>
      </c>
      <c r="F127" s="232" t="s">
        <v>251</v>
      </c>
      <c r="G127" s="230"/>
      <c r="H127" s="233">
        <v>352.19999999999999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153</v>
      </c>
      <c r="AU127" s="239" t="s">
        <v>86</v>
      </c>
      <c r="AV127" s="12" t="s">
        <v>86</v>
      </c>
      <c r="AW127" s="12" t="s">
        <v>38</v>
      </c>
      <c r="AX127" s="12" t="s">
        <v>76</v>
      </c>
      <c r="AY127" s="239" t="s">
        <v>144</v>
      </c>
    </row>
    <row r="128" s="12" customFormat="1">
      <c r="B128" s="229"/>
      <c r="C128" s="230"/>
      <c r="D128" s="220" t="s">
        <v>153</v>
      </c>
      <c r="E128" s="231" t="s">
        <v>119</v>
      </c>
      <c r="F128" s="232" t="s">
        <v>252</v>
      </c>
      <c r="G128" s="230"/>
      <c r="H128" s="233">
        <v>83.900000000000006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153</v>
      </c>
      <c r="AU128" s="239" t="s">
        <v>86</v>
      </c>
      <c r="AV128" s="12" t="s">
        <v>86</v>
      </c>
      <c r="AW128" s="12" t="s">
        <v>38</v>
      </c>
      <c r="AX128" s="12" t="s">
        <v>76</v>
      </c>
      <c r="AY128" s="239" t="s">
        <v>144</v>
      </c>
    </row>
    <row r="129" s="13" customFormat="1">
      <c r="B129" s="240"/>
      <c r="C129" s="241"/>
      <c r="D129" s="220" t="s">
        <v>153</v>
      </c>
      <c r="E129" s="242" t="s">
        <v>1</v>
      </c>
      <c r="F129" s="243" t="s">
        <v>186</v>
      </c>
      <c r="G129" s="241"/>
      <c r="H129" s="244">
        <v>436.10000000000002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153</v>
      </c>
      <c r="AU129" s="250" t="s">
        <v>86</v>
      </c>
      <c r="AV129" s="13" t="s">
        <v>151</v>
      </c>
      <c r="AW129" s="13" t="s">
        <v>38</v>
      </c>
      <c r="AX129" s="13" t="s">
        <v>84</v>
      </c>
      <c r="AY129" s="250" t="s">
        <v>144</v>
      </c>
    </row>
    <row r="130" s="1" customFormat="1" ht="16.5" customHeight="1">
      <c r="B130" s="37"/>
      <c r="C130" s="206" t="s">
        <v>7</v>
      </c>
      <c r="D130" s="206" t="s">
        <v>146</v>
      </c>
      <c r="E130" s="207" t="s">
        <v>253</v>
      </c>
      <c r="F130" s="208" t="s">
        <v>254</v>
      </c>
      <c r="G130" s="209" t="s">
        <v>149</v>
      </c>
      <c r="H130" s="210">
        <v>9.1600000000000001</v>
      </c>
      <c r="I130" s="211"/>
      <c r="J130" s="212">
        <f>ROUND(I130*H130,2)</f>
        <v>0</v>
      </c>
      <c r="K130" s="208" t="s">
        <v>150</v>
      </c>
      <c r="L130" s="42"/>
      <c r="M130" s="213" t="s">
        <v>1</v>
      </c>
      <c r="N130" s="214" t="s">
        <v>47</v>
      </c>
      <c r="O130" s="78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AR130" s="15" t="s">
        <v>151</v>
      </c>
      <c r="AT130" s="15" t="s">
        <v>146</v>
      </c>
      <c r="AU130" s="15" t="s">
        <v>86</v>
      </c>
      <c r="AY130" s="15" t="s">
        <v>144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5" t="s">
        <v>84</v>
      </c>
      <c r="BK130" s="217">
        <f>ROUND(I130*H130,2)</f>
        <v>0</v>
      </c>
      <c r="BL130" s="15" t="s">
        <v>151</v>
      </c>
      <c r="BM130" s="15" t="s">
        <v>255</v>
      </c>
    </row>
    <row r="131" s="12" customFormat="1">
      <c r="B131" s="229"/>
      <c r="C131" s="230"/>
      <c r="D131" s="220" t="s">
        <v>153</v>
      </c>
      <c r="E131" s="231" t="s">
        <v>1</v>
      </c>
      <c r="F131" s="232" t="s">
        <v>256</v>
      </c>
      <c r="G131" s="230"/>
      <c r="H131" s="233">
        <v>9.1600000000000001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153</v>
      </c>
      <c r="AU131" s="239" t="s">
        <v>86</v>
      </c>
      <c r="AV131" s="12" t="s">
        <v>86</v>
      </c>
      <c r="AW131" s="12" t="s">
        <v>38</v>
      </c>
      <c r="AX131" s="12" t="s">
        <v>84</v>
      </c>
      <c r="AY131" s="239" t="s">
        <v>144</v>
      </c>
    </row>
    <row r="132" s="1" customFormat="1" ht="16.5" customHeight="1">
      <c r="B132" s="37"/>
      <c r="C132" s="206" t="s">
        <v>257</v>
      </c>
      <c r="D132" s="206" t="s">
        <v>146</v>
      </c>
      <c r="E132" s="207" t="s">
        <v>258</v>
      </c>
      <c r="F132" s="208" t="s">
        <v>259</v>
      </c>
      <c r="G132" s="209" t="s">
        <v>149</v>
      </c>
      <c r="H132" s="210">
        <v>436.10000000000002</v>
      </c>
      <c r="I132" s="211"/>
      <c r="J132" s="212">
        <f>ROUND(I132*H132,2)</f>
        <v>0</v>
      </c>
      <c r="K132" s="208" t="s">
        <v>1</v>
      </c>
      <c r="L132" s="42"/>
      <c r="M132" s="213" t="s">
        <v>1</v>
      </c>
      <c r="N132" s="214" t="s">
        <v>47</v>
      </c>
      <c r="O132" s="78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AR132" s="15" t="s">
        <v>151</v>
      </c>
      <c r="AT132" s="15" t="s">
        <v>146</v>
      </c>
      <c r="AU132" s="15" t="s">
        <v>86</v>
      </c>
      <c r="AY132" s="15" t="s">
        <v>144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5" t="s">
        <v>84</v>
      </c>
      <c r="BK132" s="217">
        <f>ROUND(I132*H132,2)</f>
        <v>0</v>
      </c>
      <c r="BL132" s="15" t="s">
        <v>151</v>
      </c>
      <c r="BM132" s="15" t="s">
        <v>260</v>
      </c>
    </row>
    <row r="133" s="12" customFormat="1">
      <c r="B133" s="229"/>
      <c r="C133" s="230"/>
      <c r="D133" s="220" t="s">
        <v>153</v>
      </c>
      <c r="E133" s="231" t="s">
        <v>1</v>
      </c>
      <c r="F133" s="232" t="s">
        <v>261</v>
      </c>
      <c r="G133" s="230"/>
      <c r="H133" s="233">
        <v>436.10000000000002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153</v>
      </c>
      <c r="AU133" s="239" t="s">
        <v>86</v>
      </c>
      <c r="AV133" s="12" t="s">
        <v>86</v>
      </c>
      <c r="AW133" s="12" t="s">
        <v>38</v>
      </c>
      <c r="AX133" s="12" t="s">
        <v>84</v>
      </c>
      <c r="AY133" s="239" t="s">
        <v>144</v>
      </c>
    </row>
    <row r="134" s="1" customFormat="1" ht="16.5" customHeight="1">
      <c r="B134" s="37"/>
      <c r="C134" s="206" t="s">
        <v>262</v>
      </c>
      <c r="D134" s="206" t="s">
        <v>146</v>
      </c>
      <c r="E134" s="207" t="s">
        <v>263</v>
      </c>
      <c r="F134" s="208" t="s">
        <v>264</v>
      </c>
      <c r="G134" s="209" t="s">
        <v>149</v>
      </c>
      <c r="H134" s="210">
        <v>18.32</v>
      </c>
      <c r="I134" s="211"/>
      <c r="J134" s="212">
        <f>ROUND(I134*H134,2)</f>
        <v>0</v>
      </c>
      <c r="K134" s="208" t="s">
        <v>150</v>
      </c>
      <c r="L134" s="42"/>
      <c r="M134" s="213" t="s">
        <v>1</v>
      </c>
      <c r="N134" s="214" t="s">
        <v>47</v>
      </c>
      <c r="O134" s="78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AR134" s="15" t="s">
        <v>151</v>
      </c>
      <c r="AT134" s="15" t="s">
        <v>146</v>
      </c>
      <c r="AU134" s="15" t="s">
        <v>86</v>
      </c>
      <c r="AY134" s="15" t="s">
        <v>144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5" t="s">
        <v>84</v>
      </c>
      <c r="BK134" s="217">
        <f>ROUND(I134*H134,2)</f>
        <v>0</v>
      </c>
      <c r="BL134" s="15" t="s">
        <v>151</v>
      </c>
      <c r="BM134" s="15" t="s">
        <v>265</v>
      </c>
    </row>
    <row r="135" s="12" customFormat="1">
      <c r="B135" s="229"/>
      <c r="C135" s="230"/>
      <c r="D135" s="220" t="s">
        <v>153</v>
      </c>
      <c r="E135" s="231" t="s">
        <v>1</v>
      </c>
      <c r="F135" s="232" t="s">
        <v>266</v>
      </c>
      <c r="G135" s="230"/>
      <c r="H135" s="233">
        <v>18.32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153</v>
      </c>
      <c r="AU135" s="239" t="s">
        <v>86</v>
      </c>
      <c r="AV135" s="12" t="s">
        <v>86</v>
      </c>
      <c r="AW135" s="12" t="s">
        <v>38</v>
      </c>
      <c r="AX135" s="12" t="s">
        <v>84</v>
      </c>
      <c r="AY135" s="239" t="s">
        <v>144</v>
      </c>
    </row>
    <row r="136" s="1" customFormat="1" ht="16.5" customHeight="1">
      <c r="B136" s="37"/>
      <c r="C136" s="206" t="s">
        <v>116</v>
      </c>
      <c r="D136" s="206" t="s">
        <v>146</v>
      </c>
      <c r="E136" s="207" t="s">
        <v>267</v>
      </c>
      <c r="F136" s="208" t="s">
        <v>268</v>
      </c>
      <c r="G136" s="209" t="s">
        <v>149</v>
      </c>
      <c r="H136" s="210">
        <v>9.1600000000000001</v>
      </c>
      <c r="I136" s="211"/>
      <c r="J136" s="212">
        <f>ROUND(I136*H136,2)</f>
        <v>0</v>
      </c>
      <c r="K136" s="208" t="s">
        <v>150</v>
      </c>
      <c r="L136" s="42"/>
      <c r="M136" s="213" t="s">
        <v>1</v>
      </c>
      <c r="N136" s="214" t="s">
        <v>47</v>
      </c>
      <c r="O136" s="78"/>
      <c r="P136" s="215">
        <f>O136*H136</f>
        <v>0</v>
      </c>
      <c r="Q136" s="215">
        <v>0.0088000000000000005</v>
      </c>
      <c r="R136" s="215">
        <f>Q136*H136</f>
        <v>0.080608000000000013</v>
      </c>
      <c r="S136" s="215">
        <v>0</v>
      </c>
      <c r="T136" s="216">
        <f>S136*H136</f>
        <v>0</v>
      </c>
      <c r="AR136" s="15" t="s">
        <v>151</v>
      </c>
      <c r="AT136" s="15" t="s">
        <v>146</v>
      </c>
      <c r="AU136" s="15" t="s">
        <v>86</v>
      </c>
      <c r="AY136" s="15" t="s">
        <v>144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5" t="s">
        <v>84</v>
      </c>
      <c r="BK136" s="217">
        <f>ROUND(I136*H136,2)</f>
        <v>0</v>
      </c>
      <c r="BL136" s="15" t="s">
        <v>151</v>
      </c>
      <c r="BM136" s="15" t="s">
        <v>269</v>
      </c>
    </row>
    <row r="137" s="12" customFormat="1">
      <c r="B137" s="229"/>
      <c r="C137" s="230"/>
      <c r="D137" s="220" t="s">
        <v>153</v>
      </c>
      <c r="E137" s="231" t="s">
        <v>1</v>
      </c>
      <c r="F137" s="232" t="s">
        <v>256</v>
      </c>
      <c r="G137" s="230"/>
      <c r="H137" s="233">
        <v>9.1600000000000001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153</v>
      </c>
      <c r="AU137" s="239" t="s">
        <v>86</v>
      </c>
      <c r="AV137" s="12" t="s">
        <v>86</v>
      </c>
      <c r="AW137" s="12" t="s">
        <v>38</v>
      </c>
      <c r="AX137" s="12" t="s">
        <v>84</v>
      </c>
      <c r="AY137" s="239" t="s">
        <v>144</v>
      </c>
    </row>
    <row r="138" s="1" customFormat="1" ht="16.5" customHeight="1">
      <c r="B138" s="37"/>
      <c r="C138" s="206" t="s">
        <v>270</v>
      </c>
      <c r="D138" s="206" t="s">
        <v>146</v>
      </c>
      <c r="E138" s="207" t="s">
        <v>271</v>
      </c>
      <c r="F138" s="208" t="s">
        <v>272</v>
      </c>
      <c r="G138" s="209" t="s">
        <v>149</v>
      </c>
      <c r="H138" s="210">
        <v>83.900000000000006</v>
      </c>
      <c r="I138" s="211"/>
      <c r="J138" s="212">
        <f>ROUND(I138*H138,2)</f>
        <v>0</v>
      </c>
      <c r="K138" s="208" t="s">
        <v>150</v>
      </c>
      <c r="L138" s="42"/>
      <c r="M138" s="213" t="s">
        <v>1</v>
      </c>
      <c r="N138" s="214" t="s">
        <v>47</v>
      </c>
      <c r="O138" s="78"/>
      <c r="P138" s="215">
        <f>O138*H138</f>
        <v>0</v>
      </c>
      <c r="Q138" s="215">
        <v>0.1837</v>
      </c>
      <c r="R138" s="215">
        <f>Q138*H138</f>
        <v>15.412430000000001</v>
      </c>
      <c r="S138" s="215">
        <v>0</v>
      </c>
      <c r="T138" s="216">
        <f>S138*H138</f>
        <v>0</v>
      </c>
      <c r="AR138" s="15" t="s">
        <v>151</v>
      </c>
      <c r="AT138" s="15" t="s">
        <v>146</v>
      </c>
      <c r="AU138" s="15" t="s">
        <v>86</v>
      </c>
      <c r="AY138" s="15" t="s">
        <v>144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5" t="s">
        <v>84</v>
      </c>
      <c r="BK138" s="217">
        <f>ROUND(I138*H138,2)</f>
        <v>0</v>
      </c>
      <c r="BL138" s="15" t="s">
        <v>151</v>
      </c>
      <c r="BM138" s="15" t="s">
        <v>273</v>
      </c>
    </row>
    <row r="139" s="12" customFormat="1">
      <c r="B139" s="229"/>
      <c r="C139" s="230"/>
      <c r="D139" s="220" t="s">
        <v>153</v>
      </c>
      <c r="E139" s="231" t="s">
        <v>1</v>
      </c>
      <c r="F139" s="232" t="s">
        <v>119</v>
      </c>
      <c r="G139" s="230"/>
      <c r="H139" s="233">
        <v>83.900000000000006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153</v>
      </c>
      <c r="AU139" s="239" t="s">
        <v>86</v>
      </c>
      <c r="AV139" s="12" t="s">
        <v>86</v>
      </c>
      <c r="AW139" s="12" t="s">
        <v>38</v>
      </c>
      <c r="AX139" s="12" t="s">
        <v>84</v>
      </c>
      <c r="AY139" s="239" t="s">
        <v>144</v>
      </c>
    </row>
    <row r="140" s="1" customFormat="1" ht="16.5" customHeight="1">
      <c r="B140" s="37"/>
      <c r="C140" s="251" t="s">
        <v>274</v>
      </c>
      <c r="D140" s="251" t="s">
        <v>221</v>
      </c>
      <c r="E140" s="252" t="s">
        <v>275</v>
      </c>
      <c r="F140" s="253" t="s">
        <v>276</v>
      </c>
      <c r="G140" s="254" t="s">
        <v>149</v>
      </c>
      <c r="H140" s="255">
        <v>84.739000000000004</v>
      </c>
      <c r="I140" s="256"/>
      <c r="J140" s="257">
        <f>ROUND(I140*H140,2)</f>
        <v>0</v>
      </c>
      <c r="K140" s="253" t="s">
        <v>150</v>
      </c>
      <c r="L140" s="258"/>
      <c r="M140" s="259" t="s">
        <v>1</v>
      </c>
      <c r="N140" s="260" t="s">
        <v>47</v>
      </c>
      <c r="O140" s="78"/>
      <c r="P140" s="215">
        <f>O140*H140</f>
        <v>0</v>
      </c>
      <c r="Q140" s="215">
        <v>0.41699999999999998</v>
      </c>
      <c r="R140" s="215">
        <f>Q140*H140</f>
        <v>35.336162999999999</v>
      </c>
      <c r="S140" s="215">
        <v>0</v>
      </c>
      <c r="T140" s="216">
        <f>S140*H140</f>
        <v>0</v>
      </c>
      <c r="AR140" s="15" t="s">
        <v>191</v>
      </c>
      <c r="AT140" s="15" t="s">
        <v>221</v>
      </c>
      <c r="AU140" s="15" t="s">
        <v>86</v>
      </c>
      <c r="AY140" s="15" t="s">
        <v>144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5" t="s">
        <v>84</v>
      </c>
      <c r="BK140" s="217">
        <f>ROUND(I140*H140,2)</f>
        <v>0</v>
      </c>
      <c r="BL140" s="15" t="s">
        <v>151</v>
      </c>
      <c r="BM140" s="15" t="s">
        <v>277</v>
      </c>
    </row>
    <row r="141" s="12" customFormat="1">
      <c r="B141" s="229"/>
      <c r="C141" s="230"/>
      <c r="D141" s="220" t="s">
        <v>153</v>
      </c>
      <c r="E141" s="230"/>
      <c r="F141" s="232" t="s">
        <v>278</v>
      </c>
      <c r="G141" s="230"/>
      <c r="H141" s="233">
        <v>84.739000000000004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153</v>
      </c>
      <c r="AU141" s="239" t="s">
        <v>86</v>
      </c>
      <c r="AV141" s="12" t="s">
        <v>86</v>
      </c>
      <c r="AW141" s="12" t="s">
        <v>4</v>
      </c>
      <c r="AX141" s="12" t="s">
        <v>84</v>
      </c>
      <c r="AY141" s="239" t="s">
        <v>144</v>
      </c>
    </row>
    <row r="142" s="1" customFormat="1" ht="16.5" customHeight="1">
      <c r="B142" s="37"/>
      <c r="C142" s="206" t="s">
        <v>279</v>
      </c>
      <c r="D142" s="206" t="s">
        <v>146</v>
      </c>
      <c r="E142" s="207" t="s">
        <v>280</v>
      </c>
      <c r="F142" s="208" t="s">
        <v>281</v>
      </c>
      <c r="G142" s="209" t="s">
        <v>149</v>
      </c>
      <c r="H142" s="210">
        <v>352.19999999999999</v>
      </c>
      <c r="I142" s="211"/>
      <c r="J142" s="212">
        <f>ROUND(I142*H142,2)</f>
        <v>0</v>
      </c>
      <c r="K142" s="208" t="s">
        <v>150</v>
      </c>
      <c r="L142" s="42"/>
      <c r="M142" s="213" t="s">
        <v>1</v>
      </c>
      <c r="N142" s="214" t="s">
        <v>47</v>
      </c>
      <c r="O142" s="78"/>
      <c r="P142" s="215">
        <f>O142*H142</f>
        <v>0</v>
      </c>
      <c r="Q142" s="215">
        <v>0.18995999999999999</v>
      </c>
      <c r="R142" s="215">
        <f>Q142*H142</f>
        <v>66.903911999999991</v>
      </c>
      <c r="S142" s="215">
        <v>0</v>
      </c>
      <c r="T142" s="216">
        <f>S142*H142</f>
        <v>0</v>
      </c>
      <c r="AR142" s="15" t="s">
        <v>151</v>
      </c>
      <c r="AT142" s="15" t="s">
        <v>146</v>
      </c>
      <c r="AU142" s="15" t="s">
        <v>86</v>
      </c>
      <c r="AY142" s="15" t="s">
        <v>144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5" t="s">
        <v>84</v>
      </c>
      <c r="BK142" s="217">
        <f>ROUND(I142*H142,2)</f>
        <v>0</v>
      </c>
      <c r="BL142" s="15" t="s">
        <v>151</v>
      </c>
      <c r="BM142" s="15" t="s">
        <v>282</v>
      </c>
    </row>
    <row r="143" s="12" customFormat="1">
      <c r="B143" s="229"/>
      <c r="C143" s="230"/>
      <c r="D143" s="220" t="s">
        <v>153</v>
      </c>
      <c r="E143" s="231" t="s">
        <v>1</v>
      </c>
      <c r="F143" s="232" t="s">
        <v>117</v>
      </c>
      <c r="G143" s="230"/>
      <c r="H143" s="233">
        <v>352.19999999999999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153</v>
      </c>
      <c r="AU143" s="239" t="s">
        <v>86</v>
      </c>
      <c r="AV143" s="12" t="s">
        <v>86</v>
      </c>
      <c r="AW143" s="12" t="s">
        <v>38</v>
      </c>
      <c r="AX143" s="12" t="s">
        <v>84</v>
      </c>
      <c r="AY143" s="239" t="s">
        <v>144</v>
      </c>
    </row>
    <row r="144" s="1" customFormat="1" ht="16.5" customHeight="1">
      <c r="B144" s="37"/>
      <c r="C144" s="251" t="s">
        <v>283</v>
      </c>
      <c r="D144" s="251" t="s">
        <v>221</v>
      </c>
      <c r="E144" s="252" t="s">
        <v>284</v>
      </c>
      <c r="F144" s="253" t="s">
        <v>285</v>
      </c>
      <c r="G144" s="254" t="s">
        <v>149</v>
      </c>
      <c r="H144" s="255">
        <v>17.962</v>
      </c>
      <c r="I144" s="256"/>
      <c r="J144" s="257">
        <f>ROUND(I144*H144,2)</f>
        <v>0</v>
      </c>
      <c r="K144" s="253" t="s">
        <v>150</v>
      </c>
      <c r="L144" s="258"/>
      <c r="M144" s="259" t="s">
        <v>1</v>
      </c>
      <c r="N144" s="260" t="s">
        <v>47</v>
      </c>
      <c r="O144" s="78"/>
      <c r="P144" s="215">
        <f>O144*H144</f>
        <v>0</v>
      </c>
      <c r="Q144" s="215">
        <v>0.11799999999999999</v>
      </c>
      <c r="R144" s="215">
        <f>Q144*H144</f>
        <v>2.119516</v>
      </c>
      <c r="S144" s="215">
        <v>0</v>
      </c>
      <c r="T144" s="216">
        <f>S144*H144</f>
        <v>0</v>
      </c>
      <c r="AR144" s="15" t="s">
        <v>191</v>
      </c>
      <c r="AT144" s="15" t="s">
        <v>221</v>
      </c>
      <c r="AU144" s="15" t="s">
        <v>86</v>
      </c>
      <c r="AY144" s="15" t="s">
        <v>144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5" t="s">
        <v>84</v>
      </c>
      <c r="BK144" s="217">
        <f>ROUND(I144*H144,2)</f>
        <v>0</v>
      </c>
      <c r="BL144" s="15" t="s">
        <v>151</v>
      </c>
      <c r="BM144" s="15" t="s">
        <v>286</v>
      </c>
    </row>
    <row r="145" s="12" customFormat="1">
      <c r="B145" s="229"/>
      <c r="C145" s="230"/>
      <c r="D145" s="220" t="s">
        <v>153</v>
      </c>
      <c r="E145" s="231" t="s">
        <v>1</v>
      </c>
      <c r="F145" s="232" t="s">
        <v>287</v>
      </c>
      <c r="G145" s="230"/>
      <c r="H145" s="233">
        <v>17.962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153</v>
      </c>
      <c r="AU145" s="239" t="s">
        <v>86</v>
      </c>
      <c r="AV145" s="12" t="s">
        <v>86</v>
      </c>
      <c r="AW145" s="12" t="s">
        <v>38</v>
      </c>
      <c r="AX145" s="12" t="s">
        <v>84</v>
      </c>
      <c r="AY145" s="239" t="s">
        <v>144</v>
      </c>
    </row>
    <row r="146" s="10" customFormat="1" ht="22.8" customHeight="1">
      <c r="B146" s="190"/>
      <c r="C146" s="191"/>
      <c r="D146" s="192" t="s">
        <v>75</v>
      </c>
      <c r="E146" s="204" t="s">
        <v>196</v>
      </c>
      <c r="F146" s="204" t="s">
        <v>288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SUM(P147:P204)</f>
        <v>0</v>
      </c>
      <c r="Q146" s="198"/>
      <c r="R146" s="199">
        <f>SUM(R147:R204)</f>
        <v>12.433506699999999</v>
      </c>
      <c r="S146" s="198"/>
      <c r="T146" s="200">
        <f>SUM(T147:T204)</f>
        <v>2.5920000000000001</v>
      </c>
      <c r="AR146" s="201" t="s">
        <v>84</v>
      </c>
      <c r="AT146" s="202" t="s">
        <v>75</v>
      </c>
      <c r="AU146" s="202" t="s">
        <v>84</v>
      </c>
      <c r="AY146" s="201" t="s">
        <v>144</v>
      </c>
      <c r="BK146" s="203">
        <f>SUM(BK147:BK204)</f>
        <v>0</v>
      </c>
    </row>
    <row r="147" s="1" customFormat="1" ht="16.5" customHeight="1">
      <c r="B147" s="37"/>
      <c r="C147" s="206" t="s">
        <v>289</v>
      </c>
      <c r="D147" s="206" t="s">
        <v>146</v>
      </c>
      <c r="E147" s="207" t="s">
        <v>290</v>
      </c>
      <c r="F147" s="208" t="s">
        <v>291</v>
      </c>
      <c r="G147" s="209" t="s">
        <v>210</v>
      </c>
      <c r="H147" s="210">
        <v>24</v>
      </c>
      <c r="I147" s="211"/>
      <c r="J147" s="212">
        <f>ROUND(I147*H147,2)</f>
        <v>0</v>
      </c>
      <c r="K147" s="208" t="s">
        <v>150</v>
      </c>
      <c r="L147" s="42"/>
      <c r="M147" s="213" t="s">
        <v>1</v>
      </c>
      <c r="N147" s="214" t="s">
        <v>47</v>
      </c>
      <c r="O147" s="78"/>
      <c r="P147" s="215">
        <f>O147*H147</f>
        <v>0</v>
      </c>
      <c r="Q147" s="215">
        <v>0.10931</v>
      </c>
      <c r="R147" s="215">
        <f>Q147*H147</f>
        <v>2.62344</v>
      </c>
      <c r="S147" s="215">
        <v>0</v>
      </c>
      <c r="T147" s="216">
        <f>S147*H147</f>
        <v>0</v>
      </c>
      <c r="AR147" s="15" t="s">
        <v>151</v>
      </c>
      <c r="AT147" s="15" t="s">
        <v>146</v>
      </c>
      <c r="AU147" s="15" t="s">
        <v>86</v>
      </c>
      <c r="AY147" s="15" t="s">
        <v>144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5" t="s">
        <v>84</v>
      </c>
      <c r="BK147" s="217">
        <f>ROUND(I147*H147,2)</f>
        <v>0</v>
      </c>
      <c r="BL147" s="15" t="s">
        <v>151</v>
      </c>
      <c r="BM147" s="15" t="s">
        <v>292</v>
      </c>
    </row>
    <row r="148" s="12" customFormat="1">
      <c r="B148" s="229"/>
      <c r="C148" s="230"/>
      <c r="D148" s="220" t="s">
        <v>153</v>
      </c>
      <c r="E148" s="231" t="s">
        <v>1</v>
      </c>
      <c r="F148" s="232" t="s">
        <v>293</v>
      </c>
      <c r="G148" s="230"/>
      <c r="H148" s="233">
        <v>24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153</v>
      </c>
      <c r="AU148" s="239" t="s">
        <v>86</v>
      </c>
      <c r="AV148" s="12" t="s">
        <v>86</v>
      </c>
      <c r="AW148" s="12" t="s">
        <v>38</v>
      </c>
      <c r="AX148" s="12" t="s">
        <v>84</v>
      </c>
      <c r="AY148" s="239" t="s">
        <v>144</v>
      </c>
    </row>
    <row r="149" s="1" customFormat="1" ht="16.5" customHeight="1">
      <c r="B149" s="37"/>
      <c r="C149" s="206" t="s">
        <v>294</v>
      </c>
      <c r="D149" s="206" t="s">
        <v>146</v>
      </c>
      <c r="E149" s="207" t="s">
        <v>295</v>
      </c>
      <c r="F149" s="208" t="s">
        <v>296</v>
      </c>
      <c r="G149" s="209" t="s">
        <v>169</v>
      </c>
      <c r="H149" s="210">
        <v>18</v>
      </c>
      <c r="I149" s="211"/>
      <c r="J149" s="212">
        <f>ROUND(I149*H149,2)</f>
        <v>0</v>
      </c>
      <c r="K149" s="208" t="s">
        <v>150</v>
      </c>
      <c r="L149" s="42"/>
      <c r="M149" s="213" t="s">
        <v>1</v>
      </c>
      <c r="N149" s="214" t="s">
        <v>47</v>
      </c>
      <c r="O149" s="78"/>
      <c r="P149" s="215">
        <f>O149*H149</f>
        <v>0</v>
      </c>
      <c r="Q149" s="215">
        <v>0.10988000000000001</v>
      </c>
      <c r="R149" s="215">
        <f>Q149*H149</f>
        <v>1.97784</v>
      </c>
      <c r="S149" s="215">
        <v>0</v>
      </c>
      <c r="T149" s="216">
        <f>S149*H149</f>
        <v>0</v>
      </c>
      <c r="AR149" s="15" t="s">
        <v>151</v>
      </c>
      <c r="AT149" s="15" t="s">
        <v>146</v>
      </c>
      <c r="AU149" s="15" t="s">
        <v>86</v>
      </c>
      <c r="AY149" s="15" t="s">
        <v>144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5" t="s">
        <v>84</v>
      </c>
      <c r="BK149" s="217">
        <f>ROUND(I149*H149,2)</f>
        <v>0</v>
      </c>
      <c r="BL149" s="15" t="s">
        <v>151</v>
      </c>
      <c r="BM149" s="15" t="s">
        <v>297</v>
      </c>
    </row>
    <row r="150" s="12" customFormat="1">
      <c r="B150" s="229"/>
      <c r="C150" s="230"/>
      <c r="D150" s="220" t="s">
        <v>153</v>
      </c>
      <c r="E150" s="231" t="s">
        <v>1</v>
      </c>
      <c r="F150" s="232" t="s">
        <v>298</v>
      </c>
      <c r="G150" s="230"/>
      <c r="H150" s="233">
        <v>18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153</v>
      </c>
      <c r="AU150" s="239" t="s">
        <v>86</v>
      </c>
      <c r="AV150" s="12" t="s">
        <v>86</v>
      </c>
      <c r="AW150" s="12" t="s">
        <v>38</v>
      </c>
      <c r="AX150" s="12" t="s">
        <v>84</v>
      </c>
      <c r="AY150" s="239" t="s">
        <v>144</v>
      </c>
    </row>
    <row r="151" s="1" customFormat="1" ht="16.5" customHeight="1">
      <c r="B151" s="37"/>
      <c r="C151" s="206" t="s">
        <v>299</v>
      </c>
      <c r="D151" s="206" t="s">
        <v>146</v>
      </c>
      <c r="E151" s="207" t="s">
        <v>300</v>
      </c>
      <c r="F151" s="208" t="s">
        <v>301</v>
      </c>
      <c r="G151" s="209" t="s">
        <v>169</v>
      </c>
      <c r="H151" s="210">
        <v>36.950000000000003</v>
      </c>
      <c r="I151" s="211"/>
      <c r="J151" s="212">
        <f>ROUND(I151*H151,2)</f>
        <v>0</v>
      </c>
      <c r="K151" s="208" t="s">
        <v>150</v>
      </c>
      <c r="L151" s="42"/>
      <c r="M151" s="213" t="s">
        <v>1</v>
      </c>
      <c r="N151" s="214" t="s">
        <v>47</v>
      </c>
      <c r="O151" s="78"/>
      <c r="P151" s="215">
        <f>O151*H151</f>
        <v>0</v>
      </c>
      <c r="Q151" s="215">
        <v>0.16849</v>
      </c>
      <c r="R151" s="215">
        <f>Q151*H151</f>
        <v>6.2257055000000001</v>
      </c>
      <c r="S151" s="215">
        <v>0</v>
      </c>
      <c r="T151" s="216">
        <f>S151*H151</f>
        <v>0</v>
      </c>
      <c r="AR151" s="15" t="s">
        <v>151</v>
      </c>
      <c r="AT151" s="15" t="s">
        <v>146</v>
      </c>
      <c r="AU151" s="15" t="s">
        <v>86</v>
      </c>
      <c r="AY151" s="15" t="s">
        <v>144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5" t="s">
        <v>84</v>
      </c>
      <c r="BK151" s="217">
        <f>ROUND(I151*H151,2)</f>
        <v>0</v>
      </c>
      <c r="BL151" s="15" t="s">
        <v>151</v>
      </c>
      <c r="BM151" s="15" t="s">
        <v>302</v>
      </c>
    </row>
    <row r="152" s="12" customFormat="1">
      <c r="B152" s="229"/>
      <c r="C152" s="230"/>
      <c r="D152" s="220" t="s">
        <v>153</v>
      </c>
      <c r="E152" s="231" t="s">
        <v>1</v>
      </c>
      <c r="F152" s="232" t="s">
        <v>303</v>
      </c>
      <c r="G152" s="230"/>
      <c r="H152" s="233">
        <v>36.950000000000003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153</v>
      </c>
      <c r="AU152" s="239" t="s">
        <v>86</v>
      </c>
      <c r="AV152" s="12" t="s">
        <v>86</v>
      </c>
      <c r="AW152" s="12" t="s">
        <v>38</v>
      </c>
      <c r="AX152" s="12" t="s">
        <v>84</v>
      </c>
      <c r="AY152" s="239" t="s">
        <v>144</v>
      </c>
    </row>
    <row r="153" s="1" customFormat="1" ht="16.5" customHeight="1">
      <c r="B153" s="37"/>
      <c r="C153" s="206" t="s">
        <v>304</v>
      </c>
      <c r="D153" s="206" t="s">
        <v>146</v>
      </c>
      <c r="E153" s="207" t="s">
        <v>305</v>
      </c>
      <c r="F153" s="208" t="s">
        <v>306</v>
      </c>
      <c r="G153" s="209" t="s">
        <v>169</v>
      </c>
      <c r="H153" s="210">
        <v>46.200000000000003</v>
      </c>
      <c r="I153" s="211"/>
      <c r="J153" s="212">
        <f>ROUND(I153*H153,2)</f>
        <v>0</v>
      </c>
      <c r="K153" s="208" t="s">
        <v>150</v>
      </c>
      <c r="L153" s="42"/>
      <c r="M153" s="213" t="s">
        <v>1</v>
      </c>
      <c r="N153" s="214" t="s">
        <v>47</v>
      </c>
      <c r="O153" s="78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AR153" s="15" t="s">
        <v>151</v>
      </c>
      <c r="AT153" s="15" t="s">
        <v>146</v>
      </c>
      <c r="AU153" s="15" t="s">
        <v>86</v>
      </c>
      <c r="AY153" s="15" t="s">
        <v>144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5" t="s">
        <v>84</v>
      </c>
      <c r="BK153" s="217">
        <f>ROUND(I153*H153,2)</f>
        <v>0</v>
      </c>
      <c r="BL153" s="15" t="s">
        <v>151</v>
      </c>
      <c r="BM153" s="15" t="s">
        <v>307</v>
      </c>
    </row>
    <row r="154" s="12" customFormat="1">
      <c r="B154" s="229"/>
      <c r="C154" s="230"/>
      <c r="D154" s="220" t="s">
        <v>153</v>
      </c>
      <c r="E154" s="231" t="s">
        <v>107</v>
      </c>
      <c r="F154" s="232" t="s">
        <v>308</v>
      </c>
      <c r="G154" s="230"/>
      <c r="H154" s="233">
        <v>46.200000000000003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153</v>
      </c>
      <c r="AU154" s="239" t="s">
        <v>86</v>
      </c>
      <c r="AV154" s="12" t="s">
        <v>86</v>
      </c>
      <c r="AW154" s="12" t="s">
        <v>38</v>
      </c>
      <c r="AX154" s="12" t="s">
        <v>84</v>
      </c>
      <c r="AY154" s="239" t="s">
        <v>144</v>
      </c>
    </row>
    <row r="155" s="1" customFormat="1" ht="16.5" customHeight="1">
      <c r="B155" s="37"/>
      <c r="C155" s="206" t="s">
        <v>309</v>
      </c>
      <c r="D155" s="206" t="s">
        <v>146</v>
      </c>
      <c r="E155" s="207" t="s">
        <v>310</v>
      </c>
      <c r="F155" s="208" t="s">
        <v>311</v>
      </c>
      <c r="G155" s="209" t="s">
        <v>169</v>
      </c>
      <c r="H155" s="210">
        <v>46.200000000000003</v>
      </c>
      <c r="I155" s="211"/>
      <c r="J155" s="212">
        <f>ROUND(I155*H155,2)</f>
        <v>0</v>
      </c>
      <c r="K155" s="208" t="s">
        <v>150</v>
      </c>
      <c r="L155" s="42"/>
      <c r="M155" s="213" t="s">
        <v>1</v>
      </c>
      <c r="N155" s="214" t="s">
        <v>47</v>
      </c>
      <c r="O155" s="78"/>
      <c r="P155" s="215">
        <f>O155*H155</f>
        <v>0</v>
      </c>
      <c r="Q155" s="215">
        <v>5.0000000000000002E-05</v>
      </c>
      <c r="R155" s="215">
        <f>Q155*H155</f>
        <v>0.0023100000000000004</v>
      </c>
      <c r="S155" s="215">
        <v>0</v>
      </c>
      <c r="T155" s="216">
        <f>S155*H155</f>
        <v>0</v>
      </c>
      <c r="AR155" s="15" t="s">
        <v>151</v>
      </c>
      <c r="AT155" s="15" t="s">
        <v>146</v>
      </c>
      <c r="AU155" s="15" t="s">
        <v>86</v>
      </c>
      <c r="AY155" s="15" t="s">
        <v>144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5" t="s">
        <v>84</v>
      </c>
      <c r="BK155" s="217">
        <f>ROUND(I155*H155,2)</f>
        <v>0</v>
      </c>
      <c r="BL155" s="15" t="s">
        <v>151</v>
      </c>
      <c r="BM155" s="15" t="s">
        <v>312</v>
      </c>
    </row>
    <row r="156" s="12" customFormat="1">
      <c r="B156" s="229"/>
      <c r="C156" s="230"/>
      <c r="D156" s="220" t="s">
        <v>153</v>
      </c>
      <c r="E156" s="231" t="s">
        <v>1</v>
      </c>
      <c r="F156" s="232" t="s">
        <v>107</v>
      </c>
      <c r="G156" s="230"/>
      <c r="H156" s="233">
        <v>46.200000000000003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153</v>
      </c>
      <c r="AU156" s="239" t="s">
        <v>86</v>
      </c>
      <c r="AV156" s="12" t="s">
        <v>86</v>
      </c>
      <c r="AW156" s="12" t="s">
        <v>38</v>
      </c>
      <c r="AX156" s="12" t="s">
        <v>84</v>
      </c>
      <c r="AY156" s="239" t="s">
        <v>144</v>
      </c>
    </row>
    <row r="157" s="1" customFormat="1" ht="16.5" customHeight="1">
      <c r="B157" s="37"/>
      <c r="C157" s="206" t="s">
        <v>313</v>
      </c>
      <c r="D157" s="206" t="s">
        <v>146</v>
      </c>
      <c r="E157" s="207" t="s">
        <v>314</v>
      </c>
      <c r="F157" s="208" t="s">
        <v>315</v>
      </c>
      <c r="G157" s="209" t="s">
        <v>169</v>
      </c>
      <c r="H157" s="210">
        <v>45.799999999999997</v>
      </c>
      <c r="I157" s="211"/>
      <c r="J157" s="212">
        <f>ROUND(I157*H157,2)</f>
        <v>0</v>
      </c>
      <c r="K157" s="208" t="s">
        <v>150</v>
      </c>
      <c r="L157" s="42"/>
      <c r="M157" s="213" t="s">
        <v>1</v>
      </c>
      <c r="N157" s="214" t="s">
        <v>47</v>
      </c>
      <c r="O157" s="78"/>
      <c r="P157" s="215">
        <f>O157*H157</f>
        <v>0</v>
      </c>
      <c r="Q157" s="215">
        <v>0.00044999999999999999</v>
      </c>
      <c r="R157" s="215">
        <f>Q157*H157</f>
        <v>0.02061</v>
      </c>
      <c r="S157" s="215">
        <v>0</v>
      </c>
      <c r="T157" s="216">
        <f>S157*H157</f>
        <v>0</v>
      </c>
      <c r="AR157" s="15" t="s">
        <v>151</v>
      </c>
      <c r="AT157" s="15" t="s">
        <v>146</v>
      </c>
      <c r="AU157" s="15" t="s">
        <v>86</v>
      </c>
      <c r="AY157" s="15" t="s">
        <v>144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5" t="s">
        <v>84</v>
      </c>
      <c r="BK157" s="217">
        <f>ROUND(I157*H157,2)</f>
        <v>0</v>
      </c>
      <c r="BL157" s="15" t="s">
        <v>151</v>
      </c>
      <c r="BM157" s="15" t="s">
        <v>316</v>
      </c>
    </row>
    <row r="158" s="12" customFormat="1">
      <c r="B158" s="229"/>
      <c r="C158" s="230"/>
      <c r="D158" s="220" t="s">
        <v>153</v>
      </c>
      <c r="E158" s="231" t="s">
        <v>1</v>
      </c>
      <c r="F158" s="232" t="s">
        <v>317</v>
      </c>
      <c r="G158" s="230"/>
      <c r="H158" s="233">
        <v>45.799999999999997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153</v>
      </c>
      <c r="AU158" s="239" t="s">
        <v>86</v>
      </c>
      <c r="AV158" s="12" t="s">
        <v>86</v>
      </c>
      <c r="AW158" s="12" t="s">
        <v>38</v>
      </c>
      <c r="AX158" s="12" t="s">
        <v>84</v>
      </c>
      <c r="AY158" s="239" t="s">
        <v>144</v>
      </c>
    </row>
    <row r="159" s="1" customFormat="1" ht="16.5" customHeight="1">
      <c r="B159" s="37"/>
      <c r="C159" s="206" t="s">
        <v>318</v>
      </c>
      <c r="D159" s="206" t="s">
        <v>146</v>
      </c>
      <c r="E159" s="207" t="s">
        <v>319</v>
      </c>
      <c r="F159" s="208" t="s">
        <v>320</v>
      </c>
      <c r="G159" s="209" t="s">
        <v>169</v>
      </c>
      <c r="H159" s="210">
        <v>46.200000000000003</v>
      </c>
      <c r="I159" s="211"/>
      <c r="J159" s="212">
        <f>ROUND(I159*H159,2)</f>
        <v>0</v>
      </c>
      <c r="K159" s="208" t="s">
        <v>150</v>
      </c>
      <c r="L159" s="42"/>
      <c r="M159" s="213" t="s">
        <v>1</v>
      </c>
      <c r="N159" s="214" t="s">
        <v>47</v>
      </c>
      <c r="O159" s="78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AR159" s="15" t="s">
        <v>151</v>
      </c>
      <c r="AT159" s="15" t="s">
        <v>146</v>
      </c>
      <c r="AU159" s="15" t="s">
        <v>86</v>
      </c>
      <c r="AY159" s="15" t="s">
        <v>144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5" t="s">
        <v>84</v>
      </c>
      <c r="BK159" s="217">
        <f>ROUND(I159*H159,2)</f>
        <v>0</v>
      </c>
      <c r="BL159" s="15" t="s">
        <v>151</v>
      </c>
      <c r="BM159" s="15" t="s">
        <v>321</v>
      </c>
    </row>
    <row r="160" s="12" customFormat="1">
      <c r="B160" s="229"/>
      <c r="C160" s="230"/>
      <c r="D160" s="220" t="s">
        <v>153</v>
      </c>
      <c r="E160" s="231" t="s">
        <v>1</v>
      </c>
      <c r="F160" s="232" t="s">
        <v>322</v>
      </c>
      <c r="G160" s="230"/>
      <c r="H160" s="233">
        <v>46.200000000000003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153</v>
      </c>
      <c r="AU160" s="239" t="s">
        <v>86</v>
      </c>
      <c r="AV160" s="12" t="s">
        <v>86</v>
      </c>
      <c r="AW160" s="12" t="s">
        <v>38</v>
      </c>
      <c r="AX160" s="12" t="s">
        <v>84</v>
      </c>
      <c r="AY160" s="239" t="s">
        <v>144</v>
      </c>
    </row>
    <row r="161" s="1" customFormat="1" ht="16.5" customHeight="1">
      <c r="B161" s="37"/>
      <c r="C161" s="206" t="s">
        <v>323</v>
      </c>
      <c r="D161" s="206" t="s">
        <v>146</v>
      </c>
      <c r="E161" s="207" t="s">
        <v>324</v>
      </c>
      <c r="F161" s="208" t="s">
        <v>325</v>
      </c>
      <c r="G161" s="209" t="s">
        <v>210</v>
      </c>
      <c r="H161" s="210">
        <v>3</v>
      </c>
      <c r="I161" s="211"/>
      <c r="J161" s="212">
        <f>ROUND(I161*H161,2)</f>
        <v>0</v>
      </c>
      <c r="K161" s="208" t="s">
        <v>150</v>
      </c>
      <c r="L161" s="42"/>
      <c r="M161" s="213" t="s">
        <v>1</v>
      </c>
      <c r="N161" s="214" t="s">
        <v>47</v>
      </c>
      <c r="O161" s="78"/>
      <c r="P161" s="215">
        <f>O161*H161</f>
        <v>0</v>
      </c>
      <c r="Q161" s="215">
        <v>0.097159999999999996</v>
      </c>
      <c r="R161" s="215">
        <f>Q161*H161</f>
        <v>0.29147999999999996</v>
      </c>
      <c r="S161" s="215">
        <v>0</v>
      </c>
      <c r="T161" s="216">
        <f>S161*H161</f>
        <v>0</v>
      </c>
      <c r="AR161" s="15" t="s">
        <v>151</v>
      </c>
      <c r="AT161" s="15" t="s">
        <v>146</v>
      </c>
      <c r="AU161" s="15" t="s">
        <v>86</v>
      </c>
      <c r="AY161" s="15" t="s">
        <v>144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5" t="s">
        <v>84</v>
      </c>
      <c r="BK161" s="217">
        <f>ROUND(I161*H161,2)</f>
        <v>0</v>
      </c>
      <c r="BL161" s="15" t="s">
        <v>151</v>
      </c>
      <c r="BM161" s="15" t="s">
        <v>326</v>
      </c>
    </row>
    <row r="162" s="1" customFormat="1" ht="16.5" customHeight="1">
      <c r="B162" s="37"/>
      <c r="C162" s="251" t="s">
        <v>327</v>
      </c>
      <c r="D162" s="251" t="s">
        <v>221</v>
      </c>
      <c r="E162" s="252" t="s">
        <v>328</v>
      </c>
      <c r="F162" s="253" t="s">
        <v>329</v>
      </c>
      <c r="G162" s="254" t="s">
        <v>210</v>
      </c>
      <c r="H162" s="255">
        <v>3</v>
      </c>
      <c r="I162" s="256"/>
      <c r="J162" s="257">
        <f>ROUND(I162*H162,2)</f>
        <v>0</v>
      </c>
      <c r="K162" s="253" t="s">
        <v>1</v>
      </c>
      <c r="L162" s="258"/>
      <c r="M162" s="259" t="s">
        <v>1</v>
      </c>
      <c r="N162" s="260" t="s">
        <v>47</v>
      </c>
      <c r="O162" s="78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AR162" s="15" t="s">
        <v>191</v>
      </c>
      <c r="AT162" s="15" t="s">
        <v>221</v>
      </c>
      <c r="AU162" s="15" t="s">
        <v>86</v>
      </c>
      <c r="AY162" s="15" t="s">
        <v>144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5" t="s">
        <v>84</v>
      </c>
      <c r="BK162" s="217">
        <f>ROUND(I162*H162,2)</f>
        <v>0</v>
      </c>
      <c r="BL162" s="15" t="s">
        <v>151</v>
      </c>
      <c r="BM162" s="15" t="s">
        <v>330</v>
      </c>
    </row>
    <row r="163" s="1" customFormat="1" ht="16.5" customHeight="1">
      <c r="B163" s="37"/>
      <c r="C163" s="206" t="s">
        <v>331</v>
      </c>
      <c r="D163" s="206" t="s">
        <v>146</v>
      </c>
      <c r="E163" s="207" t="s">
        <v>332</v>
      </c>
      <c r="F163" s="208" t="s">
        <v>333</v>
      </c>
      <c r="G163" s="209" t="s">
        <v>149</v>
      </c>
      <c r="H163" s="210">
        <v>9.1600000000000001</v>
      </c>
      <c r="I163" s="211"/>
      <c r="J163" s="212">
        <f>ROUND(I163*H163,2)</f>
        <v>0</v>
      </c>
      <c r="K163" s="208" t="s">
        <v>334</v>
      </c>
      <c r="L163" s="42"/>
      <c r="M163" s="213" t="s">
        <v>1</v>
      </c>
      <c r="N163" s="214" t="s">
        <v>47</v>
      </c>
      <c r="O163" s="78"/>
      <c r="P163" s="215">
        <f>O163*H163</f>
        <v>0</v>
      </c>
      <c r="Q163" s="215">
        <v>0.00107</v>
      </c>
      <c r="R163" s="215">
        <f>Q163*H163</f>
        <v>0.0098011999999999995</v>
      </c>
      <c r="S163" s="215">
        <v>0</v>
      </c>
      <c r="T163" s="216">
        <f>S163*H163</f>
        <v>0</v>
      </c>
      <c r="AR163" s="15" t="s">
        <v>151</v>
      </c>
      <c r="AT163" s="15" t="s">
        <v>146</v>
      </c>
      <c r="AU163" s="15" t="s">
        <v>86</v>
      </c>
      <c r="AY163" s="15" t="s">
        <v>144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5" t="s">
        <v>84</v>
      </c>
      <c r="BK163" s="217">
        <f>ROUND(I163*H163,2)</f>
        <v>0</v>
      </c>
      <c r="BL163" s="15" t="s">
        <v>151</v>
      </c>
      <c r="BM163" s="15" t="s">
        <v>335</v>
      </c>
    </row>
    <row r="164" s="12" customFormat="1">
      <c r="B164" s="229"/>
      <c r="C164" s="230"/>
      <c r="D164" s="220" t="s">
        <v>153</v>
      </c>
      <c r="E164" s="231" t="s">
        <v>1</v>
      </c>
      <c r="F164" s="232" t="s">
        <v>256</v>
      </c>
      <c r="G164" s="230"/>
      <c r="H164" s="233">
        <v>9.1600000000000001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153</v>
      </c>
      <c r="AU164" s="239" t="s">
        <v>86</v>
      </c>
      <c r="AV164" s="12" t="s">
        <v>86</v>
      </c>
      <c r="AW164" s="12" t="s">
        <v>38</v>
      </c>
      <c r="AX164" s="12" t="s">
        <v>84</v>
      </c>
      <c r="AY164" s="239" t="s">
        <v>144</v>
      </c>
    </row>
    <row r="165" s="1" customFormat="1" ht="16.5" customHeight="1">
      <c r="B165" s="37"/>
      <c r="C165" s="206" t="s">
        <v>336</v>
      </c>
      <c r="D165" s="206" t="s">
        <v>146</v>
      </c>
      <c r="E165" s="207" t="s">
        <v>337</v>
      </c>
      <c r="F165" s="208" t="s">
        <v>338</v>
      </c>
      <c r="G165" s="209" t="s">
        <v>210</v>
      </c>
      <c r="H165" s="210">
        <v>3</v>
      </c>
      <c r="I165" s="211"/>
      <c r="J165" s="212">
        <f>ROUND(I165*H165,2)</f>
        <v>0</v>
      </c>
      <c r="K165" s="208" t="s">
        <v>150</v>
      </c>
      <c r="L165" s="42"/>
      <c r="M165" s="213" t="s">
        <v>1</v>
      </c>
      <c r="N165" s="214" t="s">
        <v>47</v>
      </c>
      <c r="O165" s="78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AR165" s="15" t="s">
        <v>151</v>
      </c>
      <c r="AT165" s="15" t="s">
        <v>146</v>
      </c>
      <c r="AU165" s="15" t="s">
        <v>86</v>
      </c>
      <c r="AY165" s="15" t="s">
        <v>144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5" t="s">
        <v>84</v>
      </c>
      <c r="BK165" s="217">
        <f>ROUND(I165*H165,2)</f>
        <v>0</v>
      </c>
      <c r="BL165" s="15" t="s">
        <v>151</v>
      </c>
      <c r="BM165" s="15" t="s">
        <v>339</v>
      </c>
    </row>
    <row r="166" s="12" customFormat="1">
      <c r="B166" s="229"/>
      <c r="C166" s="230"/>
      <c r="D166" s="220" t="s">
        <v>153</v>
      </c>
      <c r="E166" s="231" t="s">
        <v>1</v>
      </c>
      <c r="F166" s="232" t="s">
        <v>340</v>
      </c>
      <c r="G166" s="230"/>
      <c r="H166" s="233">
        <v>3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153</v>
      </c>
      <c r="AU166" s="239" t="s">
        <v>86</v>
      </c>
      <c r="AV166" s="12" t="s">
        <v>86</v>
      </c>
      <c r="AW166" s="12" t="s">
        <v>38</v>
      </c>
      <c r="AX166" s="12" t="s">
        <v>84</v>
      </c>
      <c r="AY166" s="239" t="s">
        <v>144</v>
      </c>
    </row>
    <row r="167" s="1" customFormat="1" ht="16.5" customHeight="1">
      <c r="B167" s="37"/>
      <c r="C167" s="251" t="s">
        <v>341</v>
      </c>
      <c r="D167" s="251" t="s">
        <v>221</v>
      </c>
      <c r="E167" s="252" t="s">
        <v>342</v>
      </c>
      <c r="F167" s="253" t="s">
        <v>343</v>
      </c>
      <c r="G167" s="254" t="s">
        <v>210</v>
      </c>
      <c r="H167" s="255">
        <v>3</v>
      </c>
      <c r="I167" s="256"/>
      <c r="J167" s="257">
        <f>ROUND(I167*H167,2)</f>
        <v>0</v>
      </c>
      <c r="K167" s="253" t="s">
        <v>1</v>
      </c>
      <c r="L167" s="258"/>
      <c r="M167" s="259" t="s">
        <v>1</v>
      </c>
      <c r="N167" s="260" t="s">
        <v>47</v>
      </c>
      <c r="O167" s="78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AR167" s="15" t="s">
        <v>191</v>
      </c>
      <c r="AT167" s="15" t="s">
        <v>221</v>
      </c>
      <c r="AU167" s="15" t="s">
        <v>86</v>
      </c>
      <c r="AY167" s="15" t="s">
        <v>144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5" t="s">
        <v>84</v>
      </c>
      <c r="BK167" s="217">
        <f>ROUND(I167*H167,2)</f>
        <v>0</v>
      </c>
      <c r="BL167" s="15" t="s">
        <v>151</v>
      </c>
      <c r="BM167" s="15" t="s">
        <v>344</v>
      </c>
    </row>
    <row r="168" s="1" customFormat="1" ht="16.5" customHeight="1">
      <c r="B168" s="37"/>
      <c r="C168" s="206" t="s">
        <v>345</v>
      </c>
      <c r="D168" s="206" t="s">
        <v>146</v>
      </c>
      <c r="E168" s="207" t="s">
        <v>346</v>
      </c>
      <c r="F168" s="208" t="s">
        <v>347</v>
      </c>
      <c r="G168" s="209" t="s">
        <v>210</v>
      </c>
      <c r="H168" s="210">
        <v>3</v>
      </c>
      <c r="I168" s="211"/>
      <c r="J168" s="212">
        <f>ROUND(I168*H168,2)</f>
        <v>0</v>
      </c>
      <c r="K168" s="208" t="s">
        <v>150</v>
      </c>
      <c r="L168" s="42"/>
      <c r="M168" s="213" t="s">
        <v>1</v>
      </c>
      <c r="N168" s="214" t="s">
        <v>47</v>
      </c>
      <c r="O168" s="78"/>
      <c r="P168" s="215">
        <f>O168*H168</f>
        <v>0</v>
      </c>
      <c r="Q168" s="215">
        <v>0.35743999999999998</v>
      </c>
      <c r="R168" s="215">
        <f>Q168*H168</f>
        <v>1.0723199999999999</v>
      </c>
      <c r="S168" s="215">
        <v>0</v>
      </c>
      <c r="T168" s="216">
        <f>S168*H168</f>
        <v>0</v>
      </c>
      <c r="AR168" s="15" t="s">
        <v>151</v>
      </c>
      <c r="AT168" s="15" t="s">
        <v>146</v>
      </c>
      <c r="AU168" s="15" t="s">
        <v>86</v>
      </c>
      <c r="AY168" s="15" t="s">
        <v>144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5" t="s">
        <v>84</v>
      </c>
      <c r="BK168" s="217">
        <f>ROUND(I168*H168,2)</f>
        <v>0</v>
      </c>
      <c r="BL168" s="15" t="s">
        <v>151</v>
      </c>
      <c r="BM168" s="15" t="s">
        <v>348</v>
      </c>
    </row>
    <row r="169" s="1" customFormat="1" ht="16.5" customHeight="1">
      <c r="B169" s="37"/>
      <c r="C169" s="251" t="s">
        <v>349</v>
      </c>
      <c r="D169" s="251" t="s">
        <v>221</v>
      </c>
      <c r="E169" s="252" t="s">
        <v>350</v>
      </c>
      <c r="F169" s="253" t="s">
        <v>351</v>
      </c>
      <c r="G169" s="254" t="s">
        <v>210</v>
      </c>
      <c r="H169" s="255">
        <v>3</v>
      </c>
      <c r="I169" s="256"/>
      <c r="J169" s="257">
        <f>ROUND(I169*H169,2)</f>
        <v>0</v>
      </c>
      <c r="K169" s="253" t="s">
        <v>1</v>
      </c>
      <c r="L169" s="258"/>
      <c r="M169" s="259" t="s">
        <v>1</v>
      </c>
      <c r="N169" s="260" t="s">
        <v>47</v>
      </c>
      <c r="O169" s="78"/>
      <c r="P169" s="215">
        <f>O169*H169</f>
        <v>0</v>
      </c>
      <c r="Q169" s="215">
        <v>0.070000000000000007</v>
      </c>
      <c r="R169" s="215">
        <f>Q169*H169</f>
        <v>0.21000000000000002</v>
      </c>
      <c r="S169" s="215">
        <v>0</v>
      </c>
      <c r="T169" s="216">
        <f>S169*H169</f>
        <v>0</v>
      </c>
      <c r="AR169" s="15" t="s">
        <v>191</v>
      </c>
      <c r="AT169" s="15" t="s">
        <v>221</v>
      </c>
      <c r="AU169" s="15" t="s">
        <v>86</v>
      </c>
      <c r="AY169" s="15" t="s">
        <v>144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5" t="s">
        <v>84</v>
      </c>
      <c r="BK169" s="217">
        <f>ROUND(I169*H169,2)</f>
        <v>0</v>
      </c>
      <c r="BL169" s="15" t="s">
        <v>151</v>
      </c>
      <c r="BM169" s="15" t="s">
        <v>352</v>
      </c>
    </row>
    <row r="170" s="1" customFormat="1" ht="16.5" customHeight="1">
      <c r="B170" s="37"/>
      <c r="C170" s="206" t="s">
        <v>353</v>
      </c>
      <c r="D170" s="206" t="s">
        <v>146</v>
      </c>
      <c r="E170" s="207" t="s">
        <v>354</v>
      </c>
      <c r="F170" s="208" t="s">
        <v>355</v>
      </c>
      <c r="G170" s="209" t="s">
        <v>210</v>
      </c>
      <c r="H170" s="210">
        <v>24</v>
      </c>
      <c r="I170" s="211"/>
      <c r="J170" s="212">
        <f>ROUND(I170*H170,2)</f>
        <v>0</v>
      </c>
      <c r="K170" s="208" t="s">
        <v>150</v>
      </c>
      <c r="L170" s="42"/>
      <c r="M170" s="213" t="s">
        <v>1</v>
      </c>
      <c r="N170" s="214" t="s">
        <v>47</v>
      </c>
      <c r="O170" s="78"/>
      <c r="P170" s="215">
        <f>O170*H170</f>
        <v>0</v>
      </c>
      <c r="Q170" s="215">
        <v>0</v>
      </c>
      <c r="R170" s="215">
        <f>Q170*H170</f>
        <v>0</v>
      </c>
      <c r="S170" s="215">
        <v>0.108</v>
      </c>
      <c r="T170" s="216">
        <f>S170*H170</f>
        <v>2.5920000000000001</v>
      </c>
      <c r="AR170" s="15" t="s">
        <v>151</v>
      </c>
      <c r="AT170" s="15" t="s">
        <v>146</v>
      </c>
      <c r="AU170" s="15" t="s">
        <v>86</v>
      </c>
      <c r="AY170" s="15" t="s">
        <v>144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5" t="s">
        <v>84</v>
      </c>
      <c r="BK170" s="217">
        <f>ROUND(I170*H170,2)</f>
        <v>0</v>
      </c>
      <c r="BL170" s="15" t="s">
        <v>151</v>
      </c>
      <c r="BM170" s="15" t="s">
        <v>356</v>
      </c>
    </row>
    <row r="171" s="12" customFormat="1">
      <c r="B171" s="229"/>
      <c r="C171" s="230"/>
      <c r="D171" s="220" t="s">
        <v>153</v>
      </c>
      <c r="E171" s="231" t="s">
        <v>115</v>
      </c>
      <c r="F171" s="232" t="s">
        <v>357</v>
      </c>
      <c r="G171" s="230"/>
      <c r="H171" s="233">
        <v>24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153</v>
      </c>
      <c r="AU171" s="239" t="s">
        <v>86</v>
      </c>
      <c r="AV171" s="12" t="s">
        <v>86</v>
      </c>
      <c r="AW171" s="12" t="s">
        <v>38</v>
      </c>
      <c r="AX171" s="12" t="s">
        <v>84</v>
      </c>
      <c r="AY171" s="239" t="s">
        <v>144</v>
      </c>
    </row>
    <row r="172" s="1" customFormat="1" ht="16.5" customHeight="1">
      <c r="B172" s="37"/>
      <c r="C172" s="206" t="s">
        <v>358</v>
      </c>
      <c r="D172" s="206" t="s">
        <v>146</v>
      </c>
      <c r="E172" s="207" t="s">
        <v>359</v>
      </c>
      <c r="F172" s="208" t="s">
        <v>360</v>
      </c>
      <c r="G172" s="209" t="s">
        <v>169</v>
      </c>
      <c r="H172" s="210">
        <v>36.950000000000003</v>
      </c>
      <c r="I172" s="211"/>
      <c r="J172" s="212">
        <f>ROUND(I172*H172,2)</f>
        <v>0</v>
      </c>
      <c r="K172" s="208" t="s">
        <v>150</v>
      </c>
      <c r="L172" s="42"/>
      <c r="M172" s="213" t="s">
        <v>1</v>
      </c>
      <c r="N172" s="214" t="s">
        <v>47</v>
      </c>
      <c r="O172" s="78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AR172" s="15" t="s">
        <v>151</v>
      </c>
      <c r="AT172" s="15" t="s">
        <v>146</v>
      </c>
      <c r="AU172" s="15" t="s">
        <v>86</v>
      </c>
      <c r="AY172" s="15" t="s">
        <v>144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5" t="s">
        <v>84</v>
      </c>
      <c r="BK172" s="217">
        <f>ROUND(I172*H172,2)</f>
        <v>0</v>
      </c>
      <c r="BL172" s="15" t="s">
        <v>151</v>
      </c>
      <c r="BM172" s="15" t="s">
        <v>361</v>
      </c>
    </row>
    <row r="173" s="12" customFormat="1">
      <c r="B173" s="229"/>
      <c r="C173" s="230"/>
      <c r="D173" s="220" t="s">
        <v>153</v>
      </c>
      <c r="E173" s="231" t="s">
        <v>1</v>
      </c>
      <c r="F173" s="232" t="s">
        <v>97</v>
      </c>
      <c r="G173" s="230"/>
      <c r="H173" s="233">
        <v>36.950000000000003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153</v>
      </c>
      <c r="AU173" s="239" t="s">
        <v>86</v>
      </c>
      <c r="AV173" s="12" t="s">
        <v>86</v>
      </c>
      <c r="AW173" s="12" t="s">
        <v>38</v>
      </c>
      <c r="AX173" s="12" t="s">
        <v>84</v>
      </c>
      <c r="AY173" s="239" t="s">
        <v>144</v>
      </c>
    </row>
    <row r="174" s="1" customFormat="1" ht="16.5" customHeight="1">
      <c r="B174" s="37"/>
      <c r="C174" s="206" t="s">
        <v>362</v>
      </c>
      <c r="D174" s="206" t="s">
        <v>146</v>
      </c>
      <c r="E174" s="207" t="s">
        <v>363</v>
      </c>
      <c r="F174" s="208" t="s">
        <v>364</v>
      </c>
      <c r="G174" s="209" t="s">
        <v>149</v>
      </c>
      <c r="H174" s="210">
        <v>2.8799999999999999</v>
      </c>
      <c r="I174" s="211"/>
      <c r="J174" s="212">
        <f>ROUND(I174*H174,2)</f>
        <v>0</v>
      </c>
      <c r="K174" s="208" t="s">
        <v>150</v>
      </c>
      <c r="L174" s="42"/>
      <c r="M174" s="213" t="s">
        <v>1</v>
      </c>
      <c r="N174" s="214" t="s">
        <v>47</v>
      </c>
      <c r="O174" s="78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AR174" s="15" t="s">
        <v>151</v>
      </c>
      <c r="AT174" s="15" t="s">
        <v>146</v>
      </c>
      <c r="AU174" s="15" t="s">
        <v>86</v>
      </c>
      <c r="AY174" s="15" t="s">
        <v>144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5" t="s">
        <v>84</v>
      </c>
      <c r="BK174" s="217">
        <f>ROUND(I174*H174,2)</f>
        <v>0</v>
      </c>
      <c r="BL174" s="15" t="s">
        <v>151</v>
      </c>
      <c r="BM174" s="15" t="s">
        <v>365</v>
      </c>
    </row>
    <row r="175" s="12" customFormat="1">
      <c r="B175" s="229"/>
      <c r="C175" s="230"/>
      <c r="D175" s="220" t="s">
        <v>153</v>
      </c>
      <c r="E175" s="231" t="s">
        <v>1</v>
      </c>
      <c r="F175" s="232" t="s">
        <v>366</v>
      </c>
      <c r="G175" s="230"/>
      <c r="H175" s="233">
        <v>2.8799999999999999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153</v>
      </c>
      <c r="AU175" s="239" t="s">
        <v>86</v>
      </c>
      <c r="AV175" s="12" t="s">
        <v>86</v>
      </c>
      <c r="AW175" s="12" t="s">
        <v>38</v>
      </c>
      <c r="AX175" s="12" t="s">
        <v>84</v>
      </c>
      <c r="AY175" s="239" t="s">
        <v>144</v>
      </c>
    </row>
    <row r="176" s="1" customFormat="1" ht="16.5" customHeight="1">
      <c r="B176" s="37"/>
      <c r="C176" s="206" t="s">
        <v>367</v>
      </c>
      <c r="D176" s="206" t="s">
        <v>146</v>
      </c>
      <c r="E176" s="207" t="s">
        <v>368</v>
      </c>
      <c r="F176" s="208" t="s">
        <v>369</v>
      </c>
      <c r="G176" s="209" t="s">
        <v>149</v>
      </c>
      <c r="H176" s="210">
        <v>337.44</v>
      </c>
      <c r="I176" s="211"/>
      <c r="J176" s="212">
        <f>ROUND(I176*H176,2)</f>
        <v>0</v>
      </c>
      <c r="K176" s="208" t="s">
        <v>150</v>
      </c>
      <c r="L176" s="42"/>
      <c r="M176" s="213" t="s">
        <v>1</v>
      </c>
      <c r="N176" s="214" t="s">
        <v>47</v>
      </c>
      <c r="O176" s="78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AR176" s="15" t="s">
        <v>151</v>
      </c>
      <c r="AT176" s="15" t="s">
        <v>146</v>
      </c>
      <c r="AU176" s="15" t="s">
        <v>86</v>
      </c>
      <c r="AY176" s="15" t="s">
        <v>144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5" t="s">
        <v>84</v>
      </c>
      <c r="BK176" s="217">
        <f>ROUND(I176*H176,2)</f>
        <v>0</v>
      </c>
      <c r="BL176" s="15" t="s">
        <v>151</v>
      </c>
      <c r="BM176" s="15" t="s">
        <v>370</v>
      </c>
    </row>
    <row r="177" s="12" customFormat="1">
      <c r="B177" s="229"/>
      <c r="C177" s="230"/>
      <c r="D177" s="220" t="s">
        <v>153</v>
      </c>
      <c r="E177" s="231" t="s">
        <v>1</v>
      </c>
      <c r="F177" s="232" t="s">
        <v>371</v>
      </c>
      <c r="G177" s="230"/>
      <c r="H177" s="233">
        <v>337.44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153</v>
      </c>
      <c r="AU177" s="239" t="s">
        <v>86</v>
      </c>
      <c r="AV177" s="12" t="s">
        <v>86</v>
      </c>
      <c r="AW177" s="12" t="s">
        <v>38</v>
      </c>
      <c r="AX177" s="12" t="s">
        <v>84</v>
      </c>
      <c r="AY177" s="239" t="s">
        <v>144</v>
      </c>
    </row>
    <row r="178" s="1" customFormat="1" ht="16.5" customHeight="1">
      <c r="B178" s="37"/>
      <c r="C178" s="206" t="s">
        <v>372</v>
      </c>
      <c r="D178" s="206" t="s">
        <v>146</v>
      </c>
      <c r="E178" s="207" t="s">
        <v>373</v>
      </c>
      <c r="F178" s="208" t="s">
        <v>374</v>
      </c>
      <c r="G178" s="209" t="s">
        <v>204</v>
      </c>
      <c r="H178" s="210">
        <v>9.3390000000000004</v>
      </c>
      <c r="I178" s="211"/>
      <c r="J178" s="212">
        <f>ROUND(I178*H178,2)</f>
        <v>0</v>
      </c>
      <c r="K178" s="208" t="s">
        <v>150</v>
      </c>
      <c r="L178" s="42"/>
      <c r="M178" s="213" t="s">
        <v>1</v>
      </c>
      <c r="N178" s="214" t="s">
        <v>47</v>
      </c>
      <c r="O178" s="78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AR178" s="15" t="s">
        <v>151</v>
      </c>
      <c r="AT178" s="15" t="s">
        <v>146</v>
      </c>
      <c r="AU178" s="15" t="s">
        <v>86</v>
      </c>
      <c r="AY178" s="15" t="s">
        <v>144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5" t="s">
        <v>84</v>
      </c>
      <c r="BK178" s="217">
        <f>ROUND(I178*H178,2)</f>
        <v>0</v>
      </c>
      <c r="BL178" s="15" t="s">
        <v>151</v>
      </c>
      <c r="BM178" s="15" t="s">
        <v>375</v>
      </c>
    </row>
    <row r="179" s="12" customFormat="1">
      <c r="B179" s="229"/>
      <c r="C179" s="230"/>
      <c r="D179" s="220" t="s">
        <v>153</v>
      </c>
      <c r="E179" s="231" t="s">
        <v>1</v>
      </c>
      <c r="F179" s="232" t="s">
        <v>376</v>
      </c>
      <c r="G179" s="230"/>
      <c r="H179" s="233">
        <v>8.4990000000000006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153</v>
      </c>
      <c r="AU179" s="239" t="s">
        <v>86</v>
      </c>
      <c r="AV179" s="12" t="s">
        <v>86</v>
      </c>
      <c r="AW179" s="12" t="s">
        <v>38</v>
      </c>
      <c r="AX179" s="12" t="s">
        <v>76</v>
      </c>
      <c r="AY179" s="239" t="s">
        <v>144</v>
      </c>
    </row>
    <row r="180" s="12" customFormat="1">
      <c r="B180" s="229"/>
      <c r="C180" s="230"/>
      <c r="D180" s="220" t="s">
        <v>153</v>
      </c>
      <c r="E180" s="231" t="s">
        <v>1</v>
      </c>
      <c r="F180" s="232" t="s">
        <v>377</v>
      </c>
      <c r="G180" s="230"/>
      <c r="H180" s="233">
        <v>0.83999999999999997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153</v>
      </c>
      <c r="AU180" s="239" t="s">
        <v>86</v>
      </c>
      <c r="AV180" s="12" t="s">
        <v>86</v>
      </c>
      <c r="AW180" s="12" t="s">
        <v>38</v>
      </c>
      <c r="AX180" s="12" t="s">
        <v>76</v>
      </c>
      <c r="AY180" s="239" t="s">
        <v>144</v>
      </c>
    </row>
    <row r="181" s="13" customFormat="1">
      <c r="B181" s="240"/>
      <c r="C181" s="241"/>
      <c r="D181" s="220" t="s">
        <v>153</v>
      </c>
      <c r="E181" s="242" t="s">
        <v>1</v>
      </c>
      <c r="F181" s="243" t="s">
        <v>186</v>
      </c>
      <c r="G181" s="241"/>
      <c r="H181" s="244">
        <v>9.3390000000000004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153</v>
      </c>
      <c r="AU181" s="250" t="s">
        <v>86</v>
      </c>
      <c r="AV181" s="13" t="s">
        <v>151</v>
      </c>
      <c r="AW181" s="13" t="s">
        <v>38</v>
      </c>
      <c r="AX181" s="13" t="s">
        <v>84</v>
      </c>
      <c r="AY181" s="250" t="s">
        <v>144</v>
      </c>
    </row>
    <row r="182" s="1" customFormat="1" ht="16.5" customHeight="1">
      <c r="B182" s="37"/>
      <c r="C182" s="206" t="s">
        <v>378</v>
      </c>
      <c r="D182" s="206" t="s">
        <v>146</v>
      </c>
      <c r="E182" s="207" t="s">
        <v>379</v>
      </c>
      <c r="F182" s="208" t="s">
        <v>380</v>
      </c>
      <c r="G182" s="209" t="s">
        <v>204</v>
      </c>
      <c r="H182" s="210">
        <v>41.887999999999998</v>
      </c>
      <c r="I182" s="211"/>
      <c r="J182" s="212">
        <f>ROUND(I182*H182,2)</f>
        <v>0</v>
      </c>
      <c r="K182" s="208" t="s">
        <v>150</v>
      </c>
      <c r="L182" s="42"/>
      <c r="M182" s="213" t="s">
        <v>1</v>
      </c>
      <c r="N182" s="214" t="s">
        <v>47</v>
      </c>
      <c r="O182" s="78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AR182" s="15" t="s">
        <v>151</v>
      </c>
      <c r="AT182" s="15" t="s">
        <v>146</v>
      </c>
      <c r="AU182" s="15" t="s">
        <v>86</v>
      </c>
      <c r="AY182" s="15" t="s">
        <v>144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5" t="s">
        <v>84</v>
      </c>
      <c r="BK182" s="217">
        <f>ROUND(I182*H182,2)</f>
        <v>0</v>
      </c>
      <c r="BL182" s="15" t="s">
        <v>151</v>
      </c>
      <c r="BM182" s="15" t="s">
        <v>381</v>
      </c>
    </row>
    <row r="183" s="11" customFormat="1">
      <c r="B183" s="218"/>
      <c r="C183" s="219"/>
      <c r="D183" s="220" t="s">
        <v>153</v>
      </c>
      <c r="E183" s="221" t="s">
        <v>1</v>
      </c>
      <c r="F183" s="222" t="s">
        <v>382</v>
      </c>
      <c r="G183" s="219"/>
      <c r="H183" s="221" t="s">
        <v>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153</v>
      </c>
      <c r="AU183" s="228" t="s">
        <v>86</v>
      </c>
      <c r="AV183" s="11" t="s">
        <v>84</v>
      </c>
      <c r="AW183" s="11" t="s">
        <v>38</v>
      </c>
      <c r="AX183" s="11" t="s">
        <v>76</v>
      </c>
      <c r="AY183" s="228" t="s">
        <v>144</v>
      </c>
    </row>
    <row r="184" s="12" customFormat="1">
      <c r="B184" s="229"/>
      <c r="C184" s="230"/>
      <c r="D184" s="220" t="s">
        <v>153</v>
      </c>
      <c r="E184" s="231" t="s">
        <v>1</v>
      </c>
      <c r="F184" s="232" t="s">
        <v>383</v>
      </c>
      <c r="G184" s="230"/>
      <c r="H184" s="233">
        <v>39.817999999999998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153</v>
      </c>
      <c r="AU184" s="239" t="s">
        <v>86</v>
      </c>
      <c r="AV184" s="12" t="s">
        <v>86</v>
      </c>
      <c r="AW184" s="12" t="s">
        <v>38</v>
      </c>
      <c r="AX184" s="12" t="s">
        <v>76</v>
      </c>
      <c r="AY184" s="239" t="s">
        <v>144</v>
      </c>
    </row>
    <row r="185" s="12" customFormat="1">
      <c r="B185" s="229"/>
      <c r="C185" s="230"/>
      <c r="D185" s="220" t="s">
        <v>153</v>
      </c>
      <c r="E185" s="231" t="s">
        <v>1</v>
      </c>
      <c r="F185" s="232" t="s">
        <v>384</v>
      </c>
      <c r="G185" s="230"/>
      <c r="H185" s="233">
        <v>2.0699999999999998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153</v>
      </c>
      <c r="AU185" s="239" t="s">
        <v>86</v>
      </c>
      <c r="AV185" s="12" t="s">
        <v>86</v>
      </c>
      <c r="AW185" s="12" t="s">
        <v>38</v>
      </c>
      <c r="AX185" s="12" t="s">
        <v>76</v>
      </c>
      <c r="AY185" s="239" t="s">
        <v>144</v>
      </c>
    </row>
    <row r="186" s="13" customFormat="1">
      <c r="B186" s="240"/>
      <c r="C186" s="241"/>
      <c r="D186" s="220" t="s">
        <v>153</v>
      </c>
      <c r="E186" s="242" t="s">
        <v>1</v>
      </c>
      <c r="F186" s="243" t="s">
        <v>186</v>
      </c>
      <c r="G186" s="241"/>
      <c r="H186" s="244">
        <v>41.887999999999998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153</v>
      </c>
      <c r="AU186" s="250" t="s">
        <v>86</v>
      </c>
      <c r="AV186" s="13" t="s">
        <v>151</v>
      </c>
      <c r="AW186" s="13" t="s">
        <v>38</v>
      </c>
      <c r="AX186" s="13" t="s">
        <v>84</v>
      </c>
      <c r="AY186" s="250" t="s">
        <v>144</v>
      </c>
    </row>
    <row r="187" s="1" customFormat="1" ht="16.5" customHeight="1">
      <c r="B187" s="37"/>
      <c r="C187" s="206" t="s">
        <v>385</v>
      </c>
      <c r="D187" s="206" t="s">
        <v>146</v>
      </c>
      <c r="E187" s="207" t="s">
        <v>386</v>
      </c>
      <c r="F187" s="208" t="s">
        <v>387</v>
      </c>
      <c r="G187" s="209" t="s">
        <v>204</v>
      </c>
      <c r="H187" s="210">
        <v>34.396000000000001</v>
      </c>
      <c r="I187" s="211"/>
      <c r="J187" s="212">
        <f>ROUND(I187*H187,2)</f>
        <v>0</v>
      </c>
      <c r="K187" s="208" t="s">
        <v>150</v>
      </c>
      <c r="L187" s="42"/>
      <c r="M187" s="213" t="s">
        <v>1</v>
      </c>
      <c r="N187" s="214" t="s">
        <v>47</v>
      </c>
      <c r="O187" s="78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AR187" s="15" t="s">
        <v>151</v>
      </c>
      <c r="AT187" s="15" t="s">
        <v>146</v>
      </c>
      <c r="AU187" s="15" t="s">
        <v>86</v>
      </c>
      <c r="AY187" s="15" t="s">
        <v>144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5" t="s">
        <v>84</v>
      </c>
      <c r="BK187" s="217">
        <f>ROUND(I187*H187,2)</f>
        <v>0</v>
      </c>
      <c r="BL187" s="15" t="s">
        <v>151</v>
      </c>
      <c r="BM187" s="15" t="s">
        <v>388</v>
      </c>
    </row>
    <row r="188" s="11" customFormat="1">
      <c r="B188" s="218"/>
      <c r="C188" s="219"/>
      <c r="D188" s="220" t="s">
        <v>153</v>
      </c>
      <c r="E188" s="221" t="s">
        <v>1</v>
      </c>
      <c r="F188" s="222" t="s">
        <v>389</v>
      </c>
      <c r="G188" s="219"/>
      <c r="H188" s="221" t="s">
        <v>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153</v>
      </c>
      <c r="AU188" s="228" t="s">
        <v>86</v>
      </c>
      <c r="AV188" s="11" t="s">
        <v>84</v>
      </c>
      <c r="AW188" s="11" t="s">
        <v>38</v>
      </c>
      <c r="AX188" s="11" t="s">
        <v>76</v>
      </c>
      <c r="AY188" s="228" t="s">
        <v>144</v>
      </c>
    </row>
    <row r="189" s="12" customFormat="1">
      <c r="B189" s="229"/>
      <c r="C189" s="230"/>
      <c r="D189" s="220" t="s">
        <v>153</v>
      </c>
      <c r="E189" s="231" t="s">
        <v>109</v>
      </c>
      <c r="F189" s="232" t="s">
        <v>390</v>
      </c>
      <c r="G189" s="230"/>
      <c r="H189" s="233">
        <v>4.3049999999999997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153</v>
      </c>
      <c r="AU189" s="239" t="s">
        <v>86</v>
      </c>
      <c r="AV189" s="12" t="s">
        <v>86</v>
      </c>
      <c r="AW189" s="12" t="s">
        <v>38</v>
      </c>
      <c r="AX189" s="12" t="s">
        <v>76</v>
      </c>
      <c r="AY189" s="239" t="s">
        <v>144</v>
      </c>
    </row>
    <row r="190" s="12" customFormat="1">
      <c r="B190" s="229"/>
      <c r="C190" s="230"/>
      <c r="D190" s="220" t="s">
        <v>153</v>
      </c>
      <c r="E190" s="231" t="s">
        <v>391</v>
      </c>
      <c r="F190" s="232" t="s">
        <v>392</v>
      </c>
      <c r="G190" s="230"/>
      <c r="H190" s="233">
        <v>26.847999999999999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153</v>
      </c>
      <c r="AU190" s="239" t="s">
        <v>86</v>
      </c>
      <c r="AV190" s="12" t="s">
        <v>86</v>
      </c>
      <c r="AW190" s="12" t="s">
        <v>38</v>
      </c>
      <c r="AX190" s="12" t="s">
        <v>76</v>
      </c>
      <c r="AY190" s="239" t="s">
        <v>144</v>
      </c>
    </row>
    <row r="191" s="12" customFormat="1">
      <c r="B191" s="229"/>
      <c r="C191" s="230"/>
      <c r="D191" s="220" t="s">
        <v>153</v>
      </c>
      <c r="E191" s="231" t="s">
        <v>393</v>
      </c>
      <c r="F191" s="232" t="s">
        <v>394</v>
      </c>
      <c r="G191" s="230"/>
      <c r="H191" s="233">
        <v>3.2429999999999999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153</v>
      </c>
      <c r="AU191" s="239" t="s">
        <v>86</v>
      </c>
      <c r="AV191" s="12" t="s">
        <v>86</v>
      </c>
      <c r="AW191" s="12" t="s">
        <v>38</v>
      </c>
      <c r="AX191" s="12" t="s">
        <v>76</v>
      </c>
      <c r="AY191" s="239" t="s">
        <v>144</v>
      </c>
    </row>
    <row r="192" s="13" customFormat="1">
      <c r="B192" s="240"/>
      <c r="C192" s="241"/>
      <c r="D192" s="220" t="s">
        <v>153</v>
      </c>
      <c r="E192" s="242" t="s">
        <v>111</v>
      </c>
      <c r="F192" s="243" t="s">
        <v>186</v>
      </c>
      <c r="G192" s="241"/>
      <c r="H192" s="244">
        <v>34.396000000000001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153</v>
      </c>
      <c r="AU192" s="250" t="s">
        <v>86</v>
      </c>
      <c r="AV192" s="13" t="s">
        <v>151</v>
      </c>
      <c r="AW192" s="13" t="s">
        <v>38</v>
      </c>
      <c r="AX192" s="13" t="s">
        <v>84</v>
      </c>
      <c r="AY192" s="250" t="s">
        <v>144</v>
      </c>
    </row>
    <row r="193" s="1" customFormat="1" ht="16.5" customHeight="1">
      <c r="B193" s="37"/>
      <c r="C193" s="206" t="s">
        <v>395</v>
      </c>
      <c r="D193" s="206" t="s">
        <v>146</v>
      </c>
      <c r="E193" s="207" t="s">
        <v>396</v>
      </c>
      <c r="F193" s="208" t="s">
        <v>397</v>
      </c>
      <c r="G193" s="209" t="s">
        <v>204</v>
      </c>
      <c r="H193" s="210">
        <v>653.524</v>
      </c>
      <c r="I193" s="211"/>
      <c r="J193" s="212">
        <f>ROUND(I193*H193,2)</f>
        <v>0</v>
      </c>
      <c r="K193" s="208" t="s">
        <v>150</v>
      </c>
      <c r="L193" s="42"/>
      <c r="M193" s="213" t="s">
        <v>1</v>
      </c>
      <c r="N193" s="214" t="s">
        <v>47</v>
      </c>
      <c r="O193" s="78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AR193" s="15" t="s">
        <v>151</v>
      </c>
      <c r="AT193" s="15" t="s">
        <v>146</v>
      </c>
      <c r="AU193" s="15" t="s">
        <v>86</v>
      </c>
      <c r="AY193" s="15" t="s">
        <v>144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5" t="s">
        <v>84</v>
      </c>
      <c r="BK193" s="217">
        <f>ROUND(I193*H193,2)</f>
        <v>0</v>
      </c>
      <c r="BL193" s="15" t="s">
        <v>151</v>
      </c>
      <c r="BM193" s="15" t="s">
        <v>398</v>
      </c>
    </row>
    <row r="194" s="12" customFormat="1">
      <c r="B194" s="229"/>
      <c r="C194" s="230"/>
      <c r="D194" s="220" t="s">
        <v>153</v>
      </c>
      <c r="E194" s="231" t="s">
        <v>1</v>
      </c>
      <c r="F194" s="232" t="s">
        <v>399</v>
      </c>
      <c r="G194" s="230"/>
      <c r="H194" s="233">
        <v>653.524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153</v>
      </c>
      <c r="AU194" s="239" t="s">
        <v>86</v>
      </c>
      <c r="AV194" s="12" t="s">
        <v>86</v>
      </c>
      <c r="AW194" s="12" t="s">
        <v>38</v>
      </c>
      <c r="AX194" s="12" t="s">
        <v>84</v>
      </c>
      <c r="AY194" s="239" t="s">
        <v>144</v>
      </c>
    </row>
    <row r="195" s="1" customFormat="1" ht="16.5" customHeight="1">
      <c r="B195" s="37"/>
      <c r="C195" s="206" t="s">
        <v>400</v>
      </c>
      <c r="D195" s="206" t="s">
        <v>146</v>
      </c>
      <c r="E195" s="207" t="s">
        <v>401</v>
      </c>
      <c r="F195" s="208" t="s">
        <v>402</v>
      </c>
      <c r="G195" s="209" t="s">
        <v>204</v>
      </c>
      <c r="H195" s="210">
        <v>9.3659999999999997</v>
      </c>
      <c r="I195" s="211"/>
      <c r="J195" s="212">
        <f>ROUND(I195*H195,2)</f>
        <v>0</v>
      </c>
      <c r="K195" s="208" t="s">
        <v>150</v>
      </c>
      <c r="L195" s="42"/>
      <c r="M195" s="213" t="s">
        <v>1</v>
      </c>
      <c r="N195" s="214" t="s">
        <v>47</v>
      </c>
      <c r="O195" s="78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AR195" s="15" t="s">
        <v>151</v>
      </c>
      <c r="AT195" s="15" t="s">
        <v>146</v>
      </c>
      <c r="AU195" s="15" t="s">
        <v>86</v>
      </c>
      <c r="AY195" s="15" t="s">
        <v>144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5" t="s">
        <v>84</v>
      </c>
      <c r="BK195" s="217">
        <f>ROUND(I195*H195,2)</f>
        <v>0</v>
      </c>
      <c r="BL195" s="15" t="s">
        <v>151</v>
      </c>
      <c r="BM195" s="15" t="s">
        <v>403</v>
      </c>
    </row>
    <row r="196" s="11" customFormat="1">
      <c r="B196" s="218"/>
      <c r="C196" s="219"/>
      <c r="D196" s="220" t="s">
        <v>153</v>
      </c>
      <c r="E196" s="221" t="s">
        <v>1</v>
      </c>
      <c r="F196" s="222" t="s">
        <v>404</v>
      </c>
      <c r="G196" s="219"/>
      <c r="H196" s="221" t="s">
        <v>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153</v>
      </c>
      <c r="AU196" s="228" t="s">
        <v>86</v>
      </c>
      <c r="AV196" s="11" t="s">
        <v>84</v>
      </c>
      <c r="AW196" s="11" t="s">
        <v>38</v>
      </c>
      <c r="AX196" s="11" t="s">
        <v>76</v>
      </c>
      <c r="AY196" s="228" t="s">
        <v>144</v>
      </c>
    </row>
    <row r="197" s="12" customFormat="1">
      <c r="B197" s="229"/>
      <c r="C197" s="230"/>
      <c r="D197" s="220" t="s">
        <v>153</v>
      </c>
      <c r="E197" s="231" t="s">
        <v>1</v>
      </c>
      <c r="F197" s="232" t="s">
        <v>109</v>
      </c>
      <c r="G197" s="230"/>
      <c r="H197" s="233">
        <v>4.3049999999999997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153</v>
      </c>
      <c r="AU197" s="239" t="s">
        <v>86</v>
      </c>
      <c r="AV197" s="12" t="s">
        <v>86</v>
      </c>
      <c r="AW197" s="12" t="s">
        <v>38</v>
      </c>
      <c r="AX197" s="12" t="s">
        <v>76</v>
      </c>
      <c r="AY197" s="239" t="s">
        <v>144</v>
      </c>
    </row>
    <row r="198" s="12" customFormat="1">
      <c r="B198" s="229"/>
      <c r="C198" s="230"/>
      <c r="D198" s="220" t="s">
        <v>153</v>
      </c>
      <c r="E198" s="231" t="s">
        <v>113</v>
      </c>
      <c r="F198" s="232" t="s">
        <v>405</v>
      </c>
      <c r="G198" s="230"/>
      <c r="H198" s="233">
        <v>5.0609999999999999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153</v>
      </c>
      <c r="AU198" s="239" t="s">
        <v>86</v>
      </c>
      <c r="AV198" s="12" t="s">
        <v>86</v>
      </c>
      <c r="AW198" s="12" t="s">
        <v>38</v>
      </c>
      <c r="AX198" s="12" t="s">
        <v>76</v>
      </c>
      <c r="AY198" s="239" t="s">
        <v>144</v>
      </c>
    </row>
    <row r="199" s="13" customFormat="1">
      <c r="B199" s="240"/>
      <c r="C199" s="241"/>
      <c r="D199" s="220" t="s">
        <v>153</v>
      </c>
      <c r="E199" s="242" t="s">
        <v>1</v>
      </c>
      <c r="F199" s="243" t="s">
        <v>186</v>
      </c>
      <c r="G199" s="241"/>
      <c r="H199" s="244">
        <v>9.3659999999999997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153</v>
      </c>
      <c r="AU199" s="250" t="s">
        <v>86</v>
      </c>
      <c r="AV199" s="13" t="s">
        <v>151</v>
      </c>
      <c r="AW199" s="13" t="s">
        <v>38</v>
      </c>
      <c r="AX199" s="13" t="s">
        <v>84</v>
      </c>
      <c r="AY199" s="250" t="s">
        <v>144</v>
      </c>
    </row>
    <row r="200" s="1" customFormat="1" ht="16.5" customHeight="1">
      <c r="B200" s="37"/>
      <c r="C200" s="206" t="s">
        <v>406</v>
      </c>
      <c r="D200" s="206" t="s">
        <v>146</v>
      </c>
      <c r="E200" s="207" t="s">
        <v>407</v>
      </c>
      <c r="F200" s="208" t="s">
        <v>408</v>
      </c>
      <c r="G200" s="209" t="s">
        <v>204</v>
      </c>
      <c r="H200" s="210">
        <v>5.0609999999999999</v>
      </c>
      <c r="I200" s="211"/>
      <c r="J200" s="212">
        <f>ROUND(I200*H200,2)</f>
        <v>0</v>
      </c>
      <c r="K200" s="208" t="s">
        <v>150</v>
      </c>
      <c r="L200" s="42"/>
      <c r="M200" s="213" t="s">
        <v>1</v>
      </c>
      <c r="N200" s="214" t="s">
        <v>47</v>
      </c>
      <c r="O200" s="78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AR200" s="15" t="s">
        <v>151</v>
      </c>
      <c r="AT200" s="15" t="s">
        <v>146</v>
      </c>
      <c r="AU200" s="15" t="s">
        <v>86</v>
      </c>
      <c r="AY200" s="15" t="s">
        <v>144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5" t="s">
        <v>84</v>
      </c>
      <c r="BK200" s="217">
        <f>ROUND(I200*H200,2)</f>
        <v>0</v>
      </c>
      <c r="BL200" s="15" t="s">
        <v>151</v>
      </c>
      <c r="BM200" s="15" t="s">
        <v>409</v>
      </c>
    </row>
    <row r="201" s="12" customFormat="1">
      <c r="B201" s="229"/>
      <c r="C201" s="230"/>
      <c r="D201" s="220" t="s">
        <v>153</v>
      </c>
      <c r="E201" s="231" t="s">
        <v>1</v>
      </c>
      <c r="F201" s="232" t="s">
        <v>113</v>
      </c>
      <c r="G201" s="230"/>
      <c r="H201" s="233">
        <v>5.0609999999999999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153</v>
      </c>
      <c r="AU201" s="239" t="s">
        <v>86</v>
      </c>
      <c r="AV201" s="12" t="s">
        <v>86</v>
      </c>
      <c r="AW201" s="12" t="s">
        <v>38</v>
      </c>
      <c r="AX201" s="12" t="s">
        <v>84</v>
      </c>
      <c r="AY201" s="239" t="s">
        <v>144</v>
      </c>
    </row>
    <row r="202" s="1" customFormat="1" ht="16.5" customHeight="1">
      <c r="B202" s="37"/>
      <c r="C202" s="206" t="s">
        <v>410</v>
      </c>
      <c r="D202" s="206" t="s">
        <v>146</v>
      </c>
      <c r="E202" s="207" t="s">
        <v>411</v>
      </c>
      <c r="F202" s="208" t="s">
        <v>412</v>
      </c>
      <c r="G202" s="209" t="s">
        <v>204</v>
      </c>
      <c r="H202" s="210">
        <v>4.3049999999999997</v>
      </c>
      <c r="I202" s="211"/>
      <c r="J202" s="212">
        <f>ROUND(I202*H202,2)</f>
        <v>0</v>
      </c>
      <c r="K202" s="208" t="s">
        <v>150</v>
      </c>
      <c r="L202" s="42"/>
      <c r="M202" s="213" t="s">
        <v>1</v>
      </c>
      <c r="N202" s="214" t="s">
        <v>47</v>
      </c>
      <c r="O202" s="78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AR202" s="15" t="s">
        <v>151</v>
      </c>
      <c r="AT202" s="15" t="s">
        <v>146</v>
      </c>
      <c r="AU202" s="15" t="s">
        <v>86</v>
      </c>
      <c r="AY202" s="15" t="s">
        <v>144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5" t="s">
        <v>84</v>
      </c>
      <c r="BK202" s="217">
        <f>ROUND(I202*H202,2)</f>
        <v>0</v>
      </c>
      <c r="BL202" s="15" t="s">
        <v>151</v>
      </c>
      <c r="BM202" s="15" t="s">
        <v>413</v>
      </c>
    </row>
    <row r="203" s="12" customFormat="1">
      <c r="B203" s="229"/>
      <c r="C203" s="230"/>
      <c r="D203" s="220" t="s">
        <v>153</v>
      </c>
      <c r="E203" s="231" t="s">
        <v>1</v>
      </c>
      <c r="F203" s="232" t="s">
        <v>109</v>
      </c>
      <c r="G203" s="230"/>
      <c r="H203" s="233">
        <v>4.3049999999999997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153</v>
      </c>
      <c r="AU203" s="239" t="s">
        <v>86</v>
      </c>
      <c r="AV203" s="12" t="s">
        <v>86</v>
      </c>
      <c r="AW203" s="12" t="s">
        <v>38</v>
      </c>
      <c r="AX203" s="12" t="s">
        <v>84</v>
      </c>
      <c r="AY203" s="239" t="s">
        <v>144</v>
      </c>
    </row>
    <row r="204" s="1" customFormat="1" ht="16.5" customHeight="1">
      <c r="B204" s="37"/>
      <c r="C204" s="206" t="s">
        <v>414</v>
      </c>
      <c r="D204" s="206" t="s">
        <v>146</v>
      </c>
      <c r="E204" s="207" t="s">
        <v>415</v>
      </c>
      <c r="F204" s="208" t="s">
        <v>416</v>
      </c>
      <c r="G204" s="209" t="s">
        <v>204</v>
      </c>
      <c r="H204" s="210">
        <v>132.95400000000001</v>
      </c>
      <c r="I204" s="211"/>
      <c r="J204" s="212">
        <f>ROUND(I204*H204,2)</f>
        <v>0</v>
      </c>
      <c r="K204" s="208" t="s">
        <v>150</v>
      </c>
      <c r="L204" s="42"/>
      <c r="M204" s="261" t="s">
        <v>1</v>
      </c>
      <c r="N204" s="262" t="s">
        <v>47</v>
      </c>
      <c r="O204" s="263"/>
      <c r="P204" s="264">
        <f>O204*H204</f>
        <v>0</v>
      </c>
      <c r="Q204" s="264">
        <v>0</v>
      </c>
      <c r="R204" s="264">
        <f>Q204*H204</f>
        <v>0</v>
      </c>
      <c r="S204" s="264">
        <v>0</v>
      </c>
      <c r="T204" s="265">
        <f>S204*H204</f>
        <v>0</v>
      </c>
      <c r="AR204" s="15" t="s">
        <v>151</v>
      </c>
      <c r="AT204" s="15" t="s">
        <v>146</v>
      </c>
      <c r="AU204" s="15" t="s">
        <v>86</v>
      </c>
      <c r="AY204" s="15" t="s">
        <v>144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5" t="s">
        <v>84</v>
      </c>
      <c r="BK204" s="217">
        <f>ROUND(I204*H204,2)</f>
        <v>0</v>
      </c>
      <c r="BL204" s="15" t="s">
        <v>151</v>
      </c>
      <c r="BM204" s="15" t="s">
        <v>417</v>
      </c>
    </row>
    <row r="205" s="1" customFormat="1" ht="6.96" customHeight="1">
      <c r="B205" s="56"/>
      <c r="C205" s="57"/>
      <c r="D205" s="57"/>
      <c r="E205" s="57"/>
      <c r="F205" s="57"/>
      <c r="G205" s="57"/>
      <c r="H205" s="57"/>
      <c r="I205" s="155"/>
      <c r="J205" s="57"/>
      <c r="K205" s="57"/>
      <c r="L205" s="42"/>
    </row>
  </sheetData>
  <sheetProtection sheet="1" autoFilter="0" formatColumns="0" formatRows="0" objects="1" scenarios="1" spinCount="100000" saltValue="FcXVyCPH3kovKy8UHoE6KaUK/n+wZJpreYajGXtRKxSdNemHJ1uJaMm0tS7rfJuZVKWZwiz53hcxLAlS+UAuGw==" hashValue="6VRj2FJkuaF9rr5iA9h8+yZUuIBepbCyeTJwaOtMPUPNq84e6r+7Zj53UHqqleGftMCnmw95nzwYoYdzp0BFXA==" algorithmName="SHA-512" password="F8A3"/>
  <autoFilter ref="C82:K2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8"/>
      <c r="AT3" s="15" t="s">
        <v>86</v>
      </c>
    </row>
    <row r="4" ht="24.96" customHeight="1">
      <c r="B4" s="18"/>
      <c r="D4" s="128" t="s">
        <v>94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9" t="s">
        <v>16</v>
      </c>
      <c r="L6" s="18"/>
    </row>
    <row r="7" ht="16.5" customHeight="1">
      <c r="B7" s="18"/>
      <c r="E7" s="130" t="str">
        <f>'Rekapitulace stavby'!K6</f>
        <v xml:space="preserve">Program  regenerace městské části Praha 5</v>
      </c>
      <c r="F7" s="129"/>
      <c r="G7" s="129"/>
      <c r="H7" s="129"/>
      <c r="L7" s="18"/>
    </row>
    <row r="8" s="1" customFormat="1" ht="12" customHeight="1">
      <c r="B8" s="42"/>
      <c r="D8" s="129" t="s">
        <v>103</v>
      </c>
      <c r="I8" s="131"/>
      <c r="L8" s="42"/>
    </row>
    <row r="9" s="1" customFormat="1" ht="36.96" customHeight="1">
      <c r="B9" s="42"/>
      <c r="E9" s="132" t="s">
        <v>418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5" t="s">
        <v>19</v>
      </c>
      <c r="I11" s="133" t="s">
        <v>20</v>
      </c>
      <c r="J11" s="15" t="s">
        <v>1</v>
      </c>
      <c r="L11" s="42"/>
    </row>
    <row r="12" s="1" customFormat="1" ht="12" customHeight="1">
      <c r="B12" s="42"/>
      <c r="D12" s="129" t="s">
        <v>22</v>
      </c>
      <c r="F12" s="15" t="s">
        <v>23</v>
      </c>
      <c r="I12" s="133" t="s">
        <v>24</v>
      </c>
      <c r="J12" s="134" t="str">
        <f>'Rekapitulace stavby'!AN8</f>
        <v>23. 5. 2019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30</v>
      </c>
      <c r="I14" s="133" t="s">
        <v>31</v>
      </c>
      <c r="J14" s="15" t="s">
        <v>1</v>
      </c>
      <c r="L14" s="42"/>
    </row>
    <row r="15" s="1" customFormat="1" ht="18" customHeight="1">
      <c r="B15" s="42"/>
      <c r="E15" s="15" t="s">
        <v>32</v>
      </c>
      <c r="I15" s="133" t="s">
        <v>33</v>
      </c>
      <c r="J15" s="15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34</v>
      </c>
      <c r="I17" s="133" t="s">
        <v>31</v>
      </c>
      <c r="J17" s="31" t="str">
        <f>'Rekapitulace stavby'!AN13</f>
        <v>Vyplň údaj</v>
      </c>
      <c r="L17" s="42"/>
    </row>
    <row r="18" s="1" customFormat="1" ht="18" customHeight="1">
      <c r="B18" s="42"/>
      <c r="E18" s="31" t="str">
        <f>'Rekapitulace stavby'!E14</f>
        <v>Vyplň údaj</v>
      </c>
      <c r="F18" s="15"/>
      <c r="G18" s="15"/>
      <c r="H18" s="15"/>
      <c r="I18" s="133" t="s">
        <v>33</v>
      </c>
      <c r="J18" s="31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36</v>
      </c>
      <c r="I20" s="133" t="s">
        <v>31</v>
      </c>
      <c r="J20" s="15" t="s">
        <v>1</v>
      </c>
      <c r="L20" s="42"/>
    </row>
    <row r="21" s="1" customFormat="1" ht="18" customHeight="1">
      <c r="B21" s="42"/>
      <c r="E21" s="15" t="s">
        <v>37</v>
      </c>
      <c r="I21" s="133" t="s">
        <v>33</v>
      </c>
      <c r="J21" s="15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39</v>
      </c>
      <c r="I23" s="133" t="s">
        <v>31</v>
      </c>
      <c r="J23" s="15" t="s">
        <v>1</v>
      </c>
      <c r="L23" s="42"/>
    </row>
    <row r="24" s="1" customFormat="1" ht="18" customHeight="1">
      <c r="B24" s="42"/>
      <c r="E24" s="15" t="s">
        <v>40</v>
      </c>
      <c r="I24" s="133" t="s">
        <v>33</v>
      </c>
      <c r="J24" s="15" t="s">
        <v>1</v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41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42</v>
      </c>
      <c r="I30" s="131"/>
      <c r="J30" s="140">
        <f>ROUND(J80,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44</v>
      </c>
      <c r="I32" s="142" t="s">
        <v>43</v>
      </c>
      <c r="J32" s="141" t="s">
        <v>45</v>
      </c>
      <c r="L32" s="42"/>
    </row>
    <row r="33" s="1" customFormat="1" ht="14.4" customHeight="1">
      <c r="B33" s="42"/>
      <c r="D33" s="129" t="s">
        <v>46</v>
      </c>
      <c r="E33" s="129" t="s">
        <v>47</v>
      </c>
      <c r="F33" s="143">
        <f>ROUND((SUM(BE80:BE87)),  2)</f>
        <v>0</v>
      </c>
      <c r="I33" s="144">
        <v>0.20999999999999999</v>
      </c>
      <c r="J33" s="143">
        <f>ROUND(((SUM(BE80:BE87))*I33),  2)</f>
        <v>0</v>
      </c>
      <c r="L33" s="42"/>
    </row>
    <row r="34" s="1" customFormat="1" ht="14.4" customHeight="1">
      <c r="B34" s="42"/>
      <c r="E34" s="129" t="s">
        <v>48</v>
      </c>
      <c r="F34" s="143">
        <f>ROUND((SUM(BF80:BF87)),  2)</f>
        <v>0</v>
      </c>
      <c r="I34" s="144">
        <v>0.14999999999999999</v>
      </c>
      <c r="J34" s="143">
        <f>ROUND(((SUM(BF80:BF87))*I34),  2)</f>
        <v>0</v>
      </c>
      <c r="L34" s="42"/>
    </row>
    <row r="35" hidden="1" s="1" customFormat="1" ht="14.4" customHeight="1">
      <c r="B35" s="42"/>
      <c r="E35" s="129" t="s">
        <v>49</v>
      </c>
      <c r="F35" s="143">
        <f>ROUND((SUM(BG80:BG87)),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50</v>
      </c>
      <c r="F36" s="143">
        <f>ROUND((SUM(BH80:BH87)),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51</v>
      </c>
      <c r="F37" s="143">
        <f>ROUND((SUM(BI80:BI87)),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52</v>
      </c>
      <c r="E39" s="147"/>
      <c r="F39" s="147"/>
      <c r="G39" s="148" t="s">
        <v>53</v>
      </c>
      <c r="H39" s="149" t="s">
        <v>54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1" t="s">
        <v>120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0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 xml:space="preserve">Program  regenerace městské části Praha 5</v>
      </c>
      <c r="F48" s="30"/>
      <c r="G48" s="30"/>
      <c r="H48" s="30"/>
      <c r="I48" s="131"/>
      <c r="J48" s="38"/>
      <c r="K48" s="38"/>
      <c r="L48" s="42"/>
    </row>
    <row r="49" s="1" customFormat="1" ht="12" customHeight="1">
      <c r="B49" s="37"/>
      <c r="C49" s="30" t="s">
        <v>103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VRN/DRN - Vedlejší a doplňkové rozpočtové náklady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0" t="s">
        <v>22</v>
      </c>
      <c r="D52" s="38"/>
      <c r="E52" s="38"/>
      <c r="F52" s="25" t="str">
        <f>F12</f>
        <v>Praha 5</v>
      </c>
      <c r="G52" s="38"/>
      <c r="H52" s="38"/>
      <c r="I52" s="133" t="s">
        <v>24</v>
      </c>
      <c r="J52" s="66" t="str">
        <f>IF(J12="","",J12)</f>
        <v>23. 5. 2019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0" t="s">
        <v>30</v>
      </c>
      <c r="D54" s="38"/>
      <c r="E54" s="38"/>
      <c r="F54" s="25" t="str">
        <f>E15</f>
        <v>Úřad městské části Praha 5</v>
      </c>
      <c r="G54" s="38"/>
      <c r="H54" s="38"/>
      <c r="I54" s="133" t="s">
        <v>36</v>
      </c>
      <c r="J54" s="35" t="str">
        <f>E21</f>
        <v>ing. arch. Marin Sedlák</v>
      </c>
      <c r="K54" s="38"/>
      <c r="L54" s="42"/>
    </row>
    <row r="55" s="1" customFormat="1" ht="13.65" customHeight="1">
      <c r="B55" s="37"/>
      <c r="C55" s="30" t="s">
        <v>34</v>
      </c>
      <c r="D55" s="38"/>
      <c r="E55" s="38"/>
      <c r="F55" s="25" t="str">
        <f>IF(E18="","",E18)</f>
        <v>Vyplň údaj</v>
      </c>
      <c r="G55" s="38"/>
      <c r="H55" s="38"/>
      <c r="I55" s="133" t="s">
        <v>39</v>
      </c>
      <c r="J55" s="35" t="str">
        <f>E24</f>
        <v>Roman Valík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121</v>
      </c>
      <c r="D57" s="161"/>
      <c r="E57" s="161"/>
      <c r="F57" s="161"/>
      <c r="G57" s="161"/>
      <c r="H57" s="161"/>
      <c r="I57" s="162"/>
      <c r="J57" s="163" t="s">
        <v>122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123</v>
      </c>
      <c r="D59" s="38"/>
      <c r="E59" s="38"/>
      <c r="F59" s="38"/>
      <c r="G59" s="38"/>
      <c r="H59" s="38"/>
      <c r="I59" s="131"/>
      <c r="J59" s="97">
        <f>J80</f>
        <v>0</v>
      </c>
      <c r="K59" s="38"/>
      <c r="L59" s="42"/>
      <c r="AU59" s="15" t="s">
        <v>124</v>
      </c>
    </row>
    <row r="60" s="7" customFormat="1" ht="24.96" customHeight="1">
      <c r="B60" s="165"/>
      <c r="C60" s="166"/>
      <c r="D60" s="167" t="s">
        <v>419</v>
      </c>
      <c r="E60" s="168"/>
      <c r="F60" s="168"/>
      <c r="G60" s="168"/>
      <c r="H60" s="168"/>
      <c r="I60" s="169"/>
      <c r="J60" s="170">
        <f>J81</f>
        <v>0</v>
      </c>
      <c r="K60" s="166"/>
      <c r="L60" s="171"/>
    </row>
    <row r="61" s="1" customFormat="1" ht="21.84" customHeight="1">
      <c r="B61" s="37"/>
      <c r="C61" s="38"/>
      <c r="D61" s="38"/>
      <c r="E61" s="38"/>
      <c r="F61" s="38"/>
      <c r="G61" s="38"/>
      <c r="H61" s="38"/>
      <c r="I61" s="131"/>
      <c r="J61" s="38"/>
      <c r="K61" s="38"/>
      <c r="L61" s="42"/>
    </row>
    <row r="62" s="1" customFormat="1" ht="6.96" customHeight="1">
      <c r="B62" s="56"/>
      <c r="C62" s="57"/>
      <c r="D62" s="57"/>
      <c r="E62" s="57"/>
      <c r="F62" s="57"/>
      <c r="G62" s="57"/>
      <c r="H62" s="57"/>
      <c r="I62" s="155"/>
      <c r="J62" s="57"/>
      <c r="K62" s="57"/>
      <c r="L62" s="42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58"/>
      <c r="J66" s="59"/>
      <c r="K66" s="59"/>
      <c r="L66" s="42"/>
    </row>
    <row r="67" s="1" customFormat="1" ht="24.96" customHeight="1">
      <c r="B67" s="37"/>
      <c r="C67" s="21" t="s">
        <v>129</v>
      </c>
      <c r="D67" s="38"/>
      <c r="E67" s="38"/>
      <c r="F67" s="38"/>
      <c r="G67" s="38"/>
      <c r="H67" s="38"/>
      <c r="I67" s="131"/>
      <c r="J67" s="38"/>
      <c r="K67" s="38"/>
      <c r="L67" s="42"/>
    </row>
    <row r="68" s="1" customFormat="1" ht="6.96" customHeight="1">
      <c r="B68" s="37"/>
      <c r="C68" s="38"/>
      <c r="D68" s="38"/>
      <c r="E68" s="38"/>
      <c r="F68" s="38"/>
      <c r="G68" s="38"/>
      <c r="H68" s="38"/>
      <c r="I68" s="131"/>
      <c r="J68" s="38"/>
      <c r="K68" s="38"/>
      <c r="L68" s="42"/>
    </row>
    <row r="69" s="1" customFormat="1" ht="12" customHeight="1">
      <c r="B69" s="37"/>
      <c r="C69" s="30" t="s">
        <v>16</v>
      </c>
      <c r="D69" s="38"/>
      <c r="E69" s="38"/>
      <c r="F69" s="38"/>
      <c r="G69" s="38"/>
      <c r="H69" s="38"/>
      <c r="I69" s="131"/>
      <c r="J69" s="38"/>
      <c r="K69" s="38"/>
      <c r="L69" s="42"/>
    </row>
    <row r="70" s="1" customFormat="1" ht="16.5" customHeight="1">
      <c r="B70" s="37"/>
      <c r="C70" s="38"/>
      <c r="D70" s="38"/>
      <c r="E70" s="159" t="str">
        <f>E7</f>
        <v xml:space="preserve">Program  regenerace městské části Praha 5</v>
      </c>
      <c r="F70" s="30"/>
      <c r="G70" s="30"/>
      <c r="H70" s="30"/>
      <c r="I70" s="131"/>
      <c r="J70" s="38"/>
      <c r="K70" s="38"/>
      <c r="L70" s="42"/>
    </row>
    <row r="71" s="1" customFormat="1" ht="12" customHeight="1">
      <c r="B71" s="37"/>
      <c r="C71" s="30" t="s">
        <v>103</v>
      </c>
      <c r="D71" s="38"/>
      <c r="E71" s="38"/>
      <c r="F71" s="38"/>
      <c r="G71" s="38"/>
      <c r="H71" s="38"/>
      <c r="I71" s="131"/>
      <c r="J71" s="38"/>
      <c r="K71" s="38"/>
      <c r="L71" s="42"/>
    </row>
    <row r="72" s="1" customFormat="1" ht="16.5" customHeight="1">
      <c r="B72" s="37"/>
      <c r="C72" s="38"/>
      <c r="D72" s="38"/>
      <c r="E72" s="63" t="str">
        <f>E9</f>
        <v>VRN/DRN - Vedlejší a doplňkové rozpočtové náklady</v>
      </c>
      <c r="F72" s="38"/>
      <c r="G72" s="38"/>
      <c r="H72" s="38"/>
      <c r="I72" s="131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31"/>
      <c r="J73" s="38"/>
      <c r="K73" s="38"/>
      <c r="L73" s="42"/>
    </row>
    <row r="74" s="1" customFormat="1" ht="12" customHeight="1">
      <c r="B74" s="37"/>
      <c r="C74" s="30" t="s">
        <v>22</v>
      </c>
      <c r="D74" s="38"/>
      <c r="E74" s="38"/>
      <c r="F74" s="25" t="str">
        <f>F12</f>
        <v>Praha 5</v>
      </c>
      <c r="G74" s="38"/>
      <c r="H74" s="38"/>
      <c r="I74" s="133" t="s">
        <v>24</v>
      </c>
      <c r="J74" s="66" t="str">
        <f>IF(J12="","",J12)</f>
        <v>23. 5. 2019</v>
      </c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31"/>
      <c r="J75" s="38"/>
      <c r="K75" s="38"/>
      <c r="L75" s="42"/>
    </row>
    <row r="76" s="1" customFormat="1" ht="13.65" customHeight="1">
      <c r="B76" s="37"/>
      <c r="C76" s="30" t="s">
        <v>30</v>
      </c>
      <c r="D76" s="38"/>
      <c r="E76" s="38"/>
      <c r="F76" s="25" t="str">
        <f>E15</f>
        <v>Úřad městské části Praha 5</v>
      </c>
      <c r="G76" s="38"/>
      <c r="H76" s="38"/>
      <c r="I76" s="133" t="s">
        <v>36</v>
      </c>
      <c r="J76" s="35" t="str">
        <f>E21</f>
        <v>ing. arch. Marin Sedlák</v>
      </c>
      <c r="K76" s="38"/>
      <c r="L76" s="42"/>
    </row>
    <row r="77" s="1" customFormat="1" ht="13.65" customHeight="1">
      <c r="B77" s="37"/>
      <c r="C77" s="30" t="s">
        <v>34</v>
      </c>
      <c r="D77" s="38"/>
      <c r="E77" s="38"/>
      <c r="F77" s="25" t="str">
        <f>IF(E18="","",E18)</f>
        <v>Vyplň údaj</v>
      </c>
      <c r="G77" s="38"/>
      <c r="H77" s="38"/>
      <c r="I77" s="133" t="s">
        <v>39</v>
      </c>
      <c r="J77" s="35" t="str">
        <f>E24</f>
        <v>Roman Valík</v>
      </c>
      <c r="K77" s="38"/>
      <c r="L77" s="42"/>
    </row>
    <row r="78" s="1" customFormat="1" ht="10.32" customHeight="1">
      <c r="B78" s="37"/>
      <c r="C78" s="38"/>
      <c r="D78" s="38"/>
      <c r="E78" s="38"/>
      <c r="F78" s="38"/>
      <c r="G78" s="38"/>
      <c r="H78" s="38"/>
      <c r="I78" s="131"/>
      <c r="J78" s="38"/>
      <c r="K78" s="38"/>
      <c r="L78" s="42"/>
    </row>
    <row r="79" s="9" customFormat="1" ht="29.28" customHeight="1">
      <c r="B79" s="179"/>
      <c r="C79" s="180" t="s">
        <v>130</v>
      </c>
      <c r="D79" s="181" t="s">
        <v>61</v>
      </c>
      <c r="E79" s="181" t="s">
        <v>57</v>
      </c>
      <c r="F79" s="181" t="s">
        <v>58</v>
      </c>
      <c r="G79" s="181" t="s">
        <v>131</v>
      </c>
      <c r="H79" s="181" t="s">
        <v>132</v>
      </c>
      <c r="I79" s="182" t="s">
        <v>133</v>
      </c>
      <c r="J79" s="183" t="s">
        <v>122</v>
      </c>
      <c r="K79" s="184" t="s">
        <v>134</v>
      </c>
      <c r="L79" s="185"/>
      <c r="M79" s="87" t="s">
        <v>1</v>
      </c>
      <c r="N79" s="88" t="s">
        <v>46</v>
      </c>
      <c r="O79" s="88" t="s">
        <v>135</v>
      </c>
      <c r="P79" s="88" t="s">
        <v>136</v>
      </c>
      <c r="Q79" s="88" t="s">
        <v>137</v>
      </c>
      <c r="R79" s="88" t="s">
        <v>138</v>
      </c>
      <c r="S79" s="88" t="s">
        <v>139</v>
      </c>
      <c r="T79" s="89" t="s">
        <v>140</v>
      </c>
    </row>
    <row r="80" s="1" customFormat="1" ht="22.8" customHeight="1">
      <c r="B80" s="37"/>
      <c r="C80" s="94" t="s">
        <v>141</v>
      </c>
      <c r="D80" s="38"/>
      <c r="E80" s="38"/>
      <c r="F80" s="38"/>
      <c r="G80" s="38"/>
      <c r="H80" s="38"/>
      <c r="I80" s="131"/>
      <c r="J80" s="186">
        <f>BK80</f>
        <v>0</v>
      </c>
      <c r="K80" s="38"/>
      <c r="L80" s="42"/>
      <c r="M80" s="90"/>
      <c r="N80" s="91"/>
      <c r="O80" s="91"/>
      <c r="P80" s="187">
        <f>P81</f>
        <v>0</v>
      </c>
      <c r="Q80" s="91"/>
      <c r="R80" s="187">
        <f>R81</f>
        <v>0</v>
      </c>
      <c r="S80" s="91"/>
      <c r="T80" s="188">
        <f>T81</f>
        <v>0</v>
      </c>
      <c r="AT80" s="15" t="s">
        <v>75</v>
      </c>
      <c r="AU80" s="15" t="s">
        <v>124</v>
      </c>
      <c r="BK80" s="189">
        <f>BK81</f>
        <v>0</v>
      </c>
    </row>
    <row r="81" s="10" customFormat="1" ht="25.92" customHeight="1">
      <c r="B81" s="190"/>
      <c r="C81" s="191"/>
      <c r="D81" s="192" t="s">
        <v>75</v>
      </c>
      <c r="E81" s="193" t="s">
        <v>420</v>
      </c>
      <c r="F81" s="193" t="s">
        <v>421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SUM(P82:P87)</f>
        <v>0</v>
      </c>
      <c r="Q81" s="198"/>
      <c r="R81" s="199">
        <f>SUM(R82:R87)</f>
        <v>0</v>
      </c>
      <c r="S81" s="198"/>
      <c r="T81" s="200">
        <f>SUM(T82:T87)</f>
        <v>0</v>
      </c>
      <c r="AR81" s="201" t="s">
        <v>172</v>
      </c>
      <c r="AT81" s="202" t="s">
        <v>75</v>
      </c>
      <c r="AU81" s="202" t="s">
        <v>76</v>
      </c>
      <c r="AY81" s="201" t="s">
        <v>144</v>
      </c>
      <c r="BK81" s="203">
        <f>SUM(BK82:BK87)</f>
        <v>0</v>
      </c>
    </row>
    <row r="82" s="1" customFormat="1" ht="16.5" customHeight="1">
      <c r="B82" s="37"/>
      <c r="C82" s="206" t="s">
        <v>84</v>
      </c>
      <c r="D82" s="206" t="s">
        <v>146</v>
      </c>
      <c r="E82" s="207" t="s">
        <v>422</v>
      </c>
      <c r="F82" s="208" t="s">
        <v>423</v>
      </c>
      <c r="G82" s="209" t="s">
        <v>210</v>
      </c>
      <c r="H82" s="210">
        <v>1</v>
      </c>
      <c r="I82" s="211"/>
      <c r="J82" s="212">
        <f>ROUND(I82*H82,2)</f>
        <v>0</v>
      </c>
      <c r="K82" s="208" t="s">
        <v>424</v>
      </c>
      <c r="L82" s="42"/>
      <c r="M82" s="213" t="s">
        <v>1</v>
      </c>
      <c r="N82" s="214" t="s">
        <v>47</v>
      </c>
      <c r="O82" s="78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AR82" s="15" t="s">
        <v>425</v>
      </c>
      <c r="AT82" s="15" t="s">
        <v>146</v>
      </c>
      <c r="AU82" s="15" t="s">
        <v>84</v>
      </c>
      <c r="AY82" s="15" t="s">
        <v>144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5" t="s">
        <v>84</v>
      </c>
      <c r="BK82" s="217">
        <f>ROUND(I82*H82,2)</f>
        <v>0</v>
      </c>
      <c r="BL82" s="15" t="s">
        <v>425</v>
      </c>
      <c r="BM82" s="15" t="s">
        <v>426</v>
      </c>
    </row>
    <row r="83" s="1" customFormat="1" ht="16.5" customHeight="1">
      <c r="B83" s="37"/>
      <c r="C83" s="206" t="s">
        <v>86</v>
      </c>
      <c r="D83" s="206" t="s">
        <v>146</v>
      </c>
      <c r="E83" s="207" t="s">
        <v>427</v>
      </c>
      <c r="F83" s="208" t="s">
        <v>428</v>
      </c>
      <c r="G83" s="209" t="s">
        <v>210</v>
      </c>
      <c r="H83" s="210">
        <v>1</v>
      </c>
      <c r="I83" s="211"/>
      <c r="J83" s="212">
        <f>ROUND(I83*H83,2)</f>
        <v>0</v>
      </c>
      <c r="K83" s="208" t="s">
        <v>429</v>
      </c>
      <c r="L83" s="42"/>
      <c r="M83" s="213" t="s">
        <v>1</v>
      </c>
      <c r="N83" s="214" t="s">
        <v>47</v>
      </c>
      <c r="O83" s="78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AR83" s="15" t="s">
        <v>425</v>
      </c>
      <c r="AT83" s="15" t="s">
        <v>146</v>
      </c>
      <c r="AU83" s="15" t="s">
        <v>84</v>
      </c>
      <c r="AY83" s="15" t="s">
        <v>144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5" t="s">
        <v>84</v>
      </c>
      <c r="BK83" s="217">
        <f>ROUND(I83*H83,2)</f>
        <v>0</v>
      </c>
      <c r="BL83" s="15" t="s">
        <v>425</v>
      </c>
      <c r="BM83" s="15" t="s">
        <v>430</v>
      </c>
    </row>
    <row r="84" s="1" customFormat="1" ht="16.5" customHeight="1">
      <c r="B84" s="37"/>
      <c r="C84" s="206" t="s">
        <v>162</v>
      </c>
      <c r="D84" s="206" t="s">
        <v>146</v>
      </c>
      <c r="E84" s="207" t="s">
        <v>431</v>
      </c>
      <c r="F84" s="208" t="s">
        <v>432</v>
      </c>
      <c r="G84" s="209" t="s">
        <v>210</v>
      </c>
      <c r="H84" s="210">
        <v>1</v>
      </c>
      <c r="I84" s="211"/>
      <c r="J84" s="212">
        <f>ROUND(I84*H84,2)</f>
        <v>0</v>
      </c>
      <c r="K84" s="208" t="s">
        <v>429</v>
      </c>
      <c r="L84" s="42"/>
      <c r="M84" s="213" t="s">
        <v>1</v>
      </c>
      <c r="N84" s="214" t="s">
        <v>47</v>
      </c>
      <c r="O84" s="78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AR84" s="15" t="s">
        <v>425</v>
      </c>
      <c r="AT84" s="15" t="s">
        <v>146</v>
      </c>
      <c r="AU84" s="15" t="s">
        <v>84</v>
      </c>
      <c r="AY84" s="15" t="s">
        <v>144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5" t="s">
        <v>84</v>
      </c>
      <c r="BK84" s="217">
        <f>ROUND(I84*H84,2)</f>
        <v>0</v>
      </c>
      <c r="BL84" s="15" t="s">
        <v>425</v>
      </c>
      <c r="BM84" s="15" t="s">
        <v>433</v>
      </c>
    </row>
    <row r="85" s="1" customFormat="1" ht="16.5" customHeight="1">
      <c r="B85" s="37"/>
      <c r="C85" s="206" t="s">
        <v>151</v>
      </c>
      <c r="D85" s="206" t="s">
        <v>146</v>
      </c>
      <c r="E85" s="207" t="s">
        <v>434</v>
      </c>
      <c r="F85" s="208" t="s">
        <v>435</v>
      </c>
      <c r="G85" s="209" t="s">
        <v>210</v>
      </c>
      <c r="H85" s="210">
        <v>1</v>
      </c>
      <c r="I85" s="211"/>
      <c r="J85" s="212">
        <f>ROUND(I85*H85,2)</f>
        <v>0</v>
      </c>
      <c r="K85" s="208" t="s">
        <v>429</v>
      </c>
      <c r="L85" s="42"/>
      <c r="M85" s="213" t="s">
        <v>1</v>
      </c>
      <c r="N85" s="214" t="s">
        <v>47</v>
      </c>
      <c r="O85" s="78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AR85" s="15" t="s">
        <v>425</v>
      </c>
      <c r="AT85" s="15" t="s">
        <v>146</v>
      </c>
      <c r="AU85" s="15" t="s">
        <v>84</v>
      </c>
      <c r="AY85" s="15" t="s">
        <v>144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5" t="s">
        <v>84</v>
      </c>
      <c r="BK85" s="217">
        <f>ROUND(I85*H85,2)</f>
        <v>0</v>
      </c>
      <c r="BL85" s="15" t="s">
        <v>425</v>
      </c>
      <c r="BM85" s="15" t="s">
        <v>436</v>
      </c>
    </row>
    <row r="86" s="1" customFormat="1" ht="16.5" customHeight="1">
      <c r="B86" s="37"/>
      <c r="C86" s="206" t="s">
        <v>172</v>
      </c>
      <c r="D86" s="206" t="s">
        <v>146</v>
      </c>
      <c r="E86" s="207" t="s">
        <v>437</v>
      </c>
      <c r="F86" s="208" t="s">
        <v>438</v>
      </c>
      <c r="G86" s="209" t="s">
        <v>210</v>
      </c>
      <c r="H86" s="210">
        <v>1</v>
      </c>
      <c r="I86" s="211"/>
      <c r="J86" s="212">
        <f>ROUND(I86*H86,2)</f>
        <v>0</v>
      </c>
      <c r="K86" s="208" t="s">
        <v>429</v>
      </c>
      <c r="L86" s="42"/>
      <c r="M86" s="213" t="s">
        <v>1</v>
      </c>
      <c r="N86" s="214" t="s">
        <v>47</v>
      </c>
      <c r="O86" s="78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AR86" s="15" t="s">
        <v>425</v>
      </c>
      <c r="AT86" s="15" t="s">
        <v>146</v>
      </c>
      <c r="AU86" s="15" t="s">
        <v>84</v>
      </c>
      <c r="AY86" s="15" t="s">
        <v>144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5" t="s">
        <v>84</v>
      </c>
      <c r="BK86" s="217">
        <f>ROUND(I86*H86,2)</f>
        <v>0</v>
      </c>
      <c r="BL86" s="15" t="s">
        <v>425</v>
      </c>
      <c r="BM86" s="15" t="s">
        <v>439</v>
      </c>
    </row>
    <row r="87" s="1" customFormat="1" ht="16.5" customHeight="1">
      <c r="B87" s="37"/>
      <c r="C87" s="206" t="s">
        <v>177</v>
      </c>
      <c r="D87" s="206" t="s">
        <v>146</v>
      </c>
      <c r="E87" s="207" t="s">
        <v>440</v>
      </c>
      <c r="F87" s="208" t="s">
        <v>441</v>
      </c>
      <c r="G87" s="209" t="s">
        <v>210</v>
      </c>
      <c r="H87" s="210">
        <v>1</v>
      </c>
      <c r="I87" s="211"/>
      <c r="J87" s="212">
        <f>ROUND(I87*H87,2)</f>
        <v>0</v>
      </c>
      <c r="K87" s="208" t="s">
        <v>424</v>
      </c>
      <c r="L87" s="42"/>
      <c r="M87" s="261" t="s">
        <v>1</v>
      </c>
      <c r="N87" s="262" t="s">
        <v>47</v>
      </c>
      <c r="O87" s="263"/>
      <c r="P87" s="264">
        <f>O87*H87</f>
        <v>0</v>
      </c>
      <c r="Q87" s="264">
        <v>0</v>
      </c>
      <c r="R87" s="264">
        <f>Q87*H87</f>
        <v>0</v>
      </c>
      <c r="S87" s="264">
        <v>0</v>
      </c>
      <c r="T87" s="265">
        <f>S87*H87</f>
        <v>0</v>
      </c>
      <c r="AR87" s="15" t="s">
        <v>425</v>
      </c>
      <c r="AT87" s="15" t="s">
        <v>146</v>
      </c>
      <c r="AU87" s="15" t="s">
        <v>84</v>
      </c>
      <c r="AY87" s="15" t="s">
        <v>144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5" t="s">
        <v>84</v>
      </c>
      <c r="BK87" s="217">
        <f>ROUND(I87*H87,2)</f>
        <v>0</v>
      </c>
      <c r="BL87" s="15" t="s">
        <v>425</v>
      </c>
      <c r="BM87" s="15" t="s">
        <v>442</v>
      </c>
    </row>
    <row r="88" s="1" customFormat="1" ht="6.96" customHeight="1">
      <c r="B88" s="56"/>
      <c r="C88" s="57"/>
      <c r="D88" s="57"/>
      <c r="E88" s="57"/>
      <c r="F88" s="57"/>
      <c r="G88" s="57"/>
      <c r="H88" s="57"/>
      <c r="I88" s="155"/>
      <c r="J88" s="57"/>
      <c r="K88" s="57"/>
      <c r="L88" s="42"/>
    </row>
  </sheetData>
  <sheetProtection sheet="1" autoFilter="0" formatColumns="0" formatRows="0" objects="1" scenarios="1" spinCount="100000" saltValue="/OU9bXvbIAeBmkmemObhinQkD0y3a1DjKrGiTA7M6+efKZa1rCn8nORFp0i6Dwwbk0rzn8yE2K2snDOo2OB1jQ==" hashValue="/YL3Jfp8/HHX19r/i3CCwNap+BjOl7vKNSEWELMO0on9vhadO1B5erGuRFDT5OAmmAqYrcBWRBH3bFFWHO/Ehw==" algorithmName="SHA-512" password="F8A3"/>
  <autoFilter ref="C79:K8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Lenovo-PC\Roman</dc:creator>
  <cp:lastModifiedBy>Lenovo-PC\Roman</cp:lastModifiedBy>
  <dcterms:created xsi:type="dcterms:W3CDTF">2019-05-24T21:38:36Z</dcterms:created>
  <dcterms:modified xsi:type="dcterms:W3CDTF">2019-05-24T21:38:39Z</dcterms:modified>
</cp:coreProperties>
</file>