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tsclient\C\Users\Hrdonkova\Desktop\ExportKros\"/>
    </mc:Choice>
  </mc:AlternateContent>
  <bookViews>
    <workbookView xWindow="0" yWindow="0" windowWidth="0" windowHeight="0"/>
  </bookViews>
  <sheets>
    <sheet name="Rekapitulace stavby" sheetId="1" r:id="rId1"/>
    <sheet name="ZS-Pha5-11 - Oprava fasád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'ZS-Pha5-11 - Oprava fasád...'!$C$132:$K$705</definedName>
    <definedName name="_xlnm.Print_Area" localSheetId="1">'ZS-Pha5-11 - Oprava fasád...'!$C$4:$J$76,'ZS-Pha5-11 - Oprava fasád...'!$C$82:$J$116,'ZS-Pha5-11 - Oprava fasád...'!$C$122:$K$705</definedName>
    <definedName name="_xlnm.Print_Titles" localSheetId="1">'ZS-Pha5-11 - Oprava fasád...'!$132:$132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704"/>
  <c r="BH704"/>
  <c r="BG704"/>
  <c r="BF704"/>
  <c r="T704"/>
  <c r="T703"/>
  <c r="R704"/>
  <c r="R703"/>
  <c r="P704"/>
  <c r="P703"/>
  <c r="BI702"/>
  <c r="BH702"/>
  <c r="BG702"/>
  <c r="BF702"/>
  <c r="T702"/>
  <c r="T701"/>
  <c r="R702"/>
  <c r="R701"/>
  <c r="P702"/>
  <c r="P701"/>
  <c r="BI700"/>
  <c r="BH700"/>
  <c r="BG700"/>
  <c r="BF700"/>
  <c r="T700"/>
  <c r="T699"/>
  <c r="T698"/>
  <c r="R700"/>
  <c r="R699"/>
  <c r="R698"/>
  <c r="P700"/>
  <c r="P699"/>
  <c r="P698"/>
  <c r="BI697"/>
  <c r="BH697"/>
  <c r="BG697"/>
  <c r="BF697"/>
  <c r="T697"/>
  <c r="R697"/>
  <c r="P697"/>
  <c r="BI696"/>
  <c r="BH696"/>
  <c r="BG696"/>
  <c r="BF696"/>
  <c r="T696"/>
  <c r="R696"/>
  <c r="P696"/>
  <c r="BI695"/>
  <c r="BH695"/>
  <c r="BG695"/>
  <c r="BF695"/>
  <c r="T695"/>
  <c r="R695"/>
  <c r="P695"/>
  <c r="BI688"/>
  <c r="BH688"/>
  <c r="BG688"/>
  <c r="BF688"/>
  <c r="T688"/>
  <c r="R688"/>
  <c r="P688"/>
  <c r="BI687"/>
  <c r="BH687"/>
  <c r="BG687"/>
  <c r="BF687"/>
  <c r="T687"/>
  <c r="R687"/>
  <c r="P687"/>
  <c r="BI686"/>
  <c r="BH686"/>
  <c r="BG686"/>
  <c r="BF686"/>
  <c r="T686"/>
  <c r="R686"/>
  <c r="P686"/>
  <c r="BI685"/>
  <c r="BH685"/>
  <c r="BG685"/>
  <c r="BF685"/>
  <c r="T685"/>
  <c r="R685"/>
  <c r="P685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5"/>
  <c r="BH675"/>
  <c r="BG675"/>
  <c r="BF675"/>
  <c r="T675"/>
  <c r="R675"/>
  <c r="P675"/>
  <c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68"/>
  <c r="BH668"/>
  <c r="BG668"/>
  <c r="BF668"/>
  <c r="T668"/>
  <c r="R668"/>
  <c r="P668"/>
  <c r="BI666"/>
  <c r="BH666"/>
  <c r="BG666"/>
  <c r="BF666"/>
  <c r="T666"/>
  <c r="R666"/>
  <c r="P666"/>
  <c r="BI665"/>
  <c r="BH665"/>
  <c r="BG665"/>
  <c r="BF665"/>
  <c r="T665"/>
  <c r="R665"/>
  <c r="P665"/>
  <c r="BI663"/>
  <c r="BH663"/>
  <c r="BG663"/>
  <c r="BF663"/>
  <c r="T663"/>
  <c r="R663"/>
  <c r="P663"/>
  <c r="BI661"/>
  <c r="BH661"/>
  <c r="BG661"/>
  <c r="BF661"/>
  <c r="T661"/>
  <c r="R661"/>
  <c r="P661"/>
  <c r="BI660"/>
  <c r="BH660"/>
  <c r="BG660"/>
  <c r="BF660"/>
  <c r="T660"/>
  <c r="R660"/>
  <c r="P660"/>
  <c r="BI657"/>
  <c r="BH657"/>
  <c r="BG657"/>
  <c r="BF657"/>
  <c r="T657"/>
  <c r="R657"/>
  <c r="P657"/>
  <c r="BI656"/>
  <c r="BH656"/>
  <c r="BG656"/>
  <c r="BF656"/>
  <c r="T656"/>
  <c r="R656"/>
  <c r="P656"/>
  <c r="BI652"/>
  <c r="BH652"/>
  <c r="BG652"/>
  <c r="BF652"/>
  <c r="T652"/>
  <c r="R652"/>
  <c r="P652"/>
  <c r="BI648"/>
  <c r="BH648"/>
  <c r="BG648"/>
  <c r="BF648"/>
  <c r="T648"/>
  <c r="R648"/>
  <c r="P648"/>
  <c r="BI647"/>
  <c r="BH647"/>
  <c r="BG647"/>
  <c r="BF647"/>
  <c r="T647"/>
  <c r="R647"/>
  <c r="P647"/>
  <c r="BI645"/>
  <c r="BH645"/>
  <c r="BG645"/>
  <c r="BF645"/>
  <c r="T645"/>
  <c r="R645"/>
  <c r="P645"/>
  <c r="BI643"/>
  <c r="BH643"/>
  <c r="BG643"/>
  <c r="BF643"/>
  <c r="T643"/>
  <c r="R643"/>
  <c r="P643"/>
  <c r="BI642"/>
  <c r="BH642"/>
  <c r="BG642"/>
  <c r="BF642"/>
  <c r="T642"/>
  <c r="R642"/>
  <c r="P642"/>
  <c r="BI640"/>
  <c r="BH640"/>
  <c r="BG640"/>
  <c r="BF640"/>
  <c r="T640"/>
  <c r="R640"/>
  <c r="P640"/>
  <c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4"/>
  <c r="BH634"/>
  <c r="BG634"/>
  <c r="BF634"/>
  <c r="T634"/>
  <c r="R634"/>
  <c r="P634"/>
  <c r="BI633"/>
  <c r="BH633"/>
  <c r="BG633"/>
  <c r="BF633"/>
  <c r="T633"/>
  <c r="R633"/>
  <c r="P633"/>
  <c r="BI632"/>
  <c r="BH632"/>
  <c r="BG632"/>
  <c r="BF632"/>
  <c r="T632"/>
  <c r="R632"/>
  <c r="P632"/>
  <c r="BI631"/>
  <c r="BH631"/>
  <c r="BG631"/>
  <c r="BF631"/>
  <c r="T631"/>
  <c r="R631"/>
  <c r="P631"/>
  <c r="BI629"/>
  <c r="BH629"/>
  <c r="BG629"/>
  <c r="BF629"/>
  <c r="T629"/>
  <c r="R629"/>
  <c r="P629"/>
  <c r="BI627"/>
  <c r="BH627"/>
  <c r="BG627"/>
  <c r="BF627"/>
  <c r="T627"/>
  <c r="R627"/>
  <c r="P627"/>
  <c r="BI626"/>
  <c r="BH626"/>
  <c r="BG626"/>
  <c r="BF626"/>
  <c r="T626"/>
  <c r="R626"/>
  <c r="P626"/>
  <c r="BI624"/>
  <c r="BH624"/>
  <c r="BG624"/>
  <c r="BF624"/>
  <c r="T624"/>
  <c r="T623"/>
  <c r="R624"/>
  <c r="R623"/>
  <c r="P624"/>
  <c r="P623"/>
  <c r="BI621"/>
  <c r="BH621"/>
  <c r="BG621"/>
  <c r="BF621"/>
  <c r="T621"/>
  <c r="T620"/>
  <c r="R621"/>
  <c r="R620"/>
  <c r="P621"/>
  <c r="P620"/>
  <c r="BI619"/>
  <c r="BH619"/>
  <c r="BG619"/>
  <c r="BF619"/>
  <c r="T619"/>
  <c r="R619"/>
  <c r="P619"/>
  <c r="BI617"/>
  <c r="BH617"/>
  <c r="BG617"/>
  <c r="BF617"/>
  <c r="T617"/>
  <c r="R617"/>
  <c r="P617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0"/>
  <c r="BH610"/>
  <c r="BG610"/>
  <c r="BF610"/>
  <c r="T610"/>
  <c r="R610"/>
  <c r="P610"/>
  <c r="BI609"/>
  <c r="BH609"/>
  <c r="BG609"/>
  <c r="BF609"/>
  <c r="T609"/>
  <c r="R609"/>
  <c r="P609"/>
  <c r="BI596"/>
  <c r="BH596"/>
  <c r="BG596"/>
  <c r="BF596"/>
  <c r="T596"/>
  <c r="R596"/>
  <c r="P596"/>
  <c r="BI594"/>
  <c r="BH594"/>
  <c r="BG594"/>
  <c r="BF594"/>
  <c r="T594"/>
  <c r="R594"/>
  <c r="P594"/>
  <c r="BI593"/>
  <c r="BH593"/>
  <c r="BG593"/>
  <c r="BF593"/>
  <c r="T593"/>
  <c r="R593"/>
  <c r="P593"/>
  <c r="BI587"/>
  <c r="BH587"/>
  <c r="BG587"/>
  <c r="BF587"/>
  <c r="T587"/>
  <c r="R587"/>
  <c r="P587"/>
  <c r="BI584"/>
  <c r="BH584"/>
  <c r="BG584"/>
  <c r="BF584"/>
  <c r="T584"/>
  <c r="R584"/>
  <c r="P584"/>
  <c r="BI581"/>
  <c r="BH581"/>
  <c r="BG581"/>
  <c r="BF581"/>
  <c r="T581"/>
  <c r="R581"/>
  <c r="P581"/>
  <c r="BI578"/>
  <c r="BH578"/>
  <c r="BG578"/>
  <c r="BF578"/>
  <c r="T578"/>
  <c r="R578"/>
  <c r="P578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2"/>
  <c r="BH572"/>
  <c r="BG572"/>
  <c r="BF572"/>
  <c r="T572"/>
  <c r="R572"/>
  <c r="P572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4"/>
  <c r="BH554"/>
  <c r="BG554"/>
  <c r="BF554"/>
  <c r="T554"/>
  <c r="R554"/>
  <c r="P554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7"/>
  <c r="BH547"/>
  <c r="BG547"/>
  <c r="BF547"/>
  <c r="T547"/>
  <c r="R547"/>
  <c r="P547"/>
  <c r="BI546"/>
  <c r="BH546"/>
  <c r="BG546"/>
  <c r="BF546"/>
  <c r="T546"/>
  <c r="R546"/>
  <c r="P546"/>
  <c r="BI545"/>
  <c r="BH545"/>
  <c r="BG545"/>
  <c r="BF545"/>
  <c r="T545"/>
  <c r="R545"/>
  <c r="P545"/>
  <c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7"/>
  <c r="BH537"/>
  <c r="BG537"/>
  <c r="BF537"/>
  <c r="T537"/>
  <c r="R537"/>
  <c r="P537"/>
  <c r="BI534"/>
  <c r="BH534"/>
  <c r="BG534"/>
  <c r="BF534"/>
  <c r="T534"/>
  <c r="R534"/>
  <c r="P534"/>
  <c r="BI531"/>
  <c r="BH531"/>
  <c r="BG531"/>
  <c r="BF531"/>
  <c r="T531"/>
  <c r="R531"/>
  <c r="P531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1"/>
  <c r="BH521"/>
  <c r="BG521"/>
  <c r="BF521"/>
  <c r="T521"/>
  <c r="R521"/>
  <c r="P521"/>
  <c r="BI518"/>
  <c r="BH518"/>
  <c r="BG518"/>
  <c r="BF518"/>
  <c r="T518"/>
  <c r="R518"/>
  <c r="P518"/>
  <c r="BI515"/>
  <c r="BH515"/>
  <c r="BG515"/>
  <c r="BF515"/>
  <c r="T515"/>
  <c r="R515"/>
  <c r="P515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7"/>
  <c r="BH507"/>
  <c r="BG507"/>
  <c r="BF507"/>
  <c r="T507"/>
  <c r="R507"/>
  <c r="P507"/>
  <c r="BI503"/>
  <c r="BH503"/>
  <c r="BG503"/>
  <c r="BF503"/>
  <c r="T503"/>
  <c r="R503"/>
  <c r="P503"/>
  <c r="BI501"/>
  <c r="BH501"/>
  <c r="BG501"/>
  <c r="BF501"/>
  <c r="T501"/>
  <c r="R501"/>
  <c r="P501"/>
  <c r="BI484"/>
  <c r="BH484"/>
  <c r="BG484"/>
  <c r="BF484"/>
  <c r="T484"/>
  <c r="R484"/>
  <c r="P484"/>
  <c r="BI476"/>
  <c r="BH476"/>
  <c r="BG476"/>
  <c r="BF476"/>
  <c r="T476"/>
  <c r="R476"/>
  <c r="P476"/>
  <c r="BI474"/>
  <c r="BH474"/>
  <c r="BG474"/>
  <c r="BF474"/>
  <c r="T474"/>
  <c r="R474"/>
  <c r="P474"/>
  <c r="BI465"/>
  <c r="BH465"/>
  <c r="BG465"/>
  <c r="BF465"/>
  <c r="T465"/>
  <c r="R465"/>
  <c r="P465"/>
  <c r="BI464"/>
  <c r="BH464"/>
  <c r="BG464"/>
  <c r="BF464"/>
  <c r="T464"/>
  <c r="R464"/>
  <c r="P464"/>
  <c r="BI461"/>
  <c r="BH461"/>
  <c r="BG461"/>
  <c r="BF461"/>
  <c r="T461"/>
  <c r="R461"/>
  <c r="P461"/>
  <c r="BI454"/>
  <c r="BH454"/>
  <c r="BG454"/>
  <c r="BF454"/>
  <c r="T454"/>
  <c r="R454"/>
  <c r="P454"/>
  <c r="BI447"/>
  <c r="BH447"/>
  <c r="BG447"/>
  <c r="BF447"/>
  <c r="T447"/>
  <c r="R447"/>
  <c r="P447"/>
  <c r="BI440"/>
  <c r="BH440"/>
  <c r="BG440"/>
  <c r="BF440"/>
  <c r="T440"/>
  <c r="R440"/>
  <c r="P440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4"/>
  <c r="BH414"/>
  <c r="BG414"/>
  <c r="BF414"/>
  <c r="T414"/>
  <c r="R414"/>
  <c r="P414"/>
  <c r="BI412"/>
  <c r="BH412"/>
  <c r="BG412"/>
  <c r="BF412"/>
  <c r="T412"/>
  <c r="R412"/>
  <c r="P412"/>
  <c r="BI405"/>
  <c r="BH405"/>
  <c r="BG405"/>
  <c r="BF405"/>
  <c r="T405"/>
  <c r="R405"/>
  <c r="P405"/>
  <c r="BI403"/>
  <c r="BH403"/>
  <c r="BG403"/>
  <c r="BF403"/>
  <c r="T403"/>
  <c r="R403"/>
  <c r="P403"/>
  <c r="BI398"/>
  <c r="BH398"/>
  <c r="BG398"/>
  <c r="BF398"/>
  <c r="T398"/>
  <c r="R398"/>
  <c r="P398"/>
  <c r="BI396"/>
  <c r="BH396"/>
  <c r="BG396"/>
  <c r="BF396"/>
  <c r="T396"/>
  <c r="R396"/>
  <c r="P396"/>
  <c r="BI389"/>
  <c r="BH389"/>
  <c r="BG389"/>
  <c r="BF389"/>
  <c r="T389"/>
  <c r="R389"/>
  <c r="P389"/>
  <c r="BI388"/>
  <c r="BH388"/>
  <c r="BG388"/>
  <c r="BF388"/>
  <c r="T388"/>
  <c r="R388"/>
  <c r="P388"/>
  <c r="BI375"/>
  <c r="BH375"/>
  <c r="BG375"/>
  <c r="BF375"/>
  <c r="T375"/>
  <c r="R375"/>
  <c r="P375"/>
  <c r="BI360"/>
  <c r="BH360"/>
  <c r="BG360"/>
  <c r="BF360"/>
  <c r="T360"/>
  <c r="R360"/>
  <c r="P360"/>
  <c r="BI357"/>
  <c r="BH357"/>
  <c r="BG357"/>
  <c r="BF357"/>
  <c r="T357"/>
  <c r="R357"/>
  <c r="P357"/>
  <c r="BI347"/>
  <c r="BH347"/>
  <c r="BG347"/>
  <c r="BF347"/>
  <c r="T347"/>
  <c r="R347"/>
  <c r="P347"/>
  <c r="BI342"/>
  <c r="BH342"/>
  <c r="BG342"/>
  <c r="BF342"/>
  <c r="T342"/>
  <c r="R342"/>
  <c r="P342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10"/>
  <c r="BH310"/>
  <c r="BG310"/>
  <c r="BF310"/>
  <c r="T310"/>
  <c r="R310"/>
  <c r="P310"/>
  <c r="BI297"/>
  <c r="BH297"/>
  <c r="BG297"/>
  <c r="BF297"/>
  <c r="T297"/>
  <c r="R297"/>
  <c r="P297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6"/>
  <c r="BH256"/>
  <c r="BG256"/>
  <c r="BF256"/>
  <c r="T256"/>
  <c r="R256"/>
  <c r="P256"/>
  <c r="BI251"/>
  <c r="BH251"/>
  <c r="BG251"/>
  <c r="BF251"/>
  <c r="T251"/>
  <c r="T250"/>
  <c r="R251"/>
  <c r="R250"/>
  <c r="P251"/>
  <c r="P250"/>
  <c r="BI248"/>
  <c r="BH248"/>
  <c r="BG248"/>
  <c r="BF248"/>
  <c r="T248"/>
  <c r="R248"/>
  <c r="P248"/>
  <c r="BI247"/>
  <c r="BH247"/>
  <c r="BG247"/>
  <c r="BF247"/>
  <c r="T247"/>
  <c r="R247"/>
  <c r="P247"/>
  <c r="BI241"/>
  <c r="BH241"/>
  <c r="BG241"/>
  <c r="BF241"/>
  <c r="T241"/>
  <c r="R241"/>
  <c r="P241"/>
  <c r="BI239"/>
  <c r="BH239"/>
  <c r="BG239"/>
  <c r="BF239"/>
  <c r="T239"/>
  <c r="R239"/>
  <c r="P239"/>
  <c r="BI225"/>
  <c r="BH225"/>
  <c r="BG225"/>
  <c r="BF225"/>
  <c r="T225"/>
  <c r="R225"/>
  <c r="P225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3"/>
  <c r="BH193"/>
  <c r="BG193"/>
  <c r="BF193"/>
  <c r="T193"/>
  <c r="R193"/>
  <c r="P193"/>
  <c r="BI188"/>
  <c r="BH188"/>
  <c r="BG188"/>
  <c r="BF188"/>
  <c r="T188"/>
  <c r="R188"/>
  <c r="P188"/>
  <c r="BI187"/>
  <c r="BH187"/>
  <c r="BG187"/>
  <c r="BF187"/>
  <c r="T187"/>
  <c r="R187"/>
  <c r="P187"/>
  <c r="BI180"/>
  <c r="BH180"/>
  <c r="BG180"/>
  <c r="BF180"/>
  <c r="T180"/>
  <c r="R180"/>
  <c r="P180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J129"/>
  <c r="F129"/>
  <c r="F127"/>
  <c r="E125"/>
  <c r="J89"/>
  <c r="F89"/>
  <c r="F87"/>
  <c r="E85"/>
  <c r="J22"/>
  <c r="E22"/>
  <c r="J130"/>
  <c r="J21"/>
  <c r="J16"/>
  <c r="E16"/>
  <c r="F130"/>
  <c r="J15"/>
  <c r="J10"/>
  <c r="J127"/>
  <c i="1" r="L90"/>
  <c r="AM90"/>
  <c r="AM89"/>
  <c r="L89"/>
  <c r="AM87"/>
  <c r="L87"/>
  <c r="L85"/>
  <c r="L84"/>
  <c i="2" r="J678"/>
  <c r="BK676"/>
  <c r="BK672"/>
  <c r="BK670"/>
  <c r="J657"/>
  <c r="J652"/>
  <c r="J643"/>
  <c r="BK642"/>
  <c r="J639"/>
  <c r="BK635"/>
  <c r="J634"/>
  <c r="BK627"/>
  <c r="BK626"/>
  <c r="J613"/>
  <c r="BK612"/>
  <c r="J610"/>
  <c r="BK609"/>
  <c r="J593"/>
  <c r="J575"/>
  <c r="J570"/>
  <c r="J566"/>
  <c r="BK562"/>
  <c r="BK557"/>
  <c r="J556"/>
  <c r="J554"/>
  <c r="BK551"/>
  <c r="J547"/>
  <c r="J545"/>
  <c r="BK543"/>
  <c r="BK542"/>
  <c r="BK537"/>
  <c r="J508"/>
  <c r="J503"/>
  <c r="J501"/>
  <c r="BK465"/>
  <c r="BK447"/>
  <c r="J422"/>
  <c r="BK420"/>
  <c r="BK405"/>
  <c r="J398"/>
  <c r="J396"/>
  <c r="J389"/>
  <c r="J388"/>
  <c r="J360"/>
  <c r="BK357"/>
  <c r="BK347"/>
  <c r="J342"/>
  <c r="J337"/>
  <c r="BK336"/>
  <c r="BK284"/>
  <c r="BK278"/>
  <c r="J262"/>
  <c r="BK256"/>
  <c r="J248"/>
  <c r="BK247"/>
  <c r="BK239"/>
  <c r="J212"/>
  <c r="J209"/>
  <c r="BK203"/>
  <c r="BK202"/>
  <c r="J144"/>
  <c r="BK140"/>
  <c r="BK136"/>
  <c r="BK704"/>
  <c r="J702"/>
  <c r="BK700"/>
  <c r="BK697"/>
  <c r="J686"/>
  <c r="J685"/>
  <c r="J682"/>
  <c r="BK680"/>
  <c r="BK675"/>
  <c r="BK668"/>
  <c r="BK665"/>
  <c r="BK663"/>
  <c r="J661"/>
  <c r="BK660"/>
  <c r="J656"/>
  <c r="BK652"/>
  <c r="BK647"/>
  <c r="J645"/>
  <c r="BK640"/>
  <c r="BK637"/>
  <c r="BK634"/>
  <c r="BK633"/>
  <c r="J631"/>
  <c r="BK621"/>
  <c r="J619"/>
  <c r="J617"/>
  <c r="J615"/>
  <c r="J614"/>
  <c r="J612"/>
  <c r="J596"/>
  <c r="J594"/>
  <c r="BK587"/>
  <c r="J584"/>
  <c r="J572"/>
  <c r="BK568"/>
  <c r="J564"/>
  <c r="J559"/>
  <c r="BK558"/>
  <c r="BK556"/>
  <c r="J543"/>
  <c r="J541"/>
  <c r="BK534"/>
  <c r="J531"/>
  <c r="J524"/>
  <c r="J521"/>
  <c r="J512"/>
  <c r="J507"/>
  <c r="J476"/>
  <c r="J465"/>
  <c r="BK464"/>
  <c r="BK424"/>
  <c r="BK414"/>
  <c r="BK342"/>
  <c r="J336"/>
  <c r="J333"/>
  <c r="BK310"/>
  <c r="BK293"/>
  <c r="BK291"/>
  <c r="J288"/>
  <c r="J284"/>
  <c r="BK276"/>
  <c r="BK268"/>
  <c r="BK248"/>
  <c r="J241"/>
  <c r="J225"/>
  <c r="BK212"/>
  <c r="BK209"/>
  <c r="J200"/>
  <c r="J180"/>
  <c r="J140"/>
  <c i="1" r="AS94"/>
  <c i="2" r="J704"/>
  <c r="J700"/>
  <c r="J695"/>
  <c r="BK688"/>
  <c r="BK687"/>
  <c r="BK686"/>
  <c r="BK674"/>
  <c r="J668"/>
  <c r="J666"/>
  <c r="BK661"/>
  <c r="J660"/>
  <c r="BK648"/>
  <c r="J642"/>
  <c r="J635"/>
  <c r="BK632"/>
  <c r="BK631"/>
  <c r="BK629"/>
  <c r="J627"/>
  <c r="J624"/>
  <c r="BK615"/>
  <c r="BK596"/>
  <c r="BK594"/>
  <c r="BK593"/>
  <c r="J587"/>
  <c r="BK584"/>
  <c r="J581"/>
  <c r="BK577"/>
  <c r="BK575"/>
  <c r="BK573"/>
  <c r="BK570"/>
  <c r="J569"/>
  <c r="J568"/>
  <c r="BK559"/>
  <c r="BK549"/>
  <c r="BK545"/>
  <c r="BK540"/>
  <c r="BK531"/>
  <c r="J528"/>
  <c r="BK510"/>
  <c r="BK503"/>
  <c r="BK476"/>
  <c r="BK474"/>
  <c r="J464"/>
  <c r="J454"/>
  <c r="J440"/>
  <c r="J420"/>
  <c r="BK388"/>
  <c r="BK375"/>
  <c r="J357"/>
  <c r="J347"/>
  <c r="BK337"/>
  <c r="BK335"/>
  <c r="BK331"/>
  <c r="J310"/>
  <c r="BK297"/>
  <c r="J294"/>
  <c r="BK288"/>
  <c r="BK280"/>
  <c r="BK272"/>
  <c r="BK266"/>
  <c r="BK262"/>
  <c r="BK258"/>
  <c r="BK251"/>
  <c r="BK225"/>
  <c r="J211"/>
  <c r="J203"/>
  <c r="BK188"/>
  <c r="J187"/>
  <c r="BK155"/>
  <c r="J151"/>
  <c r="J149"/>
  <c r="BK142"/>
  <c r="BK702"/>
  <c r="J697"/>
  <c r="BK696"/>
  <c r="J688"/>
  <c r="J687"/>
  <c r="J684"/>
  <c r="J680"/>
  <c r="BK678"/>
  <c r="J676"/>
  <c r="J675"/>
  <c r="J672"/>
  <c r="J670"/>
  <c r="J665"/>
  <c r="BK657"/>
  <c r="BK656"/>
  <c r="J647"/>
  <c r="BK643"/>
  <c r="J640"/>
  <c r="J637"/>
  <c r="J632"/>
  <c r="J626"/>
  <c r="J621"/>
  <c r="BK617"/>
  <c r="BK614"/>
  <c r="BK613"/>
  <c r="BK610"/>
  <c r="J609"/>
  <c r="J578"/>
  <c r="J577"/>
  <c r="J573"/>
  <c r="BK572"/>
  <c r="BK569"/>
  <c r="BK566"/>
  <c r="BK564"/>
  <c r="J560"/>
  <c r="BK554"/>
  <c r="J551"/>
  <c r="J550"/>
  <c r="BK548"/>
  <c r="BK547"/>
  <c r="BK546"/>
  <c r="J542"/>
  <c r="BK541"/>
  <c r="J540"/>
  <c r="BK528"/>
  <c r="BK526"/>
  <c r="BK518"/>
  <c r="BK515"/>
  <c r="J510"/>
  <c r="BK507"/>
  <c r="J474"/>
  <c r="BK461"/>
  <c r="BK454"/>
  <c r="J447"/>
  <c r="J424"/>
  <c r="BK422"/>
  <c r="J414"/>
  <c r="BK412"/>
  <c r="BK403"/>
  <c r="BK398"/>
  <c r="BK396"/>
  <c r="J335"/>
  <c r="J331"/>
  <c r="J297"/>
  <c r="BK294"/>
  <c r="J293"/>
  <c r="J291"/>
  <c r="J280"/>
  <c r="J272"/>
  <c r="J268"/>
  <c r="J266"/>
  <c r="J251"/>
  <c r="J247"/>
  <c r="J239"/>
  <c r="BK211"/>
  <c r="J202"/>
  <c r="BK193"/>
  <c r="BK187"/>
  <c r="BK180"/>
  <c r="J155"/>
  <c r="BK151"/>
  <c r="BK149"/>
  <c r="BK144"/>
  <c r="J136"/>
  <c r="J696"/>
  <c r="BK695"/>
  <c r="BK685"/>
  <c r="BK684"/>
  <c r="BK682"/>
  <c r="J674"/>
  <c r="J648"/>
  <c r="BK639"/>
  <c r="J629"/>
  <c r="BK619"/>
  <c r="J562"/>
  <c r="BK560"/>
  <c r="J558"/>
  <c r="BK550"/>
  <c r="BK501"/>
  <c r="BK484"/>
  <c r="J375"/>
  <c r="BK333"/>
  <c r="J278"/>
  <c r="J258"/>
  <c r="J256"/>
  <c r="J188"/>
  <c r="BK666"/>
  <c r="J663"/>
  <c r="BK645"/>
  <c r="J633"/>
  <c r="BK624"/>
  <c r="BK581"/>
  <c r="BK578"/>
  <c r="J557"/>
  <c r="J549"/>
  <c r="J548"/>
  <c r="J546"/>
  <c r="J537"/>
  <c r="J534"/>
  <c r="J526"/>
  <c r="BK524"/>
  <c r="BK521"/>
  <c r="J518"/>
  <c r="J515"/>
  <c r="BK512"/>
  <c r="BK508"/>
  <c r="J484"/>
  <c r="J461"/>
  <c r="BK440"/>
  <c r="J412"/>
  <c r="J405"/>
  <c r="J403"/>
  <c r="BK389"/>
  <c r="BK360"/>
  <c r="J276"/>
  <c r="BK241"/>
  <c r="BK200"/>
  <c r="J193"/>
  <c r="J142"/>
  <c l="1" r="P255"/>
  <c r="BK563"/>
  <c r="J563"/>
  <c r="J103"/>
  <c r="BK135"/>
  <c r="BK287"/>
  <c r="J287"/>
  <c r="J99"/>
  <c r="BK356"/>
  <c r="J356"/>
  <c r="J101"/>
  <c r="R669"/>
  <c r="P135"/>
  <c r="T255"/>
  <c r="T287"/>
  <c r="R330"/>
  <c r="T356"/>
  <c r="R509"/>
  <c r="R563"/>
  <c r="R611"/>
  <c r="R625"/>
  <c r="R622"/>
  <c r="R135"/>
  <c r="BK255"/>
  <c r="J255"/>
  <c r="J98"/>
  <c r="P287"/>
  <c r="BK330"/>
  <c r="J330"/>
  <c r="J100"/>
  <c r="P356"/>
  <c r="T509"/>
  <c r="T563"/>
  <c r="P611"/>
  <c r="BK625"/>
  <c r="J625"/>
  <c r="J108"/>
  <c r="T625"/>
  <c r="T622"/>
  <c r="P644"/>
  <c r="T644"/>
  <c r="P669"/>
  <c r="BK681"/>
  <c r="J681"/>
  <c r="J111"/>
  <c r="R681"/>
  <c r="T135"/>
  <c r="R255"/>
  <c r="R287"/>
  <c r="P330"/>
  <c r="T330"/>
  <c r="R356"/>
  <c r="BK509"/>
  <c r="J509"/>
  <c r="J102"/>
  <c r="P509"/>
  <c r="P563"/>
  <c r="BK611"/>
  <c r="J611"/>
  <c r="J104"/>
  <c r="T611"/>
  <c r="P625"/>
  <c r="P622"/>
  <c r="BK644"/>
  <c r="J644"/>
  <c r="J109"/>
  <c r="R644"/>
  <c r="BK669"/>
  <c r="J669"/>
  <c r="J110"/>
  <c r="T669"/>
  <c r="P681"/>
  <c r="T681"/>
  <c r="BE136"/>
  <c r="BE180"/>
  <c r="BE202"/>
  <c r="BE212"/>
  <c r="BE225"/>
  <c r="BE258"/>
  <c r="BE564"/>
  <c r="BE584"/>
  <c r="BE596"/>
  <c r="BE615"/>
  <c r="BE631"/>
  <c r="BE652"/>
  <c r="BE657"/>
  <c r="BE676"/>
  <c r="F90"/>
  <c r="BE140"/>
  <c r="BE272"/>
  <c r="BE291"/>
  <c r="BE294"/>
  <c r="BE347"/>
  <c r="BE396"/>
  <c r="BE447"/>
  <c r="BE454"/>
  <c r="BE465"/>
  <c r="BE474"/>
  <c r="BE515"/>
  <c r="BE528"/>
  <c r="BE531"/>
  <c r="BE547"/>
  <c r="BE548"/>
  <c r="BE568"/>
  <c r="BE573"/>
  <c r="BE626"/>
  <c r="BE645"/>
  <c r="BE661"/>
  <c r="BE663"/>
  <c r="BE670"/>
  <c r="BE675"/>
  <c r="BE678"/>
  <c r="BE680"/>
  <c r="BE687"/>
  <c r="J90"/>
  <c r="BE142"/>
  <c r="BE188"/>
  <c r="BE200"/>
  <c r="BE209"/>
  <c r="BE241"/>
  <c r="BE248"/>
  <c r="BE256"/>
  <c r="BE276"/>
  <c r="BE420"/>
  <c r="BE440"/>
  <c r="BE464"/>
  <c r="BE476"/>
  <c r="BE508"/>
  <c r="BE512"/>
  <c r="BE537"/>
  <c r="BE540"/>
  <c r="BE545"/>
  <c r="BE549"/>
  <c r="BE551"/>
  <c r="BE559"/>
  <c r="BE562"/>
  <c r="BE570"/>
  <c r="BE575"/>
  <c r="BE593"/>
  <c r="BE594"/>
  <c r="BE624"/>
  <c r="BE629"/>
  <c r="BE635"/>
  <c r="BE660"/>
  <c r="BE674"/>
  <c r="BE684"/>
  <c r="BE686"/>
  <c r="BE700"/>
  <c r="BK250"/>
  <c r="J250"/>
  <c r="J97"/>
  <c r="BE151"/>
  <c r="BE262"/>
  <c r="BE268"/>
  <c r="BE278"/>
  <c r="BE293"/>
  <c r="BE336"/>
  <c r="BE342"/>
  <c r="BE357"/>
  <c r="BE360"/>
  <c r="BE375"/>
  <c r="BE388"/>
  <c r="BE398"/>
  <c r="BE405"/>
  <c r="BE424"/>
  <c r="BE461"/>
  <c r="BE501"/>
  <c r="BE507"/>
  <c r="BE526"/>
  <c r="BE542"/>
  <c r="BE543"/>
  <c r="BE554"/>
  <c r="BE556"/>
  <c r="BE572"/>
  <c r="BE578"/>
  <c r="BE587"/>
  <c r="BE612"/>
  <c r="BE614"/>
  <c r="BE619"/>
  <c r="BE634"/>
  <c r="BE640"/>
  <c r="BE647"/>
  <c r="BE665"/>
  <c r="BE666"/>
  <c r="BE668"/>
  <c r="BE672"/>
  <c r="BE682"/>
  <c r="BE695"/>
  <c r="BE696"/>
  <c r="BE702"/>
  <c r="J87"/>
  <c r="BE144"/>
  <c r="BE155"/>
  <c r="BE187"/>
  <c r="BE193"/>
  <c r="BE203"/>
  <c r="BE239"/>
  <c r="BE247"/>
  <c r="BE266"/>
  <c r="BE284"/>
  <c r="BE288"/>
  <c r="BE297"/>
  <c r="BE331"/>
  <c r="BE333"/>
  <c r="BE335"/>
  <c r="BE337"/>
  <c r="BE389"/>
  <c r="BE403"/>
  <c r="BE412"/>
  <c r="BE422"/>
  <c r="BE503"/>
  <c r="BE510"/>
  <c r="BE518"/>
  <c r="BE546"/>
  <c r="BE557"/>
  <c r="BE566"/>
  <c r="BE577"/>
  <c r="BE609"/>
  <c r="BE610"/>
  <c r="BE613"/>
  <c r="BE627"/>
  <c r="BE632"/>
  <c r="BE639"/>
  <c r="BE642"/>
  <c r="BE643"/>
  <c r="BE685"/>
  <c r="BE688"/>
  <c r="BE697"/>
  <c r="BE704"/>
  <c r="BK623"/>
  <c r="J623"/>
  <c r="J107"/>
  <c r="BE149"/>
  <c r="BE211"/>
  <c r="BE251"/>
  <c r="BE280"/>
  <c r="BE310"/>
  <c r="BE414"/>
  <c r="BE484"/>
  <c r="BE521"/>
  <c r="BE524"/>
  <c r="BE534"/>
  <c r="BE541"/>
  <c r="BE550"/>
  <c r="BE558"/>
  <c r="BE560"/>
  <c r="BE569"/>
  <c r="BE581"/>
  <c r="BE617"/>
  <c r="BE621"/>
  <c r="BE633"/>
  <c r="BE637"/>
  <c r="BE648"/>
  <c r="BE656"/>
  <c r="BK620"/>
  <c r="J620"/>
  <c r="J105"/>
  <c r="BK699"/>
  <c r="J699"/>
  <c r="J113"/>
  <c r="BK701"/>
  <c r="J701"/>
  <c r="J114"/>
  <c r="BK703"/>
  <c r="J703"/>
  <c r="J115"/>
  <c r="F32"/>
  <c i="1" r="BA95"/>
  <c r="BA94"/>
  <c r="AW94"/>
  <c r="AK30"/>
  <c i="2" r="J32"/>
  <c i="1" r="AW95"/>
  <c i="2" r="F33"/>
  <c i="1" r="BB95"/>
  <c r="BB94"/>
  <c r="W31"/>
  <c i="2" r="F34"/>
  <c i="1" r="BC95"/>
  <c r="BC94"/>
  <c r="W32"/>
  <c i="2" r="F35"/>
  <c i="1" r="BD95"/>
  <c r="BD94"/>
  <c r="W33"/>
  <c i="2" l="1" r="R134"/>
  <c r="R133"/>
  <c r="P134"/>
  <c r="P133"/>
  <c i="1" r="AU95"/>
  <c i="2" r="T134"/>
  <c r="T133"/>
  <c r="BK134"/>
  <c r="J134"/>
  <c r="J95"/>
  <c r="J135"/>
  <c r="J96"/>
  <c r="BK622"/>
  <c r="J622"/>
  <c r="J106"/>
  <c r="BK698"/>
  <c r="J698"/>
  <c r="J112"/>
  <c i="1" r="AY94"/>
  <c r="AU94"/>
  <c r="W30"/>
  <c i="2" r="J31"/>
  <c i="1" r="AV95"/>
  <c r="AT95"/>
  <c r="AX94"/>
  <c i="2" r="F31"/>
  <c i="1" r="AZ95"/>
  <c r="AZ94"/>
  <c r="W29"/>
  <c i="2" l="1" r="BK133"/>
  <c r="J133"/>
  <c r="J94"/>
  <c i="1" r="AV94"/>
  <c r="AK29"/>
  <c l="1" r="AT94"/>
  <c i="2" r="J28"/>
  <c i="1" r="AG95"/>
  <c r="AN95"/>
  <c i="2" l="1" r="J37"/>
  <c i="1"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<sst xmlns="http://schemas.openxmlformats.org/spreadsheetml/2006/main">
  <si>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</si>
  <si>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</si>
  <si>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</si>
  <si>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</si>
  <si>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</si>
  <si>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{0b5a0457-8877-4d9a-8482-5856a98508a2}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</si>
  <si>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</si>
  <si>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</si>
  <si>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</si>
  <si>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</si>
  <si>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</si>
  <si>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</si>
  <si>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</si>
  <si>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</si>
  <si>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ZS-Pha5-11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</si>
  <si>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</si>
  <si>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</si>
  <si>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fasády ZŠ Waldorfská, Praha 5 - Jinonice, objekt Mezi roklemi 636/4</t>
  </si>
  <si>
    <t>KSO:</t>
  </si>
  <si>
    <t>CC-CZ:</t>
  </si>
  <si>
    <t>Místo:</t>
  </si>
  <si>
    <t>Praha 5 - Jinonice</t>
  </si>
  <si>
    <t>Datum:</t>
  </si>
  <si>
    <t>4.5.2020</t>
  </si>
  <si>
    <t>Zadavatel:</t>
  </si>
  <si>
    <t>IČ:</t>
  </si>
  <si>
    <t>Městská část Praha 5</t>
  </si>
  <si>
    <t>DIČ:</t>
  </si>
  <si>
    <t>Uchazeč:</t>
  </si>
  <si>
    <t>Vyplň údaj</t>
  </si>
  <si>
    <t>Projektant:</t>
  </si>
  <si>
    <t>Ing. Miroslav Neubauer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</si>
  <si>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</si>
  <si>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</si>
  <si>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</si>
  <si>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</si>
  <si>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</si>
  <si>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</si>
  <si>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</si>
  <si>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</si>
  <si>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</si>
  <si>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</si>
  <si>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</si>
  <si>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</si>
  <si>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</si>
  <si>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</si>
  <si>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</si>
  <si>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</si>
  <si>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</si>
  <si>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</si>
  <si>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</si>
  <si>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</si>
  <si>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</si>
  <si>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</si>
  <si>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</si>
  <si>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</si>
  <si>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</si>
  <si>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</si>
  <si>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</si>
  <si>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</si>
  <si>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</si>
  <si>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</si>
  <si>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</si>
  <si>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</si>
  <si>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</si>
  <si>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</si>
  <si>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</si>
  <si>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</si>
  <si>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</si>
  <si>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</si>
  <si>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</si>
  <si>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</si>
  <si>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</si>
  <si>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</si>
  <si>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</si>
  <si>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</si>
  <si>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</si>
  <si>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</si>
  <si>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</si>
  <si>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</si>
  <si>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</si>
  <si>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</si>
  <si>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</si>
  <si>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</si>
  <si>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</si>
  <si>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</si>
  <si>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</si>
  <si>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</si>
  <si>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</si>
  <si>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</si>
  <si>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</si>
  <si>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</si>
  <si>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</si>
  <si>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</si>
  <si>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</si>
  <si>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</si>
  <si>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</si>
  <si>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</si>
  <si>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</si>
  <si>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</si>
  <si>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</si>
  <si>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</si>
  <si>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</si>
  <si>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741 - Elektroinstalace - silnoproud</t>
  </si>
  <si>
    <t xml:space="preserve">    764 - Konstrukce klempířské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</si>
  <si>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</si>
  <si>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</si>
  <si>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</si>
  <si>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</si>
  <si>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</si>
  <si>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</si>
  <si>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</si>
  <si>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</si>
  <si>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</si>
  <si>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</si>
  <si>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</si>
  <si>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</si>
  <si>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</si>
  <si>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</si>
  <si>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</si>
  <si>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</si>
  <si>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</si>
  <si>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</si>
  <si>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</si>
  <si>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</si>
  <si>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</si>
  <si>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</si>
  <si>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</si>
  <si>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</si>
  <si>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</si>
  <si>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průměru kmene do 100 mm i s kořeny sklonu terénu do 1:5 ručně</t>
  </si>
  <si>
    <t>m2</t>
  </si>
  <si>
    <t>4</t>
  </si>
  <si>
    <t>-1744522417</t>
  </si>
  <si>
    <t>VV</t>
  </si>
  <si>
    <t>42,1*1,1+0,09</t>
  </si>
  <si>
    <t>42,1*3</t>
  </si>
  <si>
    <t>Součet</t>
  </si>
  <si>
    <t>113107322</t>
  </si>
  <si>
    <t>Odstranění podkladu z kameniva drceného tl 200 mm strojně pl do 50 m2</t>
  </si>
  <si>
    <t>1769088944</t>
  </si>
  <si>
    <t>3,5*11</t>
  </si>
  <si>
    <t>3</t>
  </si>
  <si>
    <t>113107342</t>
  </si>
  <si>
    <t>Odstranění podkladu živičného tl 100 mm strojně pl do 50 m2</t>
  </si>
  <si>
    <t>-886540221</t>
  </si>
  <si>
    <t>3*11</t>
  </si>
  <si>
    <t>121151103</t>
  </si>
  <si>
    <t>Sejmutí ornice plochy do 100 m2 tl vrstvy do 200 mm strojně</t>
  </si>
  <si>
    <t>637787958</t>
  </si>
  <si>
    <t>33*1,8</t>
  </si>
  <si>
    <t>50*3,8</t>
  </si>
  <si>
    <t>12,2*7</t>
  </si>
  <si>
    <t>5</t>
  </si>
  <si>
    <t>122551101</t>
  </si>
  <si>
    <t>Odkopávky a prokopávky nezapažené v hornině třídy těžitelnosti III, skupiny 6 objem do 20 m3 strojně</t>
  </si>
  <si>
    <t>m3</t>
  </si>
  <si>
    <t>-1432321291</t>
  </si>
  <si>
    <t>3,5*12*0,25</t>
  </si>
  <si>
    <t>6</t>
  </si>
  <si>
    <t>131313102</t>
  </si>
  <si>
    <t>Hloubení jam v nesoudržných horninách třídy těžitelnosti II, skupiny 4 ručně</t>
  </si>
  <si>
    <t>1743406780</t>
  </si>
  <si>
    <t>2,2*0,62*1,8+0,045</t>
  </si>
  <si>
    <t>3,1*0,82*2+0,016</t>
  </si>
  <si>
    <t>7</t>
  </si>
  <si>
    <t>132551104</t>
  </si>
  <si>
    <t xml:space="preserve">Hloubení rýh nezapažených  š do 800 mm v hornině třídy těžitelnosti III, skupiny 6 objem přes 100 m3 strojně</t>
  </si>
  <si>
    <t>-1702030802</t>
  </si>
  <si>
    <t>pod okap.chodníček</t>
  </si>
  <si>
    <t>41,3*0,7*0,05+0,054</t>
  </si>
  <si>
    <t>12,1*0,7*0,05+0,076</t>
  </si>
  <si>
    <t>1*0,7*0,2+0,06</t>
  </si>
  <si>
    <t>43,2*0,7*0,2+0,052</t>
  </si>
  <si>
    <t>12,4*0,7*0,2+0,064</t>
  </si>
  <si>
    <t>Mezisoučet</t>
  </si>
  <si>
    <t>kanalizace</t>
  </si>
  <si>
    <t>2*0,8*0,89+0,076</t>
  </si>
  <si>
    <t>15*0,8*1,6</t>
  </si>
  <si>
    <t>1,3*0,8*1,04+0,018</t>
  </si>
  <si>
    <t>48*0,8*1,65+0,04</t>
  </si>
  <si>
    <t>2,7*0,8*1,4+0,076</t>
  </si>
  <si>
    <t>(1,6+1,7)*0,8*1,9+0,084</t>
  </si>
  <si>
    <t>3,6*0,8*2,03+0,054</t>
  </si>
  <si>
    <t>10*0,8*2</t>
  </si>
  <si>
    <t>4,4*0,8*1,32+0,054</t>
  </si>
  <si>
    <t>5,7*0,8*1,2+0,028</t>
  </si>
  <si>
    <t>schody</t>
  </si>
  <si>
    <t>1,8*0,4*1,25*2</t>
  </si>
  <si>
    <t>2*0,4*1,45*2+0,08</t>
  </si>
  <si>
    <t>8</t>
  </si>
  <si>
    <t>151101101</t>
  </si>
  <si>
    <t>Zřízení příložného pažení a rozepření stěn rýh hl do 2 m</t>
  </si>
  <si>
    <t>1342608845</t>
  </si>
  <si>
    <t>15*1,6*2</t>
  </si>
  <si>
    <t>48*1,65*2</t>
  </si>
  <si>
    <t>(1,6+1,7)*1,9*2+0,06</t>
  </si>
  <si>
    <t>3,6*2,03*2+0,084</t>
  </si>
  <si>
    <t>10*2*2</t>
  </si>
  <si>
    <t>9</t>
  </si>
  <si>
    <t>151101111</t>
  </si>
  <si>
    <t>Odstranění příložného pažení a rozepření stěn rýh hl do 2 m</t>
  </si>
  <si>
    <t>-949421678</t>
  </si>
  <si>
    <t>10</t>
  </si>
  <si>
    <t>162251141</t>
  </si>
  <si>
    <t>Vodorovné přemístění do 20 m výkopku/sypaniny z horniny třídy těžitelnosti III, skupiny 6 a 7</t>
  </si>
  <si>
    <t>-961472446</t>
  </si>
  <si>
    <t>334,8*0,15+0,08</t>
  </si>
  <si>
    <t>139,8</t>
  </si>
  <si>
    <t>10,5+7,6</t>
  </si>
  <si>
    <t>11</t>
  </si>
  <si>
    <t>162751157</t>
  </si>
  <si>
    <t>Vodorovné přemístění do 10000 m výkopku/sypaniny z horniny třídy těžitelnosti III, skupiny 6 a 7</t>
  </si>
  <si>
    <t>372984080</t>
  </si>
  <si>
    <t>139,8-82,9</t>
  </si>
  <si>
    <t>334,8*0,15-242,4*0,15</t>
  </si>
  <si>
    <t>7,6-4,5</t>
  </si>
  <si>
    <t>10,5</t>
  </si>
  <si>
    <t>0,04</t>
  </si>
  <si>
    <t>12</t>
  </si>
  <si>
    <t>162751159</t>
  </si>
  <si>
    <t>Příplatek k vodorovnému přemístění výkopku/sypaniny z horniny třídy těžitelnosti III, skupiny 6 a 7 ZKD 1000 m přes 10000 m</t>
  </si>
  <si>
    <t>626785805</t>
  </si>
  <si>
    <t>84,4*10 'Přepočtené koeficientem množství</t>
  </si>
  <si>
    <t>13</t>
  </si>
  <si>
    <t>167151103</t>
  </si>
  <si>
    <t>Nakládání výkopku z hornin třídy těžitelnosti III, skupiny 6 a 7 do 100 m3</t>
  </si>
  <si>
    <t>-1403843913</t>
  </si>
  <si>
    <t>14</t>
  </si>
  <si>
    <t>171151111</t>
  </si>
  <si>
    <t>Uložení sypaniny z hornin nesoudržných sypkých do násypů zhutněných</t>
  </si>
  <si>
    <t>630972057</t>
  </si>
  <si>
    <t>2,4*1,8*0,35</t>
  </si>
  <si>
    <t>3,3*2*0,45</t>
  </si>
  <si>
    <t>0,018</t>
  </si>
  <si>
    <t>171201221</t>
  </si>
  <si>
    <t>Poplatek za uložení na skládce (skládkovné) zeminy a kamení kód odpadu 17 05 04</t>
  </si>
  <si>
    <t>t</t>
  </si>
  <si>
    <t>142896061</t>
  </si>
  <si>
    <t>84,4*1,7+0,02</t>
  </si>
  <si>
    <t>16</t>
  </si>
  <si>
    <t>171251201</t>
  </si>
  <si>
    <t>Uložení sypaniny na skládky nebo meziskládky</t>
  </si>
  <si>
    <t>2058292475</t>
  </si>
  <si>
    <t>17</t>
  </si>
  <si>
    <t>174111101</t>
  </si>
  <si>
    <t>Zásyp jam, šachet rýh nebo kolem objektů sypaninou se zhutněním ručně</t>
  </si>
  <si>
    <t>-1798955933</t>
  </si>
  <si>
    <t>2*0,8*0,34</t>
  </si>
  <si>
    <t>15*0,8*1,05</t>
  </si>
  <si>
    <t>1,3*0,8*0,5</t>
  </si>
  <si>
    <t>48*0,8*1,1</t>
  </si>
  <si>
    <t>2,7*0,8*0,85</t>
  </si>
  <si>
    <t>(1,6+1,7)*0,8*1,35</t>
  </si>
  <si>
    <t>3,6*0,8*1,48</t>
  </si>
  <si>
    <t>10*0,8*1,45</t>
  </si>
  <si>
    <t>4,4*0,8*0,77</t>
  </si>
  <si>
    <t>5,7*0,8*0,65</t>
  </si>
  <si>
    <t>0,06</t>
  </si>
  <si>
    <t>18</t>
  </si>
  <si>
    <t>175111101</t>
  </si>
  <si>
    <t>Obsypání potrubí ručně sypaninou bez prohození, uloženou do 3 m</t>
  </si>
  <si>
    <t>1011933986</t>
  </si>
  <si>
    <t>2*0,8*0,3-3,14*0,055*0,055*2</t>
  </si>
  <si>
    <t>15*0,8*0,3-3,14*0,055*0,055*15</t>
  </si>
  <si>
    <t>1,3*0,8*0,3-3,14*0,055*0,055*1,3</t>
  </si>
  <si>
    <t>10*0,8*0,3-3,14*0,055*0,055*10</t>
  </si>
  <si>
    <t>38*0,8*0,3-3,14*0,08*0,08*38</t>
  </si>
  <si>
    <t>2,7*0,8*0,3-3,14*0,055*0,055*2,7</t>
  </si>
  <si>
    <t>(1,6+1,7)*0,8*0,3-3,14*0,055*0,055*3,3</t>
  </si>
  <si>
    <t>3,6*0,8*0,3-3,14*0,08*0,08*3,6</t>
  </si>
  <si>
    <t>4,4*0,8*0,3-3,14*0,055*0,055*4,4</t>
  </si>
  <si>
    <t>5,7*0,8*0,3-3,14*0,055*0,055*5,7</t>
  </si>
  <si>
    <t>0,012</t>
  </si>
  <si>
    <t>19</t>
  </si>
  <si>
    <t>M</t>
  </si>
  <si>
    <t>58331200</t>
  </si>
  <si>
    <t>štěrkopísek netříděný zásypový</t>
  </si>
  <si>
    <t>-1604399232</t>
  </si>
  <si>
    <t>21,7*2 'Přepočtené koeficientem množství</t>
  </si>
  <si>
    <t>20</t>
  </si>
  <si>
    <t>181311103</t>
  </si>
  <si>
    <t>Rozprostření ornice tl vrstvy do 200 mm v rovině nebo ve svahu do 1:5 ručně</t>
  </si>
  <si>
    <t>1558625164</t>
  </si>
  <si>
    <t>50*3,1</t>
  </si>
  <si>
    <t>12,2*5</t>
  </si>
  <si>
    <t>-3*11</t>
  </si>
  <si>
    <t>181411131</t>
  </si>
  <si>
    <t>Založení parkového trávníku výsevem plochy do 1000 m2 v rovině a ve svahu do 1:5</t>
  </si>
  <si>
    <t>685250851</t>
  </si>
  <si>
    <t>22</t>
  </si>
  <si>
    <t>00572410</t>
  </si>
  <si>
    <t>osivo směs travní parková</t>
  </si>
  <si>
    <t>kg</t>
  </si>
  <si>
    <t>474726809</t>
  </si>
  <si>
    <t>242,4*0,015 'Přepočtené koeficientem množství</t>
  </si>
  <si>
    <t>Zakládání</t>
  </si>
  <si>
    <t>23</t>
  </si>
  <si>
    <t>274313611</t>
  </si>
  <si>
    <t>Základové pásy z betonu tř. C 16/20</t>
  </si>
  <si>
    <t>-1860907787</t>
  </si>
  <si>
    <t>1,8*0,4*0,9*2+0,004</t>
  </si>
  <si>
    <t>2*0,4*0,9*2+0,06</t>
  </si>
  <si>
    <t>Svislé a kompletní konstrukce</t>
  </si>
  <si>
    <t>24</t>
  </si>
  <si>
    <t>319234125</t>
  </si>
  <si>
    <t>Zdivo žump a šachet z cihel 290 mm na MC pevnosti P 20</t>
  </si>
  <si>
    <t>35137739</t>
  </si>
  <si>
    <t>1,5*4*0,15*0,2*2+0,04</t>
  </si>
  <si>
    <t>25</t>
  </si>
  <si>
    <t>339921131</t>
  </si>
  <si>
    <t>Osazování betonových palisád do betonového základu v řadě výšky prvku do 0,5 m</t>
  </si>
  <si>
    <t>m</t>
  </si>
  <si>
    <t>1685872631</t>
  </si>
  <si>
    <t>2,4*3</t>
  </si>
  <si>
    <t>3,3*4</t>
  </si>
  <si>
    <t>26</t>
  </si>
  <si>
    <t>59228407</t>
  </si>
  <si>
    <t>palisáda betonová tyčová hranatá přírodní 110x110x400mm</t>
  </si>
  <si>
    <t>kus</t>
  </si>
  <si>
    <t>2043993516</t>
  </si>
  <si>
    <t>(2,4*9+0,4)*3</t>
  </si>
  <si>
    <t>(3,3*9+0,3)*4</t>
  </si>
  <si>
    <t>27</t>
  </si>
  <si>
    <t>339921132</t>
  </si>
  <si>
    <t>Osazování betonových palisád do betonového základu v řadě výšky prvku přes 0,5 do 1 m</t>
  </si>
  <si>
    <t>-513568220</t>
  </si>
  <si>
    <t>1,2+0,65+0,05</t>
  </si>
  <si>
    <t>28</t>
  </si>
  <si>
    <t>59228408</t>
  </si>
  <si>
    <t>palisáda betonová tyčová hranatá přírodní 110x110x600mm</t>
  </si>
  <si>
    <t>355623079</t>
  </si>
  <si>
    <t>1,2*9+0,2</t>
  </si>
  <si>
    <t>0,65*9+0,15</t>
  </si>
  <si>
    <t>29</t>
  </si>
  <si>
    <t>348272113</t>
  </si>
  <si>
    <t>Plotová zeď tl 200 mm z betonových tvarovek hladkých přírodních na MC včetně spárování</t>
  </si>
  <si>
    <t>-827309661</t>
  </si>
  <si>
    <t>1,8*0,8*2+0,02</t>
  </si>
  <si>
    <t>2*1*2</t>
  </si>
  <si>
    <t>30</t>
  </si>
  <si>
    <t>348272613</t>
  </si>
  <si>
    <t>Plotová stříška pro zeď tl 195 mm z tvarovek broušených přírodních</t>
  </si>
  <si>
    <t>-1762829172</t>
  </si>
  <si>
    <t>1,8*2+2*2</t>
  </si>
  <si>
    <t>31</t>
  </si>
  <si>
    <t>348321216</t>
  </si>
  <si>
    <t>Betonová výplň plotové zdi z betonu tř. C 16/20</t>
  </si>
  <si>
    <t>-442207761</t>
  </si>
  <si>
    <t>6,9*0,12+0,072</t>
  </si>
  <si>
    <t>32</t>
  </si>
  <si>
    <t>311361821</t>
  </si>
  <si>
    <t>Výztuž plotové zdi betonářskou ocelí 10 505</t>
  </si>
  <si>
    <t>1046013926</t>
  </si>
  <si>
    <t>4,5*2*1,4*0,89/1000*1,08</t>
  </si>
  <si>
    <t>5*2*1,6*0,89/1000*1,08</t>
  </si>
  <si>
    <t>33</t>
  </si>
  <si>
    <t>358235114</t>
  </si>
  <si>
    <t>Bourání stoky kompletní nebo vybourání otvorů ze zdiva cihelného plochy do 4 m2</t>
  </si>
  <si>
    <t>1753925118</t>
  </si>
  <si>
    <t>otvory v šachtě pro kanal.DN160</t>
  </si>
  <si>
    <t>2*3,14*0,1*0,1*2+0,074</t>
  </si>
  <si>
    <t>Vodorovné konstrukce</t>
  </si>
  <si>
    <t>34</t>
  </si>
  <si>
    <t>411321313</t>
  </si>
  <si>
    <t>Stropy deskové ze ŽB tř. C 16/20</t>
  </si>
  <si>
    <t>1026592563</t>
  </si>
  <si>
    <t>horní deska šachty</t>
  </si>
  <si>
    <t>(1,5*1,5*0,15-0,6*0,6*0,15)*2+0,033</t>
  </si>
  <si>
    <t>35</t>
  </si>
  <si>
    <t>411351011</t>
  </si>
  <si>
    <t>Zřízení bednění stropů deskových tl do 25 cm bez podpěrné kce</t>
  </si>
  <si>
    <t>-1911281124</t>
  </si>
  <si>
    <t>1,5*1,5*2</t>
  </si>
  <si>
    <t>36</t>
  </si>
  <si>
    <t>411351012</t>
  </si>
  <si>
    <t>Odstranění bednění stropů deskových tl do 25 cm bez podpěrné kce</t>
  </si>
  <si>
    <t>438825433</t>
  </si>
  <si>
    <t>37</t>
  </si>
  <si>
    <t>411362021</t>
  </si>
  <si>
    <t>Výztuž stropů svařovanými sítěmi Kari</t>
  </si>
  <si>
    <t>473492054</t>
  </si>
  <si>
    <t>kari síť 10x10x8</t>
  </si>
  <si>
    <t>(1,5*1,5-0,6*0,6)*2*7,9/1000*1,08</t>
  </si>
  <si>
    <t>38</t>
  </si>
  <si>
    <t>451573111</t>
  </si>
  <si>
    <t>Lože pod potrubí otevřený výkop ze štěrkopísku</t>
  </si>
  <si>
    <t>1229422278</t>
  </si>
  <si>
    <t>2*0,8*0,15</t>
  </si>
  <si>
    <t>15*0,8*0,15</t>
  </si>
  <si>
    <t>1,3*0,8*0,15</t>
  </si>
  <si>
    <t>48*0,8*0,15</t>
  </si>
  <si>
    <t>2,7*0,8*0,15</t>
  </si>
  <si>
    <t>(1,6+1,7)*0,8*0,15</t>
  </si>
  <si>
    <t>3,6*0,8*0,15</t>
  </si>
  <si>
    <t>10*0,8*0,15</t>
  </si>
  <si>
    <t>4,4*0,8*0,15</t>
  </si>
  <si>
    <t>5,7*0,8*0,15</t>
  </si>
  <si>
    <t>0,08</t>
  </si>
  <si>
    <t>39</t>
  </si>
  <si>
    <t>451577777</t>
  </si>
  <si>
    <t>Podklad nebo lože pod dlažbu vodorovný nebo do sklonu 1:5 z kameniva těženého tl do 100 mm</t>
  </si>
  <si>
    <t>-987475795</t>
  </si>
  <si>
    <t>okap.chodníček</t>
  </si>
  <si>
    <t>43,6*0,6</t>
  </si>
  <si>
    <t>12,1*0,6</t>
  </si>
  <si>
    <t>1*0,6</t>
  </si>
  <si>
    <t>4,9*0,6</t>
  </si>
  <si>
    <t>17,3*0,6</t>
  </si>
  <si>
    <t>14,4*0,6</t>
  </si>
  <si>
    <t>5*0,6</t>
  </si>
  <si>
    <t>5,7*0,6</t>
  </si>
  <si>
    <t>schod.stupně</t>
  </si>
  <si>
    <t>2,4*0,19*2+0,088</t>
  </si>
  <si>
    <t>3,3*0,19*3+0,019</t>
  </si>
  <si>
    <t>podesta u vchodů</t>
  </si>
  <si>
    <t>2,4*1,1-1,2*0,6+0,08</t>
  </si>
  <si>
    <t>3,3*1-1,2*0,6+0,02</t>
  </si>
  <si>
    <t>Komunikace pozemní</t>
  </si>
  <si>
    <t>40</t>
  </si>
  <si>
    <t>564251111</t>
  </si>
  <si>
    <t>Podklad nebo podsyp ze štěrkopísku ŠP tl 150 mm</t>
  </si>
  <si>
    <t>-1173812991</t>
  </si>
  <si>
    <t>41</t>
  </si>
  <si>
    <t>564952112</t>
  </si>
  <si>
    <t>Podklad z mechanicky zpevněného kameniva MZK tl 160 mm</t>
  </si>
  <si>
    <t>-256356301</t>
  </si>
  <si>
    <t>42</t>
  </si>
  <si>
    <t>574541111</t>
  </si>
  <si>
    <t>Penetrační makadam jemný PMJ tl 50 mm</t>
  </si>
  <si>
    <t>696636167</t>
  </si>
  <si>
    <t>43</t>
  </si>
  <si>
    <t>577134211</t>
  </si>
  <si>
    <t>Asfaltový beton vrstva obrusná ACO 11 (ABS) tř. II tl 40 mm š do 3 m z nemodifikovaného asfaltu</t>
  </si>
  <si>
    <t>-1000041929</t>
  </si>
  <si>
    <t>44</t>
  </si>
  <si>
    <t>596811120</t>
  </si>
  <si>
    <t>Kladení betonové dlažby komunikací pro pěší do lože z kameniva vel do 0,09 m2 plochy do 50 m2</t>
  </si>
  <si>
    <t>2058579716</t>
  </si>
  <si>
    <t>45</t>
  </si>
  <si>
    <t>596811220</t>
  </si>
  <si>
    <t>Kladení betonové dlažby komunikací pro pěší do lože z kameniva vel do 0,25 m2 plochy do 50 m2</t>
  </si>
  <si>
    <t>-467193968</t>
  </si>
  <si>
    <t>2,4*1,1-1*0,5+0,06</t>
  </si>
  <si>
    <t>3,3*1-1*0,5</t>
  </si>
  <si>
    <t>46</t>
  </si>
  <si>
    <t>59246004</t>
  </si>
  <si>
    <t>dlažba plošná betonová terasová hladká 600x600x60mm</t>
  </si>
  <si>
    <t>706239510</t>
  </si>
  <si>
    <t>P</t>
  </si>
  <si>
    <t>Poznámka k položce:_x000d_
Spotřeba: 2,78 kus/m2</t>
  </si>
  <si>
    <t>(2,4*0,19*2,78+0,732)*2</t>
  </si>
  <si>
    <t>(3,3*0,19*2,78+0,257)*3</t>
  </si>
  <si>
    <t>(2,4*1,1-1*0,5)*2,78+0,051</t>
  </si>
  <si>
    <t>(3,3*1-1*0,5)*2,78+0,216</t>
  </si>
  <si>
    <t>24/2,78+0,067</t>
  </si>
  <si>
    <t>Úpravy povrchů, podlahy a osazování výplní</t>
  </si>
  <si>
    <t>47</t>
  </si>
  <si>
    <t>617633111</t>
  </si>
  <si>
    <t>Stěrka z těsnící malty dvouvrstvá vnitřních ploch šachet čtyř a vícehranných</t>
  </si>
  <si>
    <t>-410298634</t>
  </si>
  <si>
    <t>šachty</t>
  </si>
  <si>
    <t>1,2*4*2*2</t>
  </si>
  <si>
    <t>48</t>
  </si>
  <si>
    <t>622131121</t>
  </si>
  <si>
    <t>Penetrační disperzní nátěr vnějších stěn nanášený ručně</t>
  </si>
  <si>
    <t>596148778</t>
  </si>
  <si>
    <t>KZS nový vč.ostění</t>
  </si>
  <si>
    <t>246,6+21,6</t>
  </si>
  <si>
    <t>štíty stávající KZS</t>
  </si>
  <si>
    <t>12,4*3,4+6,2*0,85-1,75*3+(3+1,75+3)*0,15+0,057</t>
  </si>
  <si>
    <t>12,4*3,4+6,2*0,85-1,74*2,32+1,35*3*2+1,35*1,74+1,74*0,68*2+0,091</t>
  </si>
  <si>
    <t>sokl</t>
  </si>
  <si>
    <t>0,3*0,35</t>
  </si>
  <si>
    <t>(42,5-2,8-3,7)*0,65</t>
  </si>
  <si>
    <t>(12,5-2,3)*0,65</t>
  </si>
  <si>
    <t>0,065</t>
  </si>
  <si>
    <t>49</t>
  </si>
  <si>
    <t>622135001</t>
  </si>
  <si>
    <t>Vyrovnání podkladu vnějších stěn maltou vápenocementovou tl do 10 mm</t>
  </si>
  <si>
    <t>1534415712</t>
  </si>
  <si>
    <t>stěny bez štítových</t>
  </si>
  <si>
    <t>42,4*3,4-0,9*1,5*14+(1,5+0,9)*2*0,05*14</t>
  </si>
  <si>
    <t>42,4*3,4-0,9*1,5*13+(1,5+0,9)*2*0,05*13-1,75*2,325+(2,325+1,75+2,325)*0,05-2,95*2,325+(2,325+2,95+2,325)*0,05</t>
  </si>
  <si>
    <t>0,077</t>
  </si>
  <si>
    <t>(42,4-2,8-3,7)*0,65</t>
  </si>
  <si>
    <t>(12,4-2,3)*0,65</t>
  </si>
  <si>
    <t>-0,005</t>
  </si>
  <si>
    <t>50</t>
  </si>
  <si>
    <t>622135091</t>
  </si>
  <si>
    <t>Příplatek k vyrovnání vnějších stěn maltou vápenocementovou za každých dalších 5 mm tl</t>
  </si>
  <si>
    <t>-707468747</t>
  </si>
  <si>
    <t>51</t>
  </si>
  <si>
    <t>622211011</t>
  </si>
  <si>
    <t>Montáž kontaktního zateplení vnějších stěn lepením a mechanickým kotvením polystyrénových desek tl do 80 mm</t>
  </si>
  <si>
    <t>285573673</t>
  </si>
  <si>
    <t>52</t>
  </si>
  <si>
    <t>28376013</t>
  </si>
  <si>
    <t>deska perimetrická fasádní soklová 150kPa λ=0,035 tl 50mm</t>
  </si>
  <si>
    <t>591619668</t>
  </si>
  <si>
    <t>30,2*1,02 'Přepočtené koeficientem množství</t>
  </si>
  <si>
    <t>53</t>
  </si>
  <si>
    <t>622211021</t>
  </si>
  <si>
    <t>Montáž kontaktního zateplení vnějších stěn lepením a mechanickým kotvením polystyrénových desek tl do 120 mm</t>
  </si>
  <si>
    <t>-1734042085</t>
  </si>
  <si>
    <t>42,6*3,4-0,84*1,44*14</t>
  </si>
  <si>
    <t>42,6*3,4-0,84*1,44*13-1,69*2,295-2,89*2,295</t>
  </si>
  <si>
    <t>0,09</t>
  </si>
  <si>
    <t>54</t>
  </si>
  <si>
    <t>28375950</t>
  </si>
  <si>
    <t>deska EPS 100 fasádní λ=0,037 tl 100mm</t>
  </si>
  <si>
    <t>-1207487411</t>
  </si>
  <si>
    <t>246,6*1,02 'Přepočtené koeficientem množství</t>
  </si>
  <si>
    <t>55</t>
  </si>
  <si>
    <t>622212001</t>
  </si>
  <si>
    <t>Montáž kontaktního zateplení vnějšího ostění, nadpraží nebo parapetu hl. špalety do 200 mm lepením desek z polystyrenu tl do 40 mm</t>
  </si>
  <si>
    <t>1034686379</t>
  </si>
  <si>
    <t>(0,9+1,5)*2*0,15*14</t>
  </si>
  <si>
    <t>(0,9+1,5)*2*0,15*13</t>
  </si>
  <si>
    <t>(2,325+1,75+2,325)*0,15</t>
  </si>
  <si>
    <t>(2,325+2,95+2,325)*0,15</t>
  </si>
  <si>
    <t>56</t>
  </si>
  <si>
    <t>28375943</t>
  </si>
  <si>
    <t>deska EPS 100 fasádní λ=0,037 tl 30mm</t>
  </si>
  <si>
    <t>-842160073</t>
  </si>
  <si>
    <t>21,6*1,1 'Přepočtené koeficientem množství</t>
  </si>
  <si>
    <t>57</t>
  </si>
  <si>
    <t>622252001</t>
  </si>
  <si>
    <t>Montáž profilů kontaktního zateplení připevněných mechanicky</t>
  </si>
  <si>
    <t>-77265461</t>
  </si>
  <si>
    <t>KZS 100 mm bez soklu</t>
  </si>
  <si>
    <t>42,6</t>
  </si>
  <si>
    <t>KZS sokl 50mm</t>
  </si>
  <si>
    <t>0,3+4,9+17,5+13,7+5,1+5,1</t>
  </si>
  <si>
    <t>58</t>
  </si>
  <si>
    <t>59051663</t>
  </si>
  <si>
    <t>profil zakládací Al tl 0,7mm pro ETICS pro izolant tl 50mm</t>
  </si>
  <si>
    <t>1895794389</t>
  </si>
  <si>
    <t>46,6*1,05 'Přepočtené koeficientem množství</t>
  </si>
  <si>
    <t>59</t>
  </si>
  <si>
    <t>59051647</t>
  </si>
  <si>
    <t>profil zakládací Al tl 0,7mm pro ETICS pro izolant tl 100mm</t>
  </si>
  <si>
    <t>1181632028</t>
  </si>
  <si>
    <t>42,6*1,05 'Přepočtené koeficientem množství</t>
  </si>
  <si>
    <t>60</t>
  </si>
  <si>
    <t>622252002</t>
  </si>
  <si>
    <t>Montáž profilů kontaktního zateplení lepených</t>
  </si>
  <si>
    <t>177240184</t>
  </si>
  <si>
    <t>okenní</t>
  </si>
  <si>
    <t>(1,5+0,9+1,5)*14</t>
  </si>
  <si>
    <t>(1,5+0,9+1,5)*13</t>
  </si>
  <si>
    <t>2,325+1,75+2,325</t>
  </si>
  <si>
    <t>2,325+2,95+2,325</t>
  </si>
  <si>
    <t>parapetní</t>
  </si>
  <si>
    <t>0,9*14+0,9*13</t>
  </si>
  <si>
    <t>rohová</t>
  </si>
  <si>
    <t>3,4*4+0,35+0,65+0,3</t>
  </si>
  <si>
    <t>(1,44+0,84+1,44)*14+(1,44+0,84+1,44)*13</t>
  </si>
  <si>
    <t>(2,295+1,69+2,295)+(2,295+2,89+2,295)</t>
  </si>
  <si>
    <t>61</t>
  </si>
  <si>
    <t>63127466</t>
  </si>
  <si>
    <t>profil rohový Al 23x23mm s výztužnou tkaninou š 100mm pro ETICS</t>
  </si>
  <si>
    <t>-709126305</t>
  </si>
  <si>
    <t xml:space="preserve">"rohová" </t>
  </si>
  <si>
    <t>129,1*1,05 'Přepočtené koeficientem množství</t>
  </si>
  <si>
    <t>62</t>
  </si>
  <si>
    <t>28342205</t>
  </si>
  <si>
    <t>profil začišťovací PVC 6mm s výztužnou tkaninou pro ostění ETICS</t>
  </si>
  <si>
    <t>251257381</t>
  </si>
  <si>
    <t>"APU" (1,5+1,5)*14</t>
  </si>
  <si>
    <t>(1,5+1,5)*13</t>
  </si>
  <si>
    <t>2,325+2,325</t>
  </si>
  <si>
    <t>90,3*1,05 'Přepočtené koeficientem množství</t>
  </si>
  <si>
    <t>63</t>
  </si>
  <si>
    <t>59051510</t>
  </si>
  <si>
    <t>profil začišťovací s okapnicí PVC s výztužnou tkaninou pro nadpraží ETICS</t>
  </si>
  <si>
    <t>462028257</t>
  </si>
  <si>
    <t>"APU" 0,9*14</t>
  </si>
  <si>
    <t>0,9*13</t>
  </si>
  <si>
    <t>1,75</t>
  </si>
  <si>
    <t>2,95</t>
  </si>
  <si>
    <t>29*1,05 'Přepočtené koeficientem množství</t>
  </si>
  <si>
    <t>64</t>
  </si>
  <si>
    <t>59051512</t>
  </si>
  <si>
    <t>profil začišťovací s okapnicí PVC s výztužnou tkaninou pro parapet ETICS</t>
  </si>
  <si>
    <t>1574199641</t>
  </si>
  <si>
    <t>"parapetní" 0,9*14+0,9*13</t>
  </si>
  <si>
    <t>24,3*1,05 'Přepočtené koeficientem množství</t>
  </si>
  <si>
    <t>65</t>
  </si>
  <si>
    <t>622511111</t>
  </si>
  <si>
    <t>Tenkovrstvá akrylátová mozaiková střednězrnná omítka včetně penetrace vnějších stěn</t>
  </si>
  <si>
    <t>-463745311</t>
  </si>
  <si>
    <t>66</t>
  </si>
  <si>
    <t>622521011</t>
  </si>
  <si>
    <t>Tenkovrstvá silikátová zrnitá omítka tl. 1,5 mm včetně penetrace vnějších stěn</t>
  </si>
  <si>
    <t>61395191</t>
  </si>
  <si>
    <t>67</t>
  </si>
  <si>
    <t>629135101</t>
  </si>
  <si>
    <t>Vyrovnávací vrstva pod klempířské prvky z MC š do 150 mm</t>
  </si>
  <si>
    <t>152384169</t>
  </si>
  <si>
    <t>68</t>
  </si>
  <si>
    <t>629991011</t>
  </si>
  <si>
    <t>Zakrytí výplní otvorů a svislých ploch fólií přilepenou lepící páskou</t>
  </si>
  <si>
    <t>667862115</t>
  </si>
  <si>
    <t>0,9*1,5*27*1,1+0,005</t>
  </si>
  <si>
    <t>1,6*3*1,1+0,02</t>
  </si>
  <si>
    <t>1,75*2,325*1,1+0,024</t>
  </si>
  <si>
    <t>2,95*2,325*1,1+0,055</t>
  </si>
  <si>
    <t>1,74*2,32*1,1+0,06</t>
  </si>
  <si>
    <t>0,65*0,95*2*1,1+0,041</t>
  </si>
  <si>
    <t>69</t>
  </si>
  <si>
    <t>629995101</t>
  </si>
  <si>
    <t>Očištění vnějších ploch tlakovou vodou</t>
  </si>
  <si>
    <t>1899871628</t>
  </si>
  <si>
    <t>štíty stávající</t>
  </si>
  <si>
    <t>70</t>
  </si>
  <si>
    <t>632452113</t>
  </si>
  <si>
    <t>Potěr cementový dna šachet hlazený ocelovým hladítkem</t>
  </si>
  <si>
    <t>-904139216</t>
  </si>
  <si>
    <t>71</t>
  </si>
  <si>
    <t>637211122</t>
  </si>
  <si>
    <t xml:space="preserve">Okapový chodník z betonových dlaždic 600x600 mm tl 50 mm kladených do písku </t>
  </si>
  <si>
    <t>913580921</t>
  </si>
  <si>
    <t>42,4*0,6*1,3+12,6*1,2*1,3+0,9*0,6*1,3+0,07</t>
  </si>
  <si>
    <t>(42,4-2,8-3,7)*0,6*1,3+(13,7-2,3)*0,6*1,3+0,006</t>
  </si>
  <si>
    <t>72</t>
  </si>
  <si>
    <t>644941111</t>
  </si>
  <si>
    <t>Osazování ventilačních mřížek velikosti do 150 x 200 mm</t>
  </si>
  <si>
    <t>593884613</t>
  </si>
  <si>
    <t>73</t>
  </si>
  <si>
    <t>56245648</t>
  </si>
  <si>
    <t>mřížka větrací kruhová plast se síťovinou 100mm</t>
  </si>
  <si>
    <t>-632272787</t>
  </si>
  <si>
    <t>Trubní vedení</t>
  </si>
  <si>
    <t>74</t>
  </si>
  <si>
    <t>871263121</t>
  </si>
  <si>
    <t>Montáž kanalizačního potrubí z PVC těsněné gumovým kroužkem otevřený výkop sklon do 20 % DN 110</t>
  </si>
  <si>
    <t>-527938372</t>
  </si>
  <si>
    <t>2+15+1,3+10+2,7+1,6+1,7+10+4,4+5,7</t>
  </si>
  <si>
    <t>75</t>
  </si>
  <si>
    <t>28611113</t>
  </si>
  <si>
    <t>trubka kanalizační PVC DN 110x1000mm SN4</t>
  </si>
  <si>
    <t>-944568559</t>
  </si>
  <si>
    <t>10*1</t>
  </si>
  <si>
    <t>10*1,03 'Přepočtené koeficientem množství</t>
  </si>
  <si>
    <t>76</t>
  </si>
  <si>
    <t>28611114</t>
  </si>
  <si>
    <t>trubka kanalizační PVC DN 110x2000mm SN4</t>
  </si>
  <si>
    <t>2080687040</t>
  </si>
  <si>
    <t>6*2</t>
  </si>
  <si>
    <t>12*1,03 'Přepočtené koeficientem množství</t>
  </si>
  <si>
    <t>77</t>
  </si>
  <si>
    <t>28611115</t>
  </si>
  <si>
    <t>trubka kanalizační PVC DN 110x3000mm SN4</t>
  </si>
  <si>
    <t>480659619</t>
  </si>
  <si>
    <t>3*3</t>
  </si>
  <si>
    <t>9*1,03 'Přepočtené koeficientem množství</t>
  </si>
  <si>
    <t>78</t>
  </si>
  <si>
    <t>28611116</t>
  </si>
  <si>
    <t>trubka kanalizační PVC DN 110x5000mm SN4</t>
  </si>
  <si>
    <t>-1863108799</t>
  </si>
  <si>
    <t>6*5</t>
  </si>
  <si>
    <t>30*1,03 'Přepočtené koeficientem množství</t>
  </si>
  <si>
    <t>79</t>
  </si>
  <si>
    <t>871275811</t>
  </si>
  <si>
    <t>Bourání stávajícího potrubí z PVC nebo PP DN 150</t>
  </si>
  <si>
    <t>1853471675</t>
  </si>
  <si>
    <t>6+10+2</t>
  </si>
  <si>
    <t>80</t>
  </si>
  <si>
    <t>871313121</t>
  </si>
  <si>
    <t>Montáž kanalizačního potrubí z PVC těsněné gumovým kroužkem otevřený výkop sklon do 20 % DN 160</t>
  </si>
  <si>
    <t>-22443060</t>
  </si>
  <si>
    <t>38+3,6</t>
  </si>
  <si>
    <t>81</t>
  </si>
  <si>
    <t>28611131</t>
  </si>
  <si>
    <t>trubka kanalizační PVC DN 160x1000mm SN4</t>
  </si>
  <si>
    <t>355898993</t>
  </si>
  <si>
    <t>1*1</t>
  </si>
  <si>
    <t>1*1,03 'Přepočtené koeficientem množství</t>
  </si>
  <si>
    <t>82</t>
  </si>
  <si>
    <t>28611132</t>
  </si>
  <si>
    <t>trubka kanalizační PVC DN 160x2000mm SN4</t>
  </si>
  <si>
    <t>-567532148</t>
  </si>
  <si>
    <t>2*2</t>
  </si>
  <si>
    <t>4*1,03 'Přepočtené koeficientem množství</t>
  </si>
  <si>
    <t>83</t>
  </si>
  <si>
    <t>28611133</t>
  </si>
  <si>
    <t>trubka kanalizační PVC DN 160x3000mm SN4</t>
  </si>
  <si>
    <t>379318440</t>
  </si>
  <si>
    <t>1*3</t>
  </si>
  <si>
    <t>3*1,03 'Přepočtené koeficientem množství</t>
  </si>
  <si>
    <t>84</t>
  </si>
  <si>
    <t>28611134</t>
  </si>
  <si>
    <t>trubka kanalizační PVC DN 160x5000mm SN4</t>
  </si>
  <si>
    <t>1776032630</t>
  </si>
  <si>
    <t>8*5</t>
  </si>
  <si>
    <t>40*1,03 'Přepočtené koeficientem množství</t>
  </si>
  <si>
    <t>85</t>
  </si>
  <si>
    <t>877265211</t>
  </si>
  <si>
    <t>Montáž tvarovek z tvrdého PVC-systém KG nebo z polypropylenu-systém KG 2000 jednoosé DN 110</t>
  </si>
  <si>
    <t>239447230</t>
  </si>
  <si>
    <t>86</t>
  </si>
  <si>
    <t>28611351</t>
  </si>
  <si>
    <t>koleno kanalizační PVC KG 110x45°</t>
  </si>
  <si>
    <t>-2104659491</t>
  </si>
  <si>
    <t>87</t>
  </si>
  <si>
    <t>28611504</t>
  </si>
  <si>
    <t>redukce kanalizační PVC 160/110</t>
  </si>
  <si>
    <t>1997603063</t>
  </si>
  <si>
    <t>88</t>
  </si>
  <si>
    <t>4410050806</t>
  </si>
  <si>
    <t>Zpětná klapka s aretací KG DN 110</t>
  </si>
  <si>
    <t>-663270221</t>
  </si>
  <si>
    <t>Poznámka k položce:_x000d_
materiál: PVC , průměr: 110 mm</t>
  </si>
  <si>
    <t>89</t>
  </si>
  <si>
    <t>877315211</t>
  </si>
  <si>
    <t>Montáž tvarovek z tvrdého PVC-systém KG nebo z polypropylenu-systém KG 2000 jednoosé DN 160</t>
  </si>
  <si>
    <t>753517014</t>
  </si>
  <si>
    <t>90</t>
  </si>
  <si>
    <t>28611361</t>
  </si>
  <si>
    <t>koleno kanalizační PVC KG 160x45°</t>
  </si>
  <si>
    <t>-1265592302</t>
  </si>
  <si>
    <t>91</t>
  </si>
  <si>
    <t>877265221</t>
  </si>
  <si>
    <t>Montáž tvarovek z tvrdého PVC-systém KG nebo z polypropylenu-systém KG 2000 dvouosé DN 110</t>
  </si>
  <si>
    <t>502554724</t>
  </si>
  <si>
    <t>92</t>
  </si>
  <si>
    <t>28611387</t>
  </si>
  <si>
    <t>odbočka kanalizační PVC s hrdlem 110/110/45°</t>
  </si>
  <si>
    <t>-1159368909</t>
  </si>
  <si>
    <t>93</t>
  </si>
  <si>
    <t>877315221</t>
  </si>
  <si>
    <t>Montáž tvarovek z tvrdého PVC-systém KG nebo z polypropylenu-systém KG 2000 dvouosé DN 160</t>
  </si>
  <si>
    <t>-331305399</t>
  </si>
  <si>
    <t>94</t>
  </si>
  <si>
    <t>28611912</t>
  </si>
  <si>
    <t>odbočka kanalizační plastová s hrdlem KG 160/110/45°</t>
  </si>
  <si>
    <t>1775011573</t>
  </si>
  <si>
    <t>95</t>
  </si>
  <si>
    <t>890151812</t>
  </si>
  <si>
    <t>Bourání šachet ze zdiva cihelného ručně obestavěného prostoru do 5 m3</t>
  </si>
  <si>
    <t>-465552010</t>
  </si>
  <si>
    <t>ubourání 2 řad cihel</t>
  </si>
  <si>
    <t>96</t>
  </si>
  <si>
    <t>892271111</t>
  </si>
  <si>
    <t>Tlaková zkouška vodou potrubí DN 100 nebo 125</t>
  </si>
  <si>
    <t>960893332</t>
  </si>
  <si>
    <t>54,4+41,6</t>
  </si>
  <si>
    <t>97</t>
  </si>
  <si>
    <t>892372111</t>
  </si>
  <si>
    <t>Zabezpečení konců potrubí DN do 300 při tlakových zkouškách vodou</t>
  </si>
  <si>
    <t>498653939</t>
  </si>
  <si>
    <t>98</t>
  </si>
  <si>
    <t>899101211</t>
  </si>
  <si>
    <t>Demontáž poklopů litinových nebo ocelových včetně rámů hmotnosti do 50 kg</t>
  </si>
  <si>
    <t>857896091</t>
  </si>
  <si>
    <t>99</t>
  </si>
  <si>
    <t>899103112</t>
  </si>
  <si>
    <t>Osazení poklopů litinových nebo ocelových včetně rámů pro třídu zatížení B125, C250</t>
  </si>
  <si>
    <t>1835573401</t>
  </si>
  <si>
    <t>100</t>
  </si>
  <si>
    <t>56230625</t>
  </si>
  <si>
    <t>poklop šachtový litinový čtvercový 600x600mm B125s rámem pro zabetonování</t>
  </si>
  <si>
    <t>1677411707</t>
  </si>
  <si>
    <t>101</t>
  </si>
  <si>
    <t>899501311</t>
  </si>
  <si>
    <t>Stupadla do šachet ocelová PE povlak vidlicová s vysekáním otvoru v cihelném zdivu</t>
  </si>
  <si>
    <t>-364852049</t>
  </si>
  <si>
    <t>9*2</t>
  </si>
  <si>
    <t>102</t>
  </si>
  <si>
    <t>899722112</t>
  </si>
  <si>
    <t>Krytí potrubí z plastů výstražnou fólií z PVC 25 cm</t>
  </si>
  <si>
    <t>886393601</t>
  </si>
  <si>
    <t>Ostatní konstrukce a práce, bourání</t>
  </si>
  <si>
    <t>103</t>
  </si>
  <si>
    <t>916131213</t>
  </si>
  <si>
    <t>Osazení silničního obrubníku betonového stojatého s boční opěrou do lože z betonu prostého</t>
  </si>
  <si>
    <t>-1419874376</t>
  </si>
  <si>
    <t>11-2+3,1+11</t>
  </si>
  <si>
    <t>104</t>
  </si>
  <si>
    <t>59217036</t>
  </si>
  <si>
    <t>obrubník betonový parkový přírodní 500x80x250mm</t>
  </si>
  <si>
    <t>-634321749</t>
  </si>
  <si>
    <t>9,5-2+3,1+9,5+0,9</t>
  </si>
  <si>
    <t>105</t>
  </si>
  <si>
    <t>M.5921001</t>
  </si>
  <si>
    <t>obrubník betonový parkový přírodní oblouk vnější R1</t>
  </si>
  <si>
    <t>1378104800</t>
  </si>
  <si>
    <t>106</t>
  </si>
  <si>
    <t>M.5921002</t>
  </si>
  <si>
    <t>obrubník betonový parkový přírodní roh 90 vnější</t>
  </si>
  <si>
    <t>1220091041</t>
  </si>
  <si>
    <t>107</t>
  </si>
  <si>
    <t>916231213</t>
  </si>
  <si>
    <t>Osazení chodníkového obrubníku betonového stojatého s boční opěrou do lože z betonu prostého</t>
  </si>
  <si>
    <t>991872116</t>
  </si>
  <si>
    <t>44,4+12,8+1+5,7+17,4+14,7+5,8+5,8</t>
  </si>
  <si>
    <t>108</t>
  </si>
  <si>
    <t>59217037</t>
  </si>
  <si>
    <t>obrubník betonový parkový přírodní 500x50x200mm</t>
  </si>
  <si>
    <t>-1789985657</t>
  </si>
  <si>
    <t>109</t>
  </si>
  <si>
    <t>941111121</t>
  </si>
  <si>
    <t>Montáž lešení řadového trubkového lehkého s podlahami zatížení do 200 kg/m2 š do 1,2 m v do 10 m</t>
  </si>
  <si>
    <t>1848577333</t>
  </si>
  <si>
    <t>(42,6+12,4+42,6+12,4+2*4*1,2)*4,3+0,02</t>
  </si>
  <si>
    <t>110</t>
  </si>
  <si>
    <t>941111221</t>
  </si>
  <si>
    <t>Příplatek k lešení řadovému trubkovému lehkému s podlahami š 1,2 m v 10 m za první a ZKD den použití</t>
  </si>
  <si>
    <t>-99539639</t>
  </si>
  <si>
    <t>514,3*45 'Přepočtené koeficientem množství</t>
  </si>
  <si>
    <t>111</t>
  </si>
  <si>
    <t>941111821</t>
  </si>
  <si>
    <t>Demontáž lešení řadového trubkového lehkého s podlahami zatížení do 200 kg/m2 š do 1,2 m v do 10 m</t>
  </si>
  <si>
    <t>-2100671663</t>
  </si>
  <si>
    <t>112</t>
  </si>
  <si>
    <t>952905212</t>
  </si>
  <si>
    <t>Mechanické očištění podlah od nánosu bahna</t>
  </si>
  <si>
    <t>1607990903</t>
  </si>
  <si>
    <t>šachta</t>
  </si>
  <si>
    <t>113</t>
  </si>
  <si>
    <t>961044111</t>
  </si>
  <si>
    <t>Bourání základů z betonu prostého</t>
  </si>
  <si>
    <t>-1243282311</t>
  </si>
  <si>
    <t>žlábek pro napojení dešť.kanal.</t>
  </si>
  <si>
    <t>0,2*0,1*0,5*2</t>
  </si>
  <si>
    <t>114</t>
  </si>
  <si>
    <t>963051113</t>
  </si>
  <si>
    <t>Bourání ŽB stropů deskových tl přes 80 mm</t>
  </si>
  <si>
    <t>2123313002</t>
  </si>
  <si>
    <t>vybourání horní desky šachty</t>
  </si>
  <si>
    <t>(1,5*1,5*0,1-0,6*0,6*0,1)*2+0,022</t>
  </si>
  <si>
    <t>115</t>
  </si>
  <si>
    <t>965042241</t>
  </si>
  <si>
    <t>Bourání podkladů pod dlažby nebo mazanin betonových nebo z litého asfaltu tl přes 100 mm pl přes 4 m2</t>
  </si>
  <si>
    <t>1644178755</t>
  </si>
  <si>
    <t>(42,1+1,6)*1,1*0,2</t>
  </si>
  <si>
    <t>2,4*1*0,3</t>
  </si>
  <si>
    <t>12,8*0,6*0,2</t>
  </si>
  <si>
    <t>0,03</t>
  </si>
  <si>
    <t>116</t>
  </si>
  <si>
    <t>965049112</t>
  </si>
  <si>
    <t>Příplatek k bourání betonových mazanin za bourání mazanin se svařovanou sítí tl přes 100 mm</t>
  </si>
  <si>
    <t>-102823930</t>
  </si>
  <si>
    <t>117</t>
  </si>
  <si>
    <t>976083131</t>
  </si>
  <si>
    <t>Vybourání škrabáků, stoupacích želez nebo komínových konzol ze zdiva cihelného</t>
  </si>
  <si>
    <t>-1955550528</t>
  </si>
  <si>
    <t>3+3</t>
  </si>
  <si>
    <t>118</t>
  </si>
  <si>
    <t>978015391</t>
  </si>
  <si>
    <t>Otlučení (osekání) vnější vápenné nebo vápenocementové omítky stupně členitosti 1 a 2 do 100%</t>
  </si>
  <si>
    <t>1049018050</t>
  </si>
  <si>
    <t>119</t>
  </si>
  <si>
    <t>R.001</t>
  </si>
  <si>
    <t>Dmtž a zpětná mtž držáku antény pro WIFI</t>
  </si>
  <si>
    <t>kpl</t>
  </si>
  <si>
    <t>-1084867034</t>
  </si>
  <si>
    <t>120</t>
  </si>
  <si>
    <t>R.002</t>
  </si>
  <si>
    <t>Prodloužení vodovodního kohoutu na fasádě</t>
  </si>
  <si>
    <t>-1395765747</t>
  </si>
  <si>
    <t>997</t>
  </si>
  <si>
    <t>Přesun sutě</t>
  </si>
  <si>
    <t>121</t>
  </si>
  <si>
    <t>997013211</t>
  </si>
  <si>
    <t>Vnitrostaveništní doprava suti a vybouraných hmot pro budovy v do 6 m ručně</t>
  </si>
  <si>
    <t>598437337</t>
  </si>
  <si>
    <t>122</t>
  </si>
  <si>
    <t>997221611</t>
  </si>
  <si>
    <t>Nakládání suti na dopravní prostředky pro vodorovnou dopravu</t>
  </si>
  <si>
    <t>-1230234461</t>
  </si>
  <si>
    <t>123</t>
  </si>
  <si>
    <t>997013501</t>
  </si>
  <si>
    <t>Odvoz suti a vybouraných hmot na skládku nebo meziskládku do 1 km se složením</t>
  </si>
  <si>
    <t>-1599729229</t>
  </si>
  <si>
    <t>124</t>
  </si>
  <si>
    <t>997013509</t>
  </si>
  <si>
    <t>Příplatek k odvozu suti a vybouraných hmot na skládku ZKD 1 km přes 1 km</t>
  </si>
  <si>
    <t>-354840437</t>
  </si>
  <si>
    <t>63,501*20 'Přepočtené koeficientem množství</t>
  </si>
  <si>
    <t>125</t>
  </si>
  <si>
    <t>997013631</t>
  </si>
  <si>
    <t>Poplatek za uložení na skládce (skládkovné) stavebního odpadu směsného kód odpadu 17 09 04</t>
  </si>
  <si>
    <t>-550766882</t>
  </si>
  <si>
    <t>56,761-7,26</t>
  </si>
  <si>
    <t>126</t>
  </si>
  <si>
    <t>997013645</t>
  </si>
  <si>
    <t>Poplatek za uložení na skládce (skládkovné) odpadu asfaltového bez dehtu kód odpadu 17 03 02</t>
  </si>
  <si>
    <t>2044486752</t>
  </si>
  <si>
    <t>998</t>
  </si>
  <si>
    <t>Přesun hmot</t>
  </si>
  <si>
    <t>127</t>
  </si>
  <si>
    <t>998011001</t>
  </si>
  <si>
    <t>Přesun hmot pro budovy zděné v do 6 m</t>
  </si>
  <si>
    <t>1276986851</t>
  </si>
  <si>
    <t>PSV</t>
  </si>
  <si>
    <t>Práce a dodávky PSV</t>
  </si>
  <si>
    <t>721</t>
  </si>
  <si>
    <t>Zdravotechnika - vnitřní kanalizace</t>
  </si>
  <si>
    <t>128</t>
  </si>
  <si>
    <t>721242105</t>
  </si>
  <si>
    <t>Lapač střešních splavenin z PP se zápachovou klapkou a lapacím košem DN 110</t>
  </si>
  <si>
    <t>-1848132083</t>
  </si>
  <si>
    <t>741</t>
  </si>
  <si>
    <t>Elektroinstalace - silnoproud</t>
  </si>
  <si>
    <t>129</t>
  </si>
  <si>
    <t>741420001</t>
  </si>
  <si>
    <t>Montáž drát nebo lano hromosvodné svodové D do 10 mm s podpěrou</t>
  </si>
  <si>
    <t>590089962</t>
  </si>
  <si>
    <t>130</t>
  </si>
  <si>
    <t>35441072</t>
  </si>
  <si>
    <t>drát D 8mm FeZn pro hromosvod</t>
  </si>
  <si>
    <t>1791782512</t>
  </si>
  <si>
    <t>26,1*0,62+0,018</t>
  </si>
  <si>
    <t>131</t>
  </si>
  <si>
    <t>35441415</t>
  </si>
  <si>
    <t>podpěra vedení FeZn do zdiva 150mm</t>
  </si>
  <si>
    <t>1641311142</t>
  </si>
  <si>
    <t>2*7</t>
  </si>
  <si>
    <t>132</t>
  </si>
  <si>
    <t>741420022</t>
  </si>
  <si>
    <t>Montáž svorka hromosvodná se 3 šrouby</t>
  </si>
  <si>
    <t>387821808</t>
  </si>
  <si>
    <t>133</t>
  </si>
  <si>
    <t>35441875</t>
  </si>
  <si>
    <t>svorka křížová pro vodič D 6-10mm</t>
  </si>
  <si>
    <t>-333451667</t>
  </si>
  <si>
    <t>134</t>
  </si>
  <si>
    <t>741420051</t>
  </si>
  <si>
    <t>Montáž vedení hromosvodné-úhelník nebo trubka s držáky do zdiva</t>
  </si>
  <si>
    <t>-179786217</t>
  </si>
  <si>
    <t>135</t>
  </si>
  <si>
    <t>35441830</t>
  </si>
  <si>
    <t>úhelník ochranný na ochranu svodu - 1700mm, FeZn</t>
  </si>
  <si>
    <t>-461890121</t>
  </si>
  <si>
    <t>136</t>
  </si>
  <si>
    <t>35441836</t>
  </si>
  <si>
    <t>držák ochranného úhelníku do zdiva, FeZn</t>
  </si>
  <si>
    <t>-2035111900</t>
  </si>
  <si>
    <t>137</t>
  </si>
  <si>
    <t>741421811</t>
  </si>
  <si>
    <t>Demontáž drátu nebo lana svodového vedení D do 8 mm kolmý svod</t>
  </si>
  <si>
    <t>-1803541494</t>
  </si>
  <si>
    <t>3,7+3,8+4+4,4+3,4*3</t>
  </si>
  <si>
    <t>138</t>
  </si>
  <si>
    <t>741421845</t>
  </si>
  <si>
    <t>Demontáž svorky šroubové hromosvodné se 3 šrouby a více šrouby</t>
  </si>
  <si>
    <t>-1825932092</t>
  </si>
  <si>
    <t>139</t>
  </si>
  <si>
    <t>741421863</t>
  </si>
  <si>
    <t>Demontáž vedení hromosvodné-podpěra svislého vedení zazděného</t>
  </si>
  <si>
    <t>1421372548</t>
  </si>
  <si>
    <t>4*7</t>
  </si>
  <si>
    <t>140</t>
  </si>
  <si>
    <t>741421871</t>
  </si>
  <si>
    <t>Demontáž vedení hromosvodné-ochranného úhelníku délky do 1,4 m</t>
  </si>
  <si>
    <t>-186337089</t>
  </si>
  <si>
    <t>141</t>
  </si>
  <si>
    <t>998741101</t>
  </si>
  <si>
    <t>Přesun hmot tonážní pro silnoproud v objektech v do 6 m</t>
  </si>
  <si>
    <t>-885320401</t>
  </si>
  <si>
    <t>764</t>
  </si>
  <si>
    <t>Konstrukce klempířské</t>
  </si>
  <si>
    <t>142</t>
  </si>
  <si>
    <t>764002851</t>
  </si>
  <si>
    <t>Demontáž oplechování parapetů do suti</t>
  </si>
  <si>
    <t>788687699</t>
  </si>
  <si>
    <t>143</t>
  </si>
  <si>
    <t>764004861</t>
  </si>
  <si>
    <t>Demontáž svodu do suti</t>
  </si>
  <si>
    <t>-907068040</t>
  </si>
  <si>
    <t>144</t>
  </si>
  <si>
    <t>764004863</t>
  </si>
  <si>
    <t>Demontáž svodu k dalšímu použití</t>
  </si>
  <si>
    <t>-2090343413</t>
  </si>
  <si>
    <t>2*3,5</t>
  </si>
  <si>
    <t>2*4,2</t>
  </si>
  <si>
    <t>145</t>
  </si>
  <si>
    <t>764244303</t>
  </si>
  <si>
    <t>Oplechování horních ploch a nadezdívek bez rohů z TiZn lesklého plechu kotvené rš 250 mm</t>
  </si>
  <si>
    <t>-294825508</t>
  </si>
  <si>
    <t>mezi soklem a KZS 100mm</t>
  </si>
  <si>
    <t>146</t>
  </si>
  <si>
    <t>764246343</t>
  </si>
  <si>
    <t>Oplechování parapetů rovných celoplošně lepené z TiZn lesklého plechu rš 250 mm</t>
  </si>
  <si>
    <t>680541431</t>
  </si>
  <si>
    <t>147</t>
  </si>
  <si>
    <t>764508131</t>
  </si>
  <si>
    <t>Montáž kruhového svodu</t>
  </si>
  <si>
    <t>1082636155</t>
  </si>
  <si>
    <t>Poznámka k položce:_x000d_
zpětná montáž svodů_x000d_
montáž prodloužení svodů do gajgrů</t>
  </si>
  <si>
    <t>15,4+4*1</t>
  </si>
  <si>
    <t>148</t>
  </si>
  <si>
    <t>55349326</t>
  </si>
  <si>
    <t>svod kruhový TiZn leskle válcovaný 100, tl 0,65mm</t>
  </si>
  <si>
    <t>1642812416</t>
  </si>
  <si>
    <t>149</t>
  </si>
  <si>
    <t>764508132</t>
  </si>
  <si>
    <t>Montáž objímky kruhového svodu</t>
  </si>
  <si>
    <t>-1493015457</t>
  </si>
  <si>
    <t>2*3+2*4</t>
  </si>
  <si>
    <t>150</t>
  </si>
  <si>
    <t>55349384</t>
  </si>
  <si>
    <t>objímka kruhového svodu bez trnu TiZn leskle válcovaný 100mm</t>
  </si>
  <si>
    <t>-1384081916</t>
  </si>
  <si>
    <t>3*2+4*2</t>
  </si>
  <si>
    <t>151</t>
  </si>
  <si>
    <t>55344018</t>
  </si>
  <si>
    <t>hrot k objímce torx M10 dl 200mm</t>
  </si>
  <si>
    <t>-288102868</t>
  </si>
  <si>
    <t>152</t>
  </si>
  <si>
    <t>764001901</t>
  </si>
  <si>
    <t>Napojení klempířských konstrukcí na stávající délky spoje do 0,5 m</t>
  </si>
  <si>
    <t>-666092181</t>
  </si>
  <si>
    <t>Poznámka k položce:_x000d_
napojení nových svodů na stávající S kolena</t>
  </si>
  <si>
    <t>153</t>
  </si>
  <si>
    <t>998764101</t>
  </si>
  <si>
    <t>Přesun hmot tonážní pro konstrukce klempířské v objektech v do 6 m</t>
  </si>
  <si>
    <t>-1494163984</t>
  </si>
  <si>
    <t>767</t>
  </si>
  <si>
    <t>Konstrukce zámečnické</t>
  </si>
  <si>
    <t>154</t>
  </si>
  <si>
    <t>767531111</t>
  </si>
  <si>
    <t>Montáž vstupních kovových nebo plastových rohoží čistících zón</t>
  </si>
  <si>
    <t>903809961</t>
  </si>
  <si>
    <t>1*0,5*4</t>
  </si>
  <si>
    <t>155</t>
  </si>
  <si>
    <t>767531121</t>
  </si>
  <si>
    <t>Osazení zapuštěného rámu z L profilů k čistícím rohožím</t>
  </si>
  <si>
    <t>2073576459</t>
  </si>
  <si>
    <t>(1+0,5)*2*4</t>
  </si>
  <si>
    <t>156</t>
  </si>
  <si>
    <t>M.767001</t>
  </si>
  <si>
    <t>čistící kovová rohož vč.rámu a polymerbetonové vany 1000x500mm se svislým odtokem D100</t>
  </si>
  <si>
    <t>-373612058</t>
  </si>
  <si>
    <t>157</t>
  </si>
  <si>
    <t>M.767002</t>
  </si>
  <si>
    <t>čistící kovová rohož vč.rámu a polymerbetonové vany 1000x500mm</t>
  </si>
  <si>
    <t>688806576</t>
  </si>
  <si>
    <t>158</t>
  </si>
  <si>
    <t>767661811</t>
  </si>
  <si>
    <t>Demontáž mříží pevných nebo otevíravých</t>
  </si>
  <si>
    <t>1221805959</t>
  </si>
  <si>
    <t>0,9*1,5*5+0,05</t>
  </si>
  <si>
    <t>159</t>
  </si>
  <si>
    <t>767662110</t>
  </si>
  <si>
    <t>Montáž mříží pevných šroubovaných</t>
  </si>
  <si>
    <t>-419052115</t>
  </si>
  <si>
    <t>Poznámka k položce:_x000d_
zpětná montáž mříží</t>
  </si>
  <si>
    <t>160</t>
  </si>
  <si>
    <t>998767201</t>
  </si>
  <si>
    <t>Přesun hmot procentní pro zámečnické konstrukce v objektech v do 6 m</t>
  </si>
  <si>
    <t>%</t>
  </si>
  <si>
    <t>42326072</t>
  </si>
  <si>
    <t>783</t>
  </si>
  <si>
    <t>Dokončovací práce - nátěry</t>
  </si>
  <si>
    <t>161</t>
  </si>
  <si>
    <t>783301311</t>
  </si>
  <si>
    <t>Odmaštění zámečnických konstrukcí vodou ředitelným odmašťovačem</t>
  </si>
  <si>
    <t>762738631</t>
  </si>
  <si>
    <t>162</t>
  </si>
  <si>
    <t>783306805</t>
  </si>
  <si>
    <t>Odstranění nátěru ze zámečnických konstrukcí opálením</t>
  </si>
  <si>
    <t>2129537533</t>
  </si>
  <si>
    <t>163</t>
  </si>
  <si>
    <t>783314101</t>
  </si>
  <si>
    <t>Základní jednonásobný syntetický nátěr zámečnických konstrukcí</t>
  </si>
  <si>
    <t>-1142712601</t>
  </si>
  <si>
    <t>164</t>
  </si>
  <si>
    <t>783315101</t>
  </si>
  <si>
    <t>Mezinátěr jednonásobný syntetický standardní zámečnických konstrukcí</t>
  </si>
  <si>
    <t>2092547578</t>
  </si>
  <si>
    <t>165</t>
  </si>
  <si>
    <t>783317101</t>
  </si>
  <si>
    <t>Krycí jednonásobný syntetický standardní nátěr zámečnických konstrukcí</t>
  </si>
  <si>
    <t>1400406966</t>
  </si>
  <si>
    <t>166</t>
  </si>
  <si>
    <t>783823135</t>
  </si>
  <si>
    <t>Penetrační silikonový nátěr hladkých, tenkovrstvých zrnitých nebo štukových omítek</t>
  </si>
  <si>
    <t>1702004993</t>
  </si>
  <si>
    <t>KZS nové</t>
  </si>
  <si>
    <t>štíty</t>
  </si>
  <si>
    <t>167</t>
  </si>
  <si>
    <t>783827425</t>
  </si>
  <si>
    <t>Krycí dvojnásobný silikonový nátěr omítek stupně členitosti 1 a 2</t>
  </si>
  <si>
    <t>-339812793</t>
  </si>
  <si>
    <t>168</t>
  </si>
  <si>
    <t>783897603</t>
  </si>
  <si>
    <t>Příplatek k cenám dvojnásobného krycího nátěru omítek za provedení styku 2 barev</t>
  </si>
  <si>
    <t>-2140595202</t>
  </si>
  <si>
    <t>169</t>
  </si>
  <si>
    <t>783897611</t>
  </si>
  <si>
    <t>Příplatek k cenám dvojnásobného krycího nátěru omítek za barevné provedení v odstínu středně sytém</t>
  </si>
  <si>
    <t>1370407794</t>
  </si>
  <si>
    <t>VRN</t>
  </si>
  <si>
    <t>Vedlejší rozpočtové náklady</t>
  </si>
  <si>
    <t>VRN3</t>
  </si>
  <si>
    <t>Zařízení staveniště</t>
  </si>
  <si>
    <t>170</t>
  </si>
  <si>
    <t>030001000</t>
  </si>
  <si>
    <t>1024</t>
  </si>
  <si>
    <t>24804889</t>
  </si>
  <si>
    <t>VRN4</t>
  </si>
  <si>
    <t>Inženýrská činnost</t>
  </si>
  <si>
    <t>171</t>
  </si>
  <si>
    <t>040001000</t>
  </si>
  <si>
    <t>2126689959</t>
  </si>
  <si>
    <t>VRN9</t>
  </si>
  <si>
    <t>Ostatní náklady</t>
  </si>
  <si>
    <t>172</t>
  </si>
  <si>
    <t>090001000</t>
  </si>
  <si>
    <t>-53013393</t>
  </si>
  <si>
    <t>Poznámka k položce:_x000d_
mimostaveništní doprava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</si>
</sst>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ZS-Pha5-11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Oprava fasády ZŠ Waldorfská, Praha 5 - Jinonice, objekt Mezi roklemi 636/4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Praha 5 - Jinonice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4.5.2020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Městská část Praha 5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Ing. Miroslav Neubauer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75</v>
      </c>
      <c r="BT94" s="118" t="s">
        <v>76</v>
      </c>
      <c r="BV94" s="118" t="s">
        <v>77</v>
      </c>
      <c r="BW94" s="118" t="s">
        <v>5</v>
      </c>
      <c r="BX94" s="118" t="s">
        <v>78</v>
      </c>
      <c r="CL94" s="118" t="s">
        <v>1</v>
      </c>
    </row>
    <row r="95" s="7" customFormat="1" ht="24.75" customHeight="1">
      <c r="A95" s="119" t="s">
        <v>79</v>
      </c>
      <c r="B95" s="120"/>
      <c r="C95" s="121"/>
      <c r="D95" s="122" t="s">
        <v>14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'ZS-Pha5-11 - Oprava fasád...'!J28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'ZS-Pha5-11 - Oprava fasád...'!P133</f>
        <v>0</v>
      </c>
      <c r="AV95" s="128">
        <f>'ZS-Pha5-11 - Oprava fasád...'!J31</f>
        <v>0</v>
      </c>
      <c r="AW95" s="128">
        <f>'ZS-Pha5-11 - Oprava fasád...'!J32</f>
        <v>0</v>
      </c>
      <c r="AX95" s="128">
        <f>'ZS-Pha5-11 - Oprava fasád...'!J33</f>
        <v>0</v>
      </c>
      <c r="AY95" s="128">
        <f>'ZS-Pha5-11 - Oprava fasád...'!J34</f>
        <v>0</v>
      </c>
      <c r="AZ95" s="128">
        <f>'ZS-Pha5-11 - Oprava fasád...'!F31</f>
        <v>0</v>
      </c>
      <c r="BA95" s="128">
        <f>'ZS-Pha5-11 - Oprava fasád...'!F32</f>
        <v>0</v>
      </c>
      <c r="BB95" s="128">
        <f>'ZS-Pha5-11 - Oprava fasád...'!F33</f>
        <v>0</v>
      </c>
      <c r="BC95" s="128">
        <f>'ZS-Pha5-11 - Oprava fasád...'!F34</f>
        <v>0</v>
      </c>
      <c r="BD95" s="130">
        <f>'ZS-Pha5-11 - Oprava fasád...'!F35</f>
        <v>0</v>
      </c>
      <c r="BE95" s="7"/>
      <c r="BT95" s="131" t="s">
        <v>81</v>
      </c>
      <c r="BU95" s="131" t="s">
        <v>82</v>
      </c>
      <c r="BV95" s="131" t="s">
        <v>77</v>
      </c>
      <c r="BW95" s="131" t="s">
        <v>5</v>
      </c>
      <c r="BX95" s="131" t="s">
        <v>78</v>
      </c>
      <c r="CL95" s="131" t="s">
        <v>1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</sheetData>
  <sheetProtection sheet="1" formatColumns="0" formatRows="0" objects="1" scenarios="1" spinCount="100000" saltValue="nT2GnqLYzErop69OFw6TN62TCSCtUcap+Hr3ShRcPU/s3Bl9arPKXcDVfFgOjkakWtAJP43iFkBAQcRmSPNA2w==" hashValue="k2rL3FOIQatCTr+rOqDclweNDH0RvlVmCGwGerW8HYtH37gPB3qR0udurjavLED7JRHLutU9J/sMRC4YBhiVf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ZS-Pha5-11 - Oprava fasád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2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5"/>
      <c r="J3" s="134"/>
      <c r="K3" s="134"/>
      <c r="L3" s="21"/>
      <c r="AT3" s="18" t="s">
        <v>83</v>
      </c>
    </row>
    <row r="4" s="1" customFormat="1" ht="24.96" customHeight="1">
      <c r="B4" s="21"/>
      <c r="D4" s="136" t="s">
        <v>84</v>
      </c>
      <c r="I4" s="132"/>
      <c r="L4" s="21"/>
      <c r="M4" s="137" t="s">
        <v>10</v>
      </c>
      <c r="AT4" s="18" t="s">
        <v>4</v>
      </c>
    </row>
    <row r="5" s="1" customFormat="1" ht="6.96" customHeight="1">
      <c r="B5" s="21"/>
      <c r="I5" s="132"/>
      <c r="L5" s="21"/>
    </row>
    <row r="6" s="2" customFormat="1" ht="12" customHeight="1">
      <c r="A6" s="39"/>
      <c r="B6" s="45"/>
      <c r="C6" s="39"/>
      <c r="D6" s="138" t="s">
        <v>16</v>
      </c>
      <c r="E6" s="39"/>
      <c r="F6" s="39"/>
      <c r="G6" s="39"/>
      <c r="H6" s="39"/>
      <c r="I6" s="139"/>
      <c r="J6" s="39"/>
      <c r="K6" s="39"/>
      <c r="L6" s="64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24.75" customHeight="1">
      <c r="A7" s="39"/>
      <c r="B7" s="45"/>
      <c r="C7" s="39"/>
      <c r="D7" s="39"/>
      <c r="E7" s="140" t="s">
        <v>17</v>
      </c>
      <c r="F7" s="39"/>
      <c r="G7" s="39"/>
      <c r="H7" s="39"/>
      <c r="I7" s="139"/>
      <c r="J7" s="39"/>
      <c r="K7" s="39"/>
      <c r="L7" s="64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1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38" t="s">
        <v>18</v>
      </c>
      <c r="E9" s="39"/>
      <c r="F9" s="141" t="s">
        <v>1</v>
      </c>
      <c r="G9" s="39"/>
      <c r="H9" s="39"/>
      <c r="I9" s="142" t="s">
        <v>19</v>
      </c>
      <c r="J9" s="141" t="s">
        <v>1</v>
      </c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38" t="s">
        <v>20</v>
      </c>
      <c r="E10" s="39"/>
      <c r="F10" s="141" t="s">
        <v>21</v>
      </c>
      <c r="G10" s="39"/>
      <c r="H10" s="39"/>
      <c r="I10" s="142" t="s">
        <v>22</v>
      </c>
      <c r="J10" s="143" t="str">
        <f>'Rekapitulace stavby'!AN8</f>
        <v>4.5.2020</v>
      </c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1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8" t="s">
        <v>24</v>
      </c>
      <c r="E12" s="39"/>
      <c r="F12" s="39"/>
      <c r="G12" s="39"/>
      <c r="H12" s="39"/>
      <c r="I12" s="142" t="s">
        <v>25</v>
      </c>
      <c r="J12" s="141" t="s">
        <v>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41" t="s">
        <v>26</v>
      </c>
      <c r="F13" s="39"/>
      <c r="G13" s="39"/>
      <c r="H13" s="39"/>
      <c r="I13" s="142" t="s">
        <v>27</v>
      </c>
      <c r="J13" s="141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1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38" t="s">
        <v>28</v>
      </c>
      <c r="E15" s="39"/>
      <c r="F15" s="39"/>
      <c r="G15" s="39"/>
      <c r="H15" s="39"/>
      <c r="I15" s="142" t="s">
        <v>25</v>
      </c>
      <c r="J15" s="34" t="str">
        <f>'Rekapitulace stavby'!AN13</f>
        <v>Vyplň údaj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41"/>
      <c r="G16" s="141"/>
      <c r="H16" s="141"/>
      <c r="I16" s="142" t="s">
        <v>27</v>
      </c>
      <c r="J16" s="34" t="str">
        <f>'Rekapitulace stavby'!AN14</f>
        <v>Vyplň údaj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1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38" t="s">
        <v>30</v>
      </c>
      <c r="E18" s="39"/>
      <c r="F18" s="39"/>
      <c r="G18" s="39"/>
      <c r="H18" s="39"/>
      <c r="I18" s="142" t="s">
        <v>25</v>
      </c>
      <c r="J18" s="141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1" t="s">
        <v>31</v>
      </c>
      <c r="F19" s="39"/>
      <c r="G19" s="39"/>
      <c r="H19" s="39"/>
      <c r="I19" s="142" t="s">
        <v>27</v>
      </c>
      <c r="J19" s="141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1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38" t="s">
        <v>33</v>
      </c>
      <c r="E21" s="39"/>
      <c r="F21" s="39"/>
      <c r="G21" s="39"/>
      <c r="H21" s="39"/>
      <c r="I21" s="142" t="s">
        <v>25</v>
      </c>
      <c r="J21" s="141" t="str">
        <f>IF('Rekapitulace stavby'!AN19="","",'Rekapitulace stavby'!AN19)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41" t="str">
        <f>IF('Rekapitulace stavby'!E20="","",'Rekapitulace stavby'!E20)</f>
        <v xml:space="preserve"> </v>
      </c>
      <c r="F22" s="39"/>
      <c r="G22" s="39"/>
      <c r="H22" s="39"/>
      <c r="I22" s="142" t="s">
        <v>27</v>
      </c>
      <c r="J22" s="141" t="str">
        <f>IF('Rekapitulace stavby'!AN20="","",'Rekapitulace stavby'!AN20)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1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38" t="s">
        <v>35</v>
      </c>
      <c r="E24" s="39"/>
      <c r="F24" s="39"/>
      <c r="G24" s="39"/>
      <c r="H24" s="39"/>
      <c r="I24" s="1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16.5" customHeight="1">
      <c r="A25" s="144"/>
      <c r="B25" s="145"/>
      <c r="C25" s="144"/>
      <c r="D25" s="144"/>
      <c r="E25" s="146" t="s">
        <v>1</v>
      </c>
      <c r="F25" s="146"/>
      <c r="G25" s="146"/>
      <c r="H25" s="146"/>
      <c r="I25" s="147"/>
      <c r="J25" s="144"/>
      <c r="K25" s="144"/>
      <c r="L25" s="148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1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49"/>
      <c r="E27" s="149"/>
      <c r="F27" s="149"/>
      <c r="G27" s="149"/>
      <c r="H27" s="149"/>
      <c r="I27" s="150"/>
      <c r="J27" s="149"/>
      <c r="K27" s="14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51" t="s">
        <v>36</v>
      </c>
      <c r="E28" s="39"/>
      <c r="F28" s="39"/>
      <c r="G28" s="39"/>
      <c r="H28" s="39"/>
      <c r="I28" s="139"/>
      <c r="J28" s="152">
        <f>ROUND(J133, 2)</f>
        <v>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9"/>
      <c r="E29" s="149"/>
      <c r="F29" s="149"/>
      <c r="G29" s="149"/>
      <c r="H29" s="149"/>
      <c r="I29" s="150"/>
      <c r="J29" s="149"/>
      <c r="K29" s="14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53" t="s">
        <v>38</v>
      </c>
      <c r="G30" s="39"/>
      <c r="H30" s="39"/>
      <c r="I30" s="154" t="s">
        <v>37</v>
      </c>
      <c r="J30" s="153" t="s">
        <v>39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5" t="s">
        <v>40</v>
      </c>
      <c r="E31" s="138" t="s">
        <v>41</v>
      </c>
      <c r="F31" s="156">
        <f>ROUND((SUM(BE133:BE705)),  2)</f>
        <v>0</v>
      </c>
      <c r="G31" s="39"/>
      <c r="H31" s="39"/>
      <c r="I31" s="157">
        <v>0.20999999999999999</v>
      </c>
      <c r="J31" s="156">
        <f>ROUND(((SUM(BE133:BE705))*I31),  2)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38" t="s">
        <v>42</v>
      </c>
      <c r="F32" s="156">
        <f>ROUND((SUM(BF133:BF705)),  2)</f>
        <v>0</v>
      </c>
      <c r="G32" s="39"/>
      <c r="H32" s="39"/>
      <c r="I32" s="157">
        <v>0.14999999999999999</v>
      </c>
      <c r="J32" s="156">
        <f>ROUND(((SUM(BF133:BF705))*I32), 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38" t="s">
        <v>43</v>
      </c>
      <c r="F33" s="156">
        <f>ROUND((SUM(BG133:BG705)),  2)</f>
        <v>0</v>
      </c>
      <c r="G33" s="39"/>
      <c r="H33" s="39"/>
      <c r="I33" s="157">
        <v>0.20999999999999999</v>
      </c>
      <c r="J33" s="156">
        <f>0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8" t="s">
        <v>44</v>
      </c>
      <c r="F34" s="156">
        <f>ROUND((SUM(BH133:BH705)),  2)</f>
        <v>0</v>
      </c>
      <c r="G34" s="39"/>
      <c r="H34" s="39"/>
      <c r="I34" s="157">
        <v>0.14999999999999999</v>
      </c>
      <c r="J34" s="156">
        <f>0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8" t="s">
        <v>45</v>
      </c>
      <c r="F35" s="156">
        <f>ROUND((SUM(BI133:BI705)),  2)</f>
        <v>0</v>
      </c>
      <c r="G35" s="39"/>
      <c r="H35" s="39"/>
      <c r="I35" s="157">
        <v>0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139"/>
      <c r="J36" s="39"/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58"/>
      <c r="D37" s="159" t="s">
        <v>46</v>
      </c>
      <c r="E37" s="160"/>
      <c r="F37" s="160"/>
      <c r="G37" s="161" t="s">
        <v>47</v>
      </c>
      <c r="H37" s="162" t="s">
        <v>48</v>
      </c>
      <c r="I37" s="163"/>
      <c r="J37" s="164">
        <f>SUM(J28:J35)</f>
        <v>0</v>
      </c>
      <c r="K37" s="165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39"/>
      <c r="F38" s="39"/>
      <c r="G38" s="39"/>
      <c r="H38" s="39"/>
      <c r="I38" s="1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1" customFormat="1" ht="14.4" customHeight="1">
      <c r="B39" s="21"/>
      <c r="I39" s="132"/>
      <c r="L39" s="21"/>
    </row>
    <row r="40" s="1" customFormat="1" ht="14.4" customHeight="1">
      <c r="B40" s="21"/>
      <c r="I40" s="132"/>
      <c r="L40" s="21"/>
    </row>
    <row r="41" s="1" customFormat="1" ht="14.4" customHeight="1">
      <c r="B41" s="21"/>
      <c r="I41" s="132"/>
      <c r="L41" s="21"/>
    </row>
    <row r="42" s="1" customFormat="1" ht="14.4" customHeight="1">
      <c r="B42" s="21"/>
      <c r="I42" s="132"/>
      <c r="L42" s="21"/>
    </row>
    <row r="43" s="1" customFormat="1" ht="14.4" customHeight="1">
      <c r="B43" s="21"/>
      <c r="I43" s="132"/>
      <c r="L43" s="21"/>
    </row>
    <row r="44" s="1" customFormat="1" ht="14.4" customHeight="1">
      <c r="B44" s="21"/>
      <c r="I44" s="132"/>
      <c r="L44" s="21"/>
    </row>
    <row r="45" s="1" customFormat="1" ht="14.4" customHeight="1">
      <c r="B45" s="21"/>
      <c r="I45" s="132"/>
      <c r="L45" s="21"/>
    </row>
    <row r="46" s="1" customFormat="1" ht="14.4" customHeight="1">
      <c r="B46" s="21"/>
      <c r="I46" s="132"/>
      <c r="L46" s="21"/>
    </row>
    <row r="47" s="1" customFormat="1" ht="14.4" customHeight="1">
      <c r="B47" s="21"/>
      <c r="I47" s="132"/>
      <c r="L47" s="21"/>
    </row>
    <row r="48" s="1" customFormat="1" ht="14.4" customHeight="1">
      <c r="B48" s="21"/>
      <c r="I48" s="132"/>
      <c r="L48" s="21"/>
    </row>
    <row r="49" s="1" customFormat="1" ht="14.4" customHeight="1">
      <c r="B49" s="21"/>
      <c r="I49" s="132"/>
      <c r="L49" s="21"/>
    </row>
    <row r="50" s="2" customFormat="1" ht="14.4" customHeight="1">
      <c r="B50" s="64"/>
      <c r="D50" s="166" t="s">
        <v>49</v>
      </c>
      <c r="E50" s="167"/>
      <c r="F50" s="167"/>
      <c r="G50" s="166" t="s">
        <v>50</v>
      </c>
      <c r="H50" s="167"/>
      <c r="I50" s="168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9" t="s">
        <v>51</v>
      </c>
      <c r="E61" s="170"/>
      <c r="F61" s="171" t="s">
        <v>52</v>
      </c>
      <c r="G61" s="169" t="s">
        <v>51</v>
      </c>
      <c r="H61" s="170"/>
      <c r="I61" s="172"/>
      <c r="J61" s="173" t="s">
        <v>52</v>
      </c>
      <c r="K61" s="170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53</v>
      </c>
      <c r="E65" s="174"/>
      <c r="F65" s="174"/>
      <c r="G65" s="166" t="s">
        <v>54</v>
      </c>
      <c r="H65" s="174"/>
      <c r="I65" s="175"/>
      <c r="J65" s="174"/>
      <c r="K65" s="174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9" t="s">
        <v>51</v>
      </c>
      <c r="E76" s="170"/>
      <c r="F76" s="171" t="s">
        <v>52</v>
      </c>
      <c r="G76" s="169" t="s">
        <v>51</v>
      </c>
      <c r="H76" s="170"/>
      <c r="I76" s="172"/>
      <c r="J76" s="173" t="s">
        <v>52</v>
      </c>
      <c r="K76" s="170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6"/>
      <c r="C77" s="177"/>
      <c r="D77" s="177"/>
      <c r="E77" s="177"/>
      <c r="F77" s="177"/>
      <c r="G77" s="177"/>
      <c r="H77" s="177"/>
      <c r="I77" s="178"/>
      <c r="J77" s="177"/>
      <c r="K77" s="177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9"/>
      <c r="C81" s="180"/>
      <c r="D81" s="180"/>
      <c r="E81" s="180"/>
      <c r="F81" s="180"/>
      <c r="G81" s="180"/>
      <c r="H81" s="180"/>
      <c r="I81" s="181"/>
      <c r="J81" s="180"/>
      <c r="K81" s="180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85</v>
      </c>
      <c r="D82" s="41"/>
      <c r="E82" s="41"/>
      <c r="F82" s="41"/>
      <c r="G82" s="41"/>
      <c r="H82" s="41"/>
      <c r="I82" s="139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39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39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75" customHeight="1">
      <c r="A85" s="39"/>
      <c r="B85" s="40"/>
      <c r="C85" s="41"/>
      <c r="D85" s="41"/>
      <c r="E85" s="77" t="str">
        <f>E7</f>
        <v>Oprava fasády ZŠ Waldorfská, Praha 5 - Jinonice, objekt Mezi roklemi 636/4</v>
      </c>
      <c r="F85" s="41"/>
      <c r="G85" s="41"/>
      <c r="H85" s="41"/>
      <c r="I85" s="139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139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20</v>
      </c>
      <c r="D87" s="41"/>
      <c r="E87" s="41"/>
      <c r="F87" s="28" t="str">
        <f>F10</f>
        <v>Praha 5 - Jinonice</v>
      </c>
      <c r="G87" s="41"/>
      <c r="H87" s="41"/>
      <c r="I87" s="142" t="s">
        <v>22</v>
      </c>
      <c r="J87" s="80" t="str">
        <f>IF(J10="","",J10)</f>
        <v>4.5.2020</v>
      </c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39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5.65" customHeight="1">
      <c r="A89" s="39"/>
      <c r="B89" s="40"/>
      <c r="C89" s="33" t="s">
        <v>24</v>
      </c>
      <c r="D89" s="41"/>
      <c r="E89" s="41"/>
      <c r="F89" s="28" t="str">
        <f>E13</f>
        <v>Městská část Praha 5</v>
      </c>
      <c r="G89" s="41"/>
      <c r="H89" s="41"/>
      <c r="I89" s="142" t="s">
        <v>30</v>
      </c>
      <c r="J89" s="37" t="str">
        <f>E19</f>
        <v>Ing. Miroslav Neubauer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28</v>
      </c>
      <c r="D90" s="41"/>
      <c r="E90" s="41"/>
      <c r="F90" s="28" t="str">
        <f>IF(E16="","",E16)</f>
        <v>Vyplň údaj</v>
      </c>
      <c r="G90" s="41"/>
      <c r="H90" s="41"/>
      <c r="I90" s="142" t="s">
        <v>33</v>
      </c>
      <c r="J90" s="37" t="str">
        <f>E22</f>
        <v xml:space="preserve"> 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139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9.28" customHeight="1">
      <c r="A92" s="39"/>
      <c r="B92" s="40"/>
      <c r="C92" s="182" t="s">
        <v>86</v>
      </c>
      <c r="D92" s="183"/>
      <c r="E92" s="183"/>
      <c r="F92" s="183"/>
      <c r="G92" s="183"/>
      <c r="H92" s="183"/>
      <c r="I92" s="184"/>
      <c r="J92" s="185" t="s">
        <v>87</v>
      </c>
      <c r="K92" s="183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39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2.8" customHeight="1">
      <c r="A94" s="39"/>
      <c r="B94" s="40"/>
      <c r="C94" s="186" t="s">
        <v>88</v>
      </c>
      <c r="D94" s="41"/>
      <c r="E94" s="41"/>
      <c r="F94" s="41"/>
      <c r="G94" s="41"/>
      <c r="H94" s="41"/>
      <c r="I94" s="139"/>
      <c r="J94" s="111">
        <f>J133</f>
        <v>0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U94" s="18" t="s">
        <v>89</v>
      </c>
    </row>
    <row r="95" s="9" customFormat="1" ht="24.96" customHeight="1">
      <c r="A95" s="9"/>
      <c r="B95" s="187"/>
      <c r="C95" s="188"/>
      <c r="D95" s="189" t="s">
        <v>90</v>
      </c>
      <c r="E95" s="190"/>
      <c r="F95" s="190"/>
      <c r="G95" s="190"/>
      <c r="H95" s="190"/>
      <c r="I95" s="191"/>
      <c r="J95" s="192">
        <f>J134</f>
        <v>0</v>
      </c>
      <c r="K95" s="188"/>
      <c r="L95" s="193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4"/>
      <c r="C96" s="195"/>
      <c r="D96" s="196" t="s">
        <v>91</v>
      </c>
      <c r="E96" s="197"/>
      <c r="F96" s="197"/>
      <c r="G96" s="197"/>
      <c r="H96" s="197"/>
      <c r="I96" s="198"/>
      <c r="J96" s="199">
        <f>J135</f>
        <v>0</v>
      </c>
      <c r="K96" s="195"/>
      <c r="L96" s="20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4"/>
      <c r="C97" s="195"/>
      <c r="D97" s="196" t="s">
        <v>92</v>
      </c>
      <c r="E97" s="197"/>
      <c r="F97" s="197"/>
      <c r="G97" s="197"/>
      <c r="H97" s="197"/>
      <c r="I97" s="198"/>
      <c r="J97" s="199">
        <f>J250</f>
        <v>0</v>
      </c>
      <c r="K97" s="195"/>
      <c r="L97" s="20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4"/>
      <c r="C98" s="195"/>
      <c r="D98" s="196" t="s">
        <v>93</v>
      </c>
      <c r="E98" s="197"/>
      <c r="F98" s="197"/>
      <c r="G98" s="197"/>
      <c r="H98" s="197"/>
      <c r="I98" s="198"/>
      <c r="J98" s="199">
        <f>J255</f>
        <v>0</v>
      </c>
      <c r="K98" s="195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95"/>
      <c r="D99" s="196" t="s">
        <v>94</v>
      </c>
      <c r="E99" s="197"/>
      <c r="F99" s="197"/>
      <c r="G99" s="197"/>
      <c r="H99" s="197"/>
      <c r="I99" s="198"/>
      <c r="J99" s="199">
        <f>J287</f>
        <v>0</v>
      </c>
      <c r="K99" s="195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95"/>
      <c r="D100" s="196" t="s">
        <v>95</v>
      </c>
      <c r="E100" s="197"/>
      <c r="F100" s="197"/>
      <c r="G100" s="197"/>
      <c r="H100" s="197"/>
      <c r="I100" s="198"/>
      <c r="J100" s="199">
        <f>J330</f>
        <v>0</v>
      </c>
      <c r="K100" s="19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95"/>
      <c r="D101" s="196" t="s">
        <v>96</v>
      </c>
      <c r="E101" s="197"/>
      <c r="F101" s="197"/>
      <c r="G101" s="197"/>
      <c r="H101" s="197"/>
      <c r="I101" s="198"/>
      <c r="J101" s="199">
        <f>J356</f>
        <v>0</v>
      </c>
      <c r="K101" s="19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95"/>
      <c r="D102" s="196" t="s">
        <v>97</v>
      </c>
      <c r="E102" s="197"/>
      <c r="F102" s="197"/>
      <c r="G102" s="197"/>
      <c r="H102" s="197"/>
      <c r="I102" s="198"/>
      <c r="J102" s="199">
        <f>J509</f>
        <v>0</v>
      </c>
      <c r="K102" s="19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95"/>
      <c r="D103" s="196" t="s">
        <v>98</v>
      </c>
      <c r="E103" s="197"/>
      <c r="F103" s="197"/>
      <c r="G103" s="197"/>
      <c r="H103" s="197"/>
      <c r="I103" s="198"/>
      <c r="J103" s="199">
        <f>J563</f>
        <v>0</v>
      </c>
      <c r="K103" s="19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95"/>
      <c r="D104" s="196" t="s">
        <v>99</v>
      </c>
      <c r="E104" s="197"/>
      <c r="F104" s="197"/>
      <c r="G104" s="197"/>
      <c r="H104" s="197"/>
      <c r="I104" s="198"/>
      <c r="J104" s="199">
        <f>J611</f>
        <v>0</v>
      </c>
      <c r="K104" s="19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95"/>
      <c r="D105" s="196" t="s">
        <v>100</v>
      </c>
      <c r="E105" s="197"/>
      <c r="F105" s="197"/>
      <c r="G105" s="197"/>
      <c r="H105" s="197"/>
      <c r="I105" s="198"/>
      <c r="J105" s="199">
        <f>J620</f>
        <v>0</v>
      </c>
      <c r="K105" s="19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7"/>
      <c r="C106" s="188"/>
      <c r="D106" s="189" t="s">
        <v>101</v>
      </c>
      <c r="E106" s="190"/>
      <c r="F106" s="190"/>
      <c r="G106" s="190"/>
      <c r="H106" s="190"/>
      <c r="I106" s="191"/>
      <c r="J106" s="192">
        <f>J622</f>
        <v>0</v>
      </c>
      <c r="K106" s="188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4"/>
      <c r="C107" s="195"/>
      <c r="D107" s="196" t="s">
        <v>102</v>
      </c>
      <c r="E107" s="197"/>
      <c r="F107" s="197"/>
      <c r="G107" s="197"/>
      <c r="H107" s="197"/>
      <c r="I107" s="198"/>
      <c r="J107" s="199">
        <f>J623</f>
        <v>0</v>
      </c>
      <c r="K107" s="195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95"/>
      <c r="D108" s="196" t="s">
        <v>103</v>
      </c>
      <c r="E108" s="197"/>
      <c r="F108" s="197"/>
      <c r="G108" s="197"/>
      <c r="H108" s="197"/>
      <c r="I108" s="198"/>
      <c r="J108" s="199">
        <f>J625</f>
        <v>0</v>
      </c>
      <c r="K108" s="195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4"/>
      <c r="C109" s="195"/>
      <c r="D109" s="196" t="s">
        <v>104</v>
      </c>
      <c r="E109" s="197"/>
      <c r="F109" s="197"/>
      <c r="G109" s="197"/>
      <c r="H109" s="197"/>
      <c r="I109" s="198"/>
      <c r="J109" s="199">
        <f>J644</f>
        <v>0</v>
      </c>
      <c r="K109" s="195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4"/>
      <c r="C110" s="195"/>
      <c r="D110" s="196" t="s">
        <v>105</v>
      </c>
      <c r="E110" s="197"/>
      <c r="F110" s="197"/>
      <c r="G110" s="197"/>
      <c r="H110" s="197"/>
      <c r="I110" s="198"/>
      <c r="J110" s="199">
        <f>J669</f>
        <v>0</v>
      </c>
      <c r="K110" s="195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4"/>
      <c r="C111" s="195"/>
      <c r="D111" s="196" t="s">
        <v>106</v>
      </c>
      <c r="E111" s="197"/>
      <c r="F111" s="197"/>
      <c r="G111" s="197"/>
      <c r="H111" s="197"/>
      <c r="I111" s="198"/>
      <c r="J111" s="199">
        <f>J681</f>
        <v>0</v>
      </c>
      <c r="K111" s="195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87"/>
      <c r="C112" s="188"/>
      <c r="D112" s="189" t="s">
        <v>107</v>
      </c>
      <c r="E112" s="190"/>
      <c r="F112" s="190"/>
      <c r="G112" s="190"/>
      <c r="H112" s="190"/>
      <c r="I112" s="191"/>
      <c r="J112" s="192">
        <f>J698</f>
        <v>0</v>
      </c>
      <c r="K112" s="188"/>
      <c r="L112" s="193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4"/>
      <c r="C113" s="195"/>
      <c r="D113" s="196" t="s">
        <v>108</v>
      </c>
      <c r="E113" s="197"/>
      <c r="F113" s="197"/>
      <c r="G113" s="197"/>
      <c r="H113" s="197"/>
      <c r="I113" s="198"/>
      <c r="J113" s="199">
        <f>J699</f>
        <v>0</v>
      </c>
      <c r="K113" s="195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4"/>
      <c r="C114" s="195"/>
      <c r="D114" s="196" t="s">
        <v>109</v>
      </c>
      <c r="E114" s="197"/>
      <c r="F114" s="197"/>
      <c r="G114" s="197"/>
      <c r="H114" s="197"/>
      <c r="I114" s="198"/>
      <c r="J114" s="199">
        <f>J701</f>
        <v>0</v>
      </c>
      <c r="K114" s="195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4"/>
      <c r="C115" s="195"/>
      <c r="D115" s="196" t="s">
        <v>110</v>
      </c>
      <c r="E115" s="197"/>
      <c r="F115" s="197"/>
      <c r="G115" s="197"/>
      <c r="H115" s="197"/>
      <c r="I115" s="198"/>
      <c r="J115" s="199">
        <f>J703</f>
        <v>0</v>
      </c>
      <c r="K115" s="195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139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17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181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111</v>
      </c>
      <c r="D122" s="41"/>
      <c r="E122" s="41"/>
      <c r="F122" s="41"/>
      <c r="G122" s="41"/>
      <c r="H122" s="41"/>
      <c r="I122" s="139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139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139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75" customHeight="1">
      <c r="A125" s="39"/>
      <c r="B125" s="40"/>
      <c r="C125" s="41"/>
      <c r="D125" s="41"/>
      <c r="E125" s="77" t="str">
        <f>E7</f>
        <v>Oprava fasády ZŠ Waldorfská, Praha 5 - Jinonice, objekt Mezi roklemi 636/4</v>
      </c>
      <c r="F125" s="41"/>
      <c r="G125" s="41"/>
      <c r="H125" s="41"/>
      <c r="I125" s="139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139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F10</f>
        <v>Praha 5 - Jinonice</v>
      </c>
      <c r="G127" s="41"/>
      <c r="H127" s="41"/>
      <c r="I127" s="142" t="s">
        <v>22</v>
      </c>
      <c r="J127" s="80" t="str">
        <f>IF(J10="","",J10)</f>
        <v>4.5.2020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139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5.65" customHeight="1">
      <c r="A129" s="39"/>
      <c r="B129" s="40"/>
      <c r="C129" s="33" t="s">
        <v>24</v>
      </c>
      <c r="D129" s="41"/>
      <c r="E129" s="41"/>
      <c r="F129" s="28" t="str">
        <f>E13</f>
        <v>Městská část Praha 5</v>
      </c>
      <c r="G129" s="41"/>
      <c r="H129" s="41"/>
      <c r="I129" s="142" t="s">
        <v>30</v>
      </c>
      <c r="J129" s="37" t="str">
        <f>E19</f>
        <v>Ing. Miroslav Neubauer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IF(E16="","",E16)</f>
        <v>Vyplň údaj</v>
      </c>
      <c r="G130" s="41"/>
      <c r="H130" s="41"/>
      <c r="I130" s="142" t="s">
        <v>33</v>
      </c>
      <c r="J130" s="37" t="str">
        <f>E22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139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112</v>
      </c>
      <c r="D132" s="204" t="s">
        <v>61</v>
      </c>
      <c r="E132" s="204" t="s">
        <v>57</v>
      </c>
      <c r="F132" s="204" t="s">
        <v>58</v>
      </c>
      <c r="G132" s="204" t="s">
        <v>113</v>
      </c>
      <c r="H132" s="204" t="s">
        <v>114</v>
      </c>
      <c r="I132" s="205" t="s">
        <v>115</v>
      </c>
      <c r="J132" s="206" t="s">
        <v>87</v>
      </c>
      <c r="K132" s="207" t="s">
        <v>116</v>
      </c>
      <c r="L132" s="208"/>
      <c r="M132" s="101" t="s">
        <v>1</v>
      </c>
      <c r="N132" s="102" t="s">
        <v>40</v>
      </c>
      <c r="O132" s="102" t="s">
        <v>117</v>
      </c>
      <c r="P132" s="102" t="s">
        <v>118</v>
      </c>
      <c r="Q132" s="102" t="s">
        <v>119</v>
      </c>
      <c r="R132" s="102" t="s">
        <v>120</v>
      </c>
      <c r="S132" s="102" t="s">
        <v>121</v>
      </c>
      <c r="T132" s="103" t="s">
        <v>122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123</v>
      </c>
      <c r="D133" s="41"/>
      <c r="E133" s="41"/>
      <c r="F133" s="41"/>
      <c r="G133" s="41"/>
      <c r="H133" s="41"/>
      <c r="I133" s="139"/>
      <c r="J133" s="209">
        <f>BK133</f>
        <v>0</v>
      </c>
      <c r="K133" s="41"/>
      <c r="L133" s="45"/>
      <c r="M133" s="104"/>
      <c r="N133" s="210"/>
      <c r="O133" s="105"/>
      <c r="P133" s="211">
        <f>P134+P622+P698</f>
        <v>0</v>
      </c>
      <c r="Q133" s="105"/>
      <c r="R133" s="211">
        <f>R134+R622+R698</f>
        <v>193.32765965999997</v>
      </c>
      <c r="S133" s="105"/>
      <c r="T133" s="212">
        <f>T134+T622+T698</f>
        <v>63.501497000000008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75</v>
      </c>
      <c r="AU133" s="18" t="s">
        <v>89</v>
      </c>
      <c r="BK133" s="213">
        <f>BK134+BK622+BK698</f>
        <v>0</v>
      </c>
    </row>
    <row r="134" s="12" customFormat="1" ht="25.92" customHeight="1">
      <c r="A134" s="12"/>
      <c r="B134" s="214"/>
      <c r="C134" s="215"/>
      <c r="D134" s="216" t="s">
        <v>75</v>
      </c>
      <c r="E134" s="217" t="s">
        <v>124</v>
      </c>
      <c r="F134" s="217" t="s">
        <v>125</v>
      </c>
      <c r="G134" s="215"/>
      <c r="H134" s="215"/>
      <c r="I134" s="218"/>
      <c r="J134" s="219">
        <f>BK134</f>
        <v>0</v>
      </c>
      <c r="K134" s="215"/>
      <c r="L134" s="220"/>
      <c r="M134" s="221"/>
      <c r="N134" s="222"/>
      <c r="O134" s="222"/>
      <c r="P134" s="223">
        <f>P135+P250+P255+P287+P330+P356+P509+P563+P611+P620</f>
        <v>0</v>
      </c>
      <c r="Q134" s="222"/>
      <c r="R134" s="223">
        <f>R135+R250+R255+R287+R330+R356+R509+R563+R611+R620</f>
        <v>192.81392365999997</v>
      </c>
      <c r="S134" s="222"/>
      <c r="T134" s="224">
        <f>T135+T250+T255+T287+T330+T356+T509+T563+T611+T620</f>
        <v>63.189900000000009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81</v>
      </c>
      <c r="AT134" s="226" t="s">
        <v>75</v>
      </c>
      <c r="AU134" s="226" t="s">
        <v>76</v>
      </c>
      <c r="AY134" s="225" t="s">
        <v>126</v>
      </c>
      <c r="BK134" s="227">
        <f>BK135+BK250+BK255+BK287+BK330+BK356+BK509+BK563+BK611+BK620</f>
        <v>0</v>
      </c>
    </row>
    <row r="135" s="12" customFormat="1" ht="22.8" customHeight="1">
      <c r="A135" s="12"/>
      <c r="B135" s="214"/>
      <c r="C135" s="215"/>
      <c r="D135" s="216" t="s">
        <v>75</v>
      </c>
      <c r="E135" s="228" t="s">
        <v>81</v>
      </c>
      <c r="F135" s="228" t="s">
        <v>127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SUM(P136:P249)</f>
        <v>0</v>
      </c>
      <c r="Q135" s="222"/>
      <c r="R135" s="223">
        <f>SUM(R136:R249)</f>
        <v>43.633544000000001</v>
      </c>
      <c r="S135" s="222"/>
      <c r="T135" s="224">
        <f>SUM(T136:T249)</f>
        <v>18.424999999999997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81</v>
      </c>
      <c r="AT135" s="226" t="s">
        <v>75</v>
      </c>
      <c r="AU135" s="226" t="s">
        <v>81</v>
      </c>
      <c r="AY135" s="225" t="s">
        <v>126</v>
      </c>
      <c r="BK135" s="227">
        <f>SUM(BK136:BK249)</f>
        <v>0</v>
      </c>
    </row>
    <row r="136" s="2" customFormat="1" ht="21.75" customHeight="1">
      <c r="A136" s="39"/>
      <c r="B136" s="40"/>
      <c r="C136" s="230" t="s">
        <v>81</v>
      </c>
      <c r="D136" s="230" t="s">
        <v>128</v>
      </c>
      <c r="E136" s="231" t="s">
        <v>129</v>
      </c>
      <c r="F136" s="232" t="s">
        <v>130</v>
      </c>
      <c r="G136" s="233" t="s">
        <v>131</v>
      </c>
      <c r="H136" s="234">
        <v>172.69999999999999</v>
      </c>
      <c r="I136" s="235"/>
      <c r="J136" s="236">
        <f>ROUND(I136*H136,2)</f>
        <v>0</v>
      </c>
      <c r="K136" s="237"/>
      <c r="L136" s="45"/>
      <c r="M136" s="238" t="s">
        <v>1</v>
      </c>
      <c r="N136" s="239" t="s">
        <v>41</v>
      </c>
      <c r="O136" s="92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2" t="s">
        <v>132</v>
      </c>
      <c r="AT136" s="242" t="s">
        <v>128</v>
      </c>
      <c r="AU136" s="242" t="s">
        <v>83</v>
      </c>
      <c r="AY136" s="18" t="s">
        <v>126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8" t="s">
        <v>81</v>
      </c>
      <c r="BK136" s="243">
        <f>ROUND(I136*H136,2)</f>
        <v>0</v>
      </c>
      <c r="BL136" s="18" t="s">
        <v>132</v>
      </c>
      <c r="BM136" s="242" t="s">
        <v>133</v>
      </c>
    </row>
    <row r="137" s="13" customFormat="1">
      <c r="A137" s="13"/>
      <c r="B137" s="244"/>
      <c r="C137" s="245"/>
      <c r="D137" s="246" t="s">
        <v>134</v>
      </c>
      <c r="E137" s="247" t="s">
        <v>1</v>
      </c>
      <c r="F137" s="248" t="s">
        <v>135</v>
      </c>
      <c r="G137" s="245"/>
      <c r="H137" s="249">
        <v>46.399999999999999</v>
      </c>
      <c r="I137" s="250"/>
      <c r="J137" s="245"/>
      <c r="K137" s="245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134</v>
      </c>
      <c r="AU137" s="255" t="s">
        <v>83</v>
      </c>
      <c r="AV137" s="13" t="s">
        <v>83</v>
      </c>
      <c r="AW137" s="13" t="s">
        <v>32</v>
      </c>
      <c r="AX137" s="13" t="s">
        <v>76</v>
      </c>
      <c r="AY137" s="255" t="s">
        <v>126</v>
      </c>
    </row>
    <row r="138" s="13" customFormat="1">
      <c r="A138" s="13"/>
      <c r="B138" s="244"/>
      <c r="C138" s="245"/>
      <c r="D138" s="246" t="s">
        <v>134</v>
      </c>
      <c r="E138" s="247" t="s">
        <v>1</v>
      </c>
      <c r="F138" s="248" t="s">
        <v>136</v>
      </c>
      <c r="G138" s="245"/>
      <c r="H138" s="249">
        <v>126.3</v>
      </c>
      <c r="I138" s="250"/>
      <c r="J138" s="245"/>
      <c r="K138" s="245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134</v>
      </c>
      <c r="AU138" s="255" t="s">
        <v>83</v>
      </c>
      <c r="AV138" s="13" t="s">
        <v>83</v>
      </c>
      <c r="AW138" s="13" t="s">
        <v>32</v>
      </c>
      <c r="AX138" s="13" t="s">
        <v>76</v>
      </c>
      <c r="AY138" s="255" t="s">
        <v>126</v>
      </c>
    </row>
    <row r="139" s="14" customFormat="1">
      <c r="A139" s="14"/>
      <c r="B139" s="256"/>
      <c r="C139" s="257"/>
      <c r="D139" s="246" t="s">
        <v>134</v>
      </c>
      <c r="E139" s="258" t="s">
        <v>1</v>
      </c>
      <c r="F139" s="259" t="s">
        <v>137</v>
      </c>
      <c r="G139" s="257"/>
      <c r="H139" s="260">
        <v>172.69999999999999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6" t="s">
        <v>134</v>
      </c>
      <c r="AU139" s="266" t="s">
        <v>83</v>
      </c>
      <c r="AV139" s="14" t="s">
        <v>132</v>
      </c>
      <c r="AW139" s="14" t="s">
        <v>32</v>
      </c>
      <c r="AX139" s="14" t="s">
        <v>81</v>
      </c>
      <c r="AY139" s="266" t="s">
        <v>126</v>
      </c>
    </row>
    <row r="140" s="2" customFormat="1" ht="21.75" customHeight="1">
      <c r="A140" s="39"/>
      <c r="B140" s="40"/>
      <c r="C140" s="230" t="s">
        <v>83</v>
      </c>
      <c r="D140" s="230" t="s">
        <v>128</v>
      </c>
      <c r="E140" s="231" t="s">
        <v>138</v>
      </c>
      <c r="F140" s="232" t="s">
        <v>139</v>
      </c>
      <c r="G140" s="233" t="s">
        <v>131</v>
      </c>
      <c r="H140" s="234">
        <v>38.5</v>
      </c>
      <c r="I140" s="235"/>
      <c r="J140" s="236">
        <f>ROUND(I140*H140,2)</f>
        <v>0</v>
      </c>
      <c r="K140" s="237"/>
      <c r="L140" s="45"/>
      <c r="M140" s="238" t="s">
        <v>1</v>
      </c>
      <c r="N140" s="239" t="s">
        <v>41</v>
      </c>
      <c r="O140" s="92"/>
      <c r="P140" s="240">
        <f>O140*H140</f>
        <v>0</v>
      </c>
      <c r="Q140" s="240">
        <v>0</v>
      </c>
      <c r="R140" s="240">
        <f>Q140*H140</f>
        <v>0</v>
      </c>
      <c r="S140" s="240">
        <v>0.28999999999999998</v>
      </c>
      <c r="T140" s="241">
        <f>S140*H140</f>
        <v>11.164999999999999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2" t="s">
        <v>132</v>
      </c>
      <c r="AT140" s="242" t="s">
        <v>128</v>
      </c>
      <c r="AU140" s="242" t="s">
        <v>83</v>
      </c>
      <c r="AY140" s="18" t="s">
        <v>126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8" t="s">
        <v>81</v>
      </c>
      <c r="BK140" s="243">
        <f>ROUND(I140*H140,2)</f>
        <v>0</v>
      </c>
      <c r="BL140" s="18" t="s">
        <v>132</v>
      </c>
      <c r="BM140" s="242" t="s">
        <v>140</v>
      </c>
    </row>
    <row r="141" s="13" customFormat="1">
      <c r="A141" s="13"/>
      <c r="B141" s="244"/>
      <c r="C141" s="245"/>
      <c r="D141" s="246" t="s">
        <v>134</v>
      </c>
      <c r="E141" s="247" t="s">
        <v>1</v>
      </c>
      <c r="F141" s="248" t="s">
        <v>141</v>
      </c>
      <c r="G141" s="245"/>
      <c r="H141" s="249">
        <v>38.5</v>
      </c>
      <c r="I141" s="250"/>
      <c r="J141" s="245"/>
      <c r="K141" s="245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134</v>
      </c>
      <c r="AU141" s="255" t="s">
        <v>83</v>
      </c>
      <c r="AV141" s="13" t="s">
        <v>83</v>
      </c>
      <c r="AW141" s="13" t="s">
        <v>32</v>
      </c>
      <c r="AX141" s="13" t="s">
        <v>81</v>
      </c>
      <c r="AY141" s="255" t="s">
        <v>126</v>
      </c>
    </row>
    <row r="142" s="2" customFormat="1" ht="21.75" customHeight="1">
      <c r="A142" s="39"/>
      <c r="B142" s="40"/>
      <c r="C142" s="230" t="s">
        <v>142</v>
      </c>
      <c r="D142" s="230" t="s">
        <v>128</v>
      </c>
      <c r="E142" s="231" t="s">
        <v>143</v>
      </c>
      <c r="F142" s="232" t="s">
        <v>144</v>
      </c>
      <c r="G142" s="233" t="s">
        <v>131</v>
      </c>
      <c r="H142" s="234">
        <v>33</v>
      </c>
      <c r="I142" s="235"/>
      <c r="J142" s="236">
        <f>ROUND(I142*H142,2)</f>
        <v>0</v>
      </c>
      <c r="K142" s="237"/>
      <c r="L142" s="45"/>
      <c r="M142" s="238" t="s">
        <v>1</v>
      </c>
      <c r="N142" s="239" t="s">
        <v>41</v>
      </c>
      <c r="O142" s="92"/>
      <c r="P142" s="240">
        <f>O142*H142</f>
        <v>0</v>
      </c>
      <c r="Q142" s="240">
        <v>0</v>
      </c>
      <c r="R142" s="240">
        <f>Q142*H142</f>
        <v>0</v>
      </c>
      <c r="S142" s="240">
        <v>0.22</v>
      </c>
      <c r="T142" s="241">
        <f>S142*H142</f>
        <v>7.2599999999999998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2" t="s">
        <v>132</v>
      </c>
      <c r="AT142" s="242" t="s">
        <v>128</v>
      </c>
      <c r="AU142" s="242" t="s">
        <v>83</v>
      </c>
      <c r="AY142" s="18" t="s">
        <v>126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8" t="s">
        <v>81</v>
      </c>
      <c r="BK142" s="243">
        <f>ROUND(I142*H142,2)</f>
        <v>0</v>
      </c>
      <c r="BL142" s="18" t="s">
        <v>132</v>
      </c>
      <c r="BM142" s="242" t="s">
        <v>145</v>
      </c>
    </row>
    <row r="143" s="13" customFormat="1">
      <c r="A143" s="13"/>
      <c r="B143" s="244"/>
      <c r="C143" s="245"/>
      <c r="D143" s="246" t="s">
        <v>134</v>
      </c>
      <c r="E143" s="247" t="s">
        <v>1</v>
      </c>
      <c r="F143" s="248" t="s">
        <v>146</v>
      </c>
      <c r="G143" s="245"/>
      <c r="H143" s="249">
        <v>33</v>
      </c>
      <c r="I143" s="250"/>
      <c r="J143" s="245"/>
      <c r="K143" s="245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134</v>
      </c>
      <c r="AU143" s="255" t="s">
        <v>83</v>
      </c>
      <c r="AV143" s="13" t="s">
        <v>83</v>
      </c>
      <c r="AW143" s="13" t="s">
        <v>32</v>
      </c>
      <c r="AX143" s="13" t="s">
        <v>81</v>
      </c>
      <c r="AY143" s="255" t="s">
        <v>126</v>
      </c>
    </row>
    <row r="144" s="2" customFormat="1" ht="21.75" customHeight="1">
      <c r="A144" s="39"/>
      <c r="B144" s="40"/>
      <c r="C144" s="230" t="s">
        <v>132</v>
      </c>
      <c r="D144" s="230" t="s">
        <v>128</v>
      </c>
      <c r="E144" s="231" t="s">
        <v>147</v>
      </c>
      <c r="F144" s="232" t="s">
        <v>148</v>
      </c>
      <c r="G144" s="233" t="s">
        <v>131</v>
      </c>
      <c r="H144" s="234">
        <v>334.80000000000001</v>
      </c>
      <c r="I144" s="235"/>
      <c r="J144" s="236">
        <f>ROUND(I144*H144,2)</f>
        <v>0</v>
      </c>
      <c r="K144" s="237"/>
      <c r="L144" s="45"/>
      <c r="M144" s="238" t="s">
        <v>1</v>
      </c>
      <c r="N144" s="239" t="s">
        <v>41</v>
      </c>
      <c r="O144" s="92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2" t="s">
        <v>132</v>
      </c>
      <c r="AT144" s="242" t="s">
        <v>128</v>
      </c>
      <c r="AU144" s="242" t="s">
        <v>83</v>
      </c>
      <c r="AY144" s="18" t="s">
        <v>126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8" t="s">
        <v>81</v>
      </c>
      <c r="BK144" s="243">
        <f>ROUND(I144*H144,2)</f>
        <v>0</v>
      </c>
      <c r="BL144" s="18" t="s">
        <v>132</v>
      </c>
      <c r="BM144" s="242" t="s">
        <v>149</v>
      </c>
    </row>
    <row r="145" s="13" customFormat="1">
      <c r="A145" s="13"/>
      <c r="B145" s="244"/>
      <c r="C145" s="245"/>
      <c r="D145" s="246" t="s">
        <v>134</v>
      </c>
      <c r="E145" s="247" t="s">
        <v>1</v>
      </c>
      <c r="F145" s="248" t="s">
        <v>150</v>
      </c>
      <c r="G145" s="245"/>
      <c r="H145" s="249">
        <v>59.399999999999999</v>
      </c>
      <c r="I145" s="250"/>
      <c r="J145" s="245"/>
      <c r="K145" s="245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134</v>
      </c>
      <c r="AU145" s="255" t="s">
        <v>83</v>
      </c>
      <c r="AV145" s="13" t="s">
        <v>83</v>
      </c>
      <c r="AW145" s="13" t="s">
        <v>32</v>
      </c>
      <c r="AX145" s="13" t="s">
        <v>76</v>
      </c>
      <c r="AY145" s="255" t="s">
        <v>126</v>
      </c>
    </row>
    <row r="146" s="13" customFormat="1">
      <c r="A146" s="13"/>
      <c r="B146" s="244"/>
      <c r="C146" s="245"/>
      <c r="D146" s="246" t="s">
        <v>134</v>
      </c>
      <c r="E146" s="247" t="s">
        <v>1</v>
      </c>
      <c r="F146" s="248" t="s">
        <v>151</v>
      </c>
      <c r="G146" s="245"/>
      <c r="H146" s="249">
        <v>190</v>
      </c>
      <c r="I146" s="250"/>
      <c r="J146" s="245"/>
      <c r="K146" s="245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134</v>
      </c>
      <c r="AU146" s="255" t="s">
        <v>83</v>
      </c>
      <c r="AV146" s="13" t="s">
        <v>83</v>
      </c>
      <c r="AW146" s="13" t="s">
        <v>32</v>
      </c>
      <c r="AX146" s="13" t="s">
        <v>76</v>
      </c>
      <c r="AY146" s="255" t="s">
        <v>126</v>
      </c>
    </row>
    <row r="147" s="13" customFormat="1">
      <c r="A147" s="13"/>
      <c r="B147" s="244"/>
      <c r="C147" s="245"/>
      <c r="D147" s="246" t="s">
        <v>134</v>
      </c>
      <c r="E147" s="247" t="s">
        <v>1</v>
      </c>
      <c r="F147" s="248" t="s">
        <v>152</v>
      </c>
      <c r="G147" s="245"/>
      <c r="H147" s="249">
        <v>85.400000000000006</v>
      </c>
      <c r="I147" s="250"/>
      <c r="J147" s="245"/>
      <c r="K147" s="245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134</v>
      </c>
      <c r="AU147" s="255" t="s">
        <v>83</v>
      </c>
      <c r="AV147" s="13" t="s">
        <v>83</v>
      </c>
      <c r="AW147" s="13" t="s">
        <v>32</v>
      </c>
      <c r="AX147" s="13" t="s">
        <v>76</v>
      </c>
      <c r="AY147" s="255" t="s">
        <v>126</v>
      </c>
    </row>
    <row r="148" s="14" customFormat="1">
      <c r="A148" s="14"/>
      <c r="B148" s="256"/>
      <c r="C148" s="257"/>
      <c r="D148" s="246" t="s">
        <v>134</v>
      </c>
      <c r="E148" s="258" t="s">
        <v>1</v>
      </c>
      <c r="F148" s="259" t="s">
        <v>137</v>
      </c>
      <c r="G148" s="257"/>
      <c r="H148" s="260">
        <v>334.80000000000001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134</v>
      </c>
      <c r="AU148" s="266" t="s">
        <v>83</v>
      </c>
      <c r="AV148" s="14" t="s">
        <v>132</v>
      </c>
      <c r="AW148" s="14" t="s">
        <v>32</v>
      </c>
      <c r="AX148" s="14" t="s">
        <v>81</v>
      </c>
      <c r="AY148" s="266" t="s">
        <v>126</v>
      </c>
    </row>
    <row r="149" s="2" customFormat="1" ht="21.75" customHeight="1">
      <c r="A149" s="39"/>
      <c r="B149" s="40"/>
      <c r="C149" s="230" t="s">
        <v>153</v>
      </c>
      <c r="D149" s="230" t="s">
        <v>128</v>
      </c>
      <c r="E149" s="231" t="s">
        <v>154</v>
      </c>
      <c r="F149" s="232" t="s">
        <v>155</v>
      </c>
      <c r="G149" s="233" t="s">
        <v>156</v>
      </c>
      <c r="H149" s="234">
        <v>10.5</v>
      </c>
      <c r="I149" s="235"/>
      <c r="J149" s="236">
        <f>ROUND(I149*H149,2)</f>
        <v>0</v>
      </c>
      <c r="K149" s="237"/>
      <c r="L149" s="45"/>
      <c r="M149" s="238" t="s">
        <v>1</v>
      </c>
      <c r="N149" s="239" t="s">
        <v>41</v>
      </c>
      <c r="O149" s="92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2" t="s">
        <v>132</v>
      </c>
      <c r="AT149" s="242" t="s">
        <v>128</v>
      </c>
      <c r="AU149" s="242" t="s">
        <v>83</v>
      </c>
      <c r="AY149" s="18" t="s">
        <v>126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8" t="s">
        <v>81</v>
      </c>
      <c r="BK149" s="243">
        <f>ROUND(I149*H149,2)</f>
        <v>0</v>
      </c>
      <c r="BL149" s="18" t="s">
        <v>132</v>
      </c>
      <c r="BM149" s="242" t="s">
        <v>157</v>
      </c>
    </row>
    <row r="150" s="13" customFormat="1">
      <c r="A150" s="13"/>
      <c r="B150" s="244"/>
      <c r="C150" s="245"/>
      <c r="D150" s="246" t="s">
        <v>134</v>
      </c>
      <c r="E150" s="247" t="s">
        <v>1</v>
      </c>
      <c r="F150" s="248" t="s">
        <v>158</v>
      </c>
      <c r="G150" s="245"/>
      <c r="H150" s="249">
        <v>10.5</v>
      </c>
      <c r="I150" s="250"/>
      <c r="J150" s="245"/>
      <c r="K150" s="245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134</v>
      </c>
      <c r="AU150" s="255" t="s">
        <v>83</v>
      </c>
      <c r="AV150" s="13" t="s">
        <v>83</v>
      </c>
      <c r="AW150" s="13" t="s">
        <v>32</v>
      </c>
      <c r="AX150" s="13" t="s">
        <v>81</v>
      </c>
      <c r="AY150" s="255" t="s">
        <v>126</v>
      </c>
    </row>
    <row r="151" s="2" customFormat="1" ht="21.75" customHeight="1">
      <c r="A151" s="39"/>
      <c r="B151" s="40"/>
      <c r="C151" s="230" t="s">
        <v>159</v>
      </c>
      <c r="D151" s="230" t="s">
        <v>128</v>
      </c>
      <c r="E151" s="231" t="s">
        <v>160</v>
      </c>
      <c r="F151" s="232" t="s">
        <v>161</v>
      </c>
      <c r="G151" s="233" t="s">
        <v>156</v>
      </c>
      <c r="H151" s="234">
        <v>7.5999999999999996</v>
      </c>
      <c r="I151" s="235"/>
      <c r="J151" s="236">
        <f>ROUND(I151*H151,2)</f>
        <v>0</v>
      </c>
      <c r="K151" s="237"/>
      <c r="L151" s="45"/>
      <c r="M151" s="238" t="s">
        <v>1</v>
      </c>
      <c r="N151" s="239" t="s">
        <v>41</v>
      </c>
      <c r="O151" s="92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132</v>
      </c>
      <c r="AT151" s="242" t="s">
        <v>128</v>
      </c>
      <c r="AU151" s="242" t="s">
        <v>83</v>
      </c>
      <c r="AY151" s="18" t="s">
        <v>126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81</v>
      </c>
      <c r="BK151" s="243">
        <f>ROUND(I151*H151,2)</f>
        <v>0</v>
      </c>
      <c r="BL151" s="18" t="s">
        <v>132</v>
      </c>
      <c r="BM151" s="242" t="s">
        <v>162</v>
      </c>
    </row>
    <row r="152" s="13" customFormat="1">
      <c r="A152" s="13"/>
      <c r="B152" s="244"/>
      <c r="C152" s="245"/>
      <c r="D152" s="246" t="s">
        <v>134</v>
      </c>
      <c r="E152" s="247" t="s">
        <v>1</v>
      </c>
      <c r="F152" s="248" t="s">
        <v>163</v>
      </c>
      <c r="G152" s="245"/>
      <c r="H152" s="249">
        <v>2.5</v>
      </c>
      <c r="I152" s="250"/>
      <c r="J152" s="245"/>
      <c r="K152" s="245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134</v>
      </c>
      <c r="AU152" s="255" t="s">
        <v>83</v>
      </c>
      <c r="AV152" s="13" t="s">
        <v>83</v>
      </c>
      <c r="AW152" s="13" t="s">
        <v>32</v>
      </c>
      <c r="AX152" s="13" t="s">
        <v>76</v>
      </c>
      <c r="AY152" s="255" t="s">
        <v>126</v>
      </c>
    </row>
    <row r="153" s="13" customFormat="1">
      <c r="A153" s="13"/>
      <c r="B153" s="244"/>
      <c r="C153" s="245"/>
      <c r="D153" s="246" t="s">
        <v>134</v>
      </c>
      <c r="E153" s="247" t="s">
        <v>1</v>
      </c>
      <c r="F153" s="248" t="s">
        <v>164</v>
      </c>
      <c r="G153" s="245"/>
      <c r="H153" s="249">
        <v>5.0999999999999996</v>
      </c>
      <c r="I153" s="250"/>
      <c r="J153" s="245"/>
      <c r="K153" s="245"/>
      <c r="L153" s="251"/>
      <c r="M153" s="252"/>
      <c r="N153" s="253"/>
      <c r="O153" s="253"/>
      <c r="P153" s="253"/>
      <c r="Q153" s="253"/>
      <c r="R153" s="253"/>
      <c r="S153" s="253"/>
      <c r="T153" s="25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5" t="s">
        <v>134</v>
      </c>
      <c r="AU153" s="255" t="s">
        <v>83</v>
      </c>
      <c r="AV153" s="13" t="s">
        <v>83</v>
      </c>
      <c r="AW153" s="13" t="s">
        <v>32</v>
      </c>
      <c r="AX153" s="13" t="s">
        <v>76</v>
      </c>
      <c r="AY153" s="255" t="s">
        <v>126</v>
      </c>
    </row>
    <row r="154" s="14" customFormat="1">
      <c r="A154" s="14"/>
      <c r="B154" s="256"/>
      <c r="C154" s="257"/>
      <c r="D154" s="246" t="s">
        <v>134</v>
      </c>
      <c r="E154" s="258" t="s">
        <v>1</v>
      </c>
      <c r="F154" s="259" t="s">
        <v>137</v>
      </c>
      <c r="G154" s="257"/>
      <c r="H154" s="260">
        <v>7.5999999999999996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134</v>
      </c>
      <c r="AU154" s="266" t="s">
        <v>83</v>
      </c>
      <c r="AV154" s="14" t="s">
        <v>132</v>
      </c>
      <c r="AW154" s="14" t="s">
        <v>32</v>
      </c>
      <c r="AX154" s="14" t="s">
        <v>81</v>
      </c>
      <c r="AY154" s="266" t="s">
        <v>126</v>
      </c>
    </row>
    <row r="155" s="2" customFormat="1" ht="33" customHeight="1">
      <c r="A155" s="39"/>
      <c r="B155" s="40"/>
      <c r="C155" s="230" t="s">
        <v>165</v>
      </c>
      <c r="D155" s="230" t="s">
        <v>128</v>
      </c>
      <c r="E155" s="231" t="s">
        <v>166</v>
      </c>
      <c r="F155" s="232" t="s">
        <v>167</v>
      </c>
      <c r="G155" s="233" t="s">
        <v>156</v>
      </c>
      <c r="H155" s="234">
        <v>139.80000000000001</v>
      </c>
      <c r="I155" s="235"/>
      <c r="J155" s="236">
        <f>ROUND(I155*H155,2)</f>
        <v>0</v>
      </c>
      <c r="K155" s="237"/>
      <c r="L155" s="45"/>
      <c r="M155" s="238" t="s">
        <v>1</v>
      </c>
      <c r="N155" s="239" t="s">
        <v>41</v>
      </c>
      <c r="O155" s="92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2" t="s">
        <v>132</v>
      </c>
      <c r="AT155" s="242" t="s">
        <v>128</v>
      </c>
      <c r="AU155" s="242" t="s">
        <v>83</v>
      </c>
      <c r="AY155" s="18" t="s">
        <v>126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8" t="s">
        <v>81</v>
      </c>
      <c r="BK155" s="243">
        <f>ROUND(I155*H155,2)</f>
        <v>0</v>
      </c>
      <c r="BL155" s="18" t="s">
        <v>132</v>
      </c>
      <c r="BM155" s="242" t="s">
        <v>168</v>
      </c>
    </row>
    <row r="156" s="15" customFormat="1">
      <c r="A156" s="15"/>
      <c r="B156" s="267"/>
      <c r="C156" s="268"/>
      <c r="D156" s="246" t="s">
        <v>134</v>
      </c>
      <c r="E156" s="269" t="s">
        <v>1</v>
      </c>
      <c r="F156" s="270" t="s">
        <v>169</v>
      </c>
      <c r="G156" s="268"/>
      <c r="H156" s="269" t="s">
        <v>1</v>
      </c>
      <c r="I156" s="271"/>
      <c r="J156" s="268"/>
      <c r="K156" s="268"/>
      <c r="L156" s="272"/>
      <c r="M156" s="273"/>
      <c r="N156" s="274"/>
      <c r="O156" s="274"/>
      <c r="P156" s="274"/>
      <c r="Q156" s="274"/>
      <c r="R156" s="274"/>
      <c r="S156" s="274"/>
      <c r="T156" s="27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6" t="s">
        <v>134</v>
      </c>
      <c r="AU156" s="276" t="s">
        <v>83</v>
      </c>
      <c r="AV156" s="15" t="s">
        <v>81</v>
      </c>
      <c r="AW156" s="15" t="s">
        <v>32</v>
      </c>
      <c r="AX156" s="15" t="s">
        <v>76</v>
      </c>
      <c r="AY156" s="276" t="s">
        <v>126</v>
      </c>
    </row>
    <row r="157" s="13" customFormat="1">
      <c r="A157" s="13"/>
      <c r="B157" s="244"/>
      <c r="C157" s="245"/>
      <c r="D157" s="246" t="s">
        <v>134</v>
      </c>
      <c r="E157" s="247" t="s">
        <v>1</v>
      </c>
      <c r="F157" s="248" t="s">
        <v>170</v>
      </c>
      <c r="G157" s="245"/>
      <c r="H157" s="249">
        <v>1.5</v>
      </c>
      <c r="I157" s="250"/>
      <c r="J157" s="245"/>
      <c r="K157" s="245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134</v>
      </c>
      <c r="AU157" s="255" t="s">
        <v>83</v>
      </c>
      <c r="AV157" s="13" t="s">
        <v>83</v>
      </c>
      <c r="AW157" s="13" t="s">
        <v>32</v>
      </c>
      <c r="AX157" s="13" t="s">
        <v>76</v>
      </c>
      <c r="AY157" s="255" t="s">
        <v>126</v>
      </c>
    </row>
    <row r="158" s="13" customFormat="1">
      <c r="A158" s="13"/>
      <c r="B158" s="244"/>
      <c r="C158" s="245"/>
      <c r="D158" s="246" t="s">
        <v>134</v>
      </c>
      <c r="E158" s="247" t="s">
        <v>1</v>
      </c>
      <c r="F158" s="248" t="s">
        <v>171</v>
      </c>
      <c r="G158" s="245"/>
      <c r="H158" s="249">
        <v>0.5</v>
      </c>
      <c r="I158" s="250"/>
      <c r="J158" s="245"/>
      <c r="K158" s="245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134</v>
      </c>
      <c r="AU158" s="255" t="s">
        <v>83</v>
      </c>
      <c r="AV158" s="13" t="s">
        <v>83</v>
      </c>
      <c r="AW158" s="13" t="s">
        <v>32</v>
      </c>
      <c r="AX158" s="13" t="s">
        <v>76</v>
      </c>
      <c r="AY158" s="255" t="s">
        <v>126</v>
      </c>
    </row>
    <row r="159" s="13" customFormat="1">
      <c r="A159" s="13"/>
      <c r="B159" s="244"/>
      <c r="C159" s="245"/>
      <c r="D159" s="246" t="s">
        <v>134</v>
      </c>
      <c r="E159" s="247" t="s">
        <v>1</v>
      </c>
      <c r="F159" s="248" t="s">
        <v>172</v>
      </c>
      <c r="G159" s="245"/>
      <c r="H159" s="249">
        <v>0.20000000000000001</v>
      </c>
      <c r="I159" s="250"/>
      <c r="J159" s="245"/>
      <c r="K159" s="245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134</v>
      </c>
      <c r="AU159" s="255" t="s">
        <v>83</v>
      </c>
      <c r="AV159" s="13" t="s">
        <v>83</v>
      </c>
      <c r="AW159" s="13" t="s">
        <v>32</v>
      </c>
      <c r="AX159" s="13" t="s">
        <v>76</v>
      </c>
      <c r="AY159" s="255" t="s">
        <v>126</v>
      </c>
    </row>
    <row r="160" s="13" customFormat="1">
      <c r="A160" s="13"/>
      <c r="B160" s="244"/>
      <c r="C160" s="245"/>
      <c r="D160" s="246" t="s">
        <v>134</v>
      </c>
      <c r="E160" s="247" t="s">
        <v>1</v>
      </c>
      <c r="F160" s="248" t="s">
        <v>173</v>
      </c>
      <c r="G160" s="245"/>
      <c r="H160" s="249">
        <v>6.0999999999999996</v>
      </c>
      <c r="I160" s="250"/>
      <c r="J160" s="245"/>
      <c r="K160" s="245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134</v>
      </c>
      <c r="AU160" s="255" t="s">
        <v>83</v>
      </c>
      <c r="AV160" s="13" t="s">
        <v>83</v>
      </c>
      <c r="AW160" s="13" t="s">
        <v>32</v>
      </c>
      <c r="AX160" s="13" t="s">
        <v>76</v>
      </c>
      <c r="AY160" s="255" t="s">
        <v>126</v>
      </c>
    </row>
    <row r="161" s="13" customFormat="1">
      <c r="A161" s="13"/>
      <c r="B161" s="244"/>
      <c r="C161" s="245"/>
      <c r="D161" s="246" t="s">
        <v>134</v>
      </c>
      <c r="E161" s="247" t="s">
        <v>1</v>
      </c>
      <c r="F161" s="248" t="s">
        <v>174</v>
      </c>
      <c r="G161" s="245"/>
      <c r="H161" s="249">
        <v>1.8</v>
      </c>
      <c r="I161" s="250"/>
      <c r="J161" s="245"/>
      <c r="K161" s="245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134</v>
      </c>
      <c r="AU161" s="255" t="s">
        <v>83</v>
      </c>
      <c r="AV161" s="13" t="s">
        <v>83</v>
      </c>
      <c r="AW161" s="13" t="s">
        <v>32</v>
      </c>
      <c r="AX161" s="13" t="s">
        <v>76</v>
      </c>
      <c r="AY161" s="255" t="s">
        <v>126</v>
      </c>
    </row>
    <row r="162" s="16" customFormat="1">
      <c r="A162" s="16"/>
      <c r="B162" s="277"/>
      <c r="C162" s="278"/>
      <c r="D162" s="246" t="s">
        <v>134</v>
      </c>
      <c r="E162" s="279" t="s">
        <v>1</v>
      </c>
      <c r="F162" s="280" t="s">
        <v>175</v>
      </c>
      <c r="G162" s="278"/>
      <c r="H162" s="281">
        <v>10.1</v>
      </c>
      <c r="I162" s="282"/>
      <c r="J162" s="278"/>
      <c r="K162" s="278"/>
      <c r="L162" s="283"/>
      <c r="M162" s="284"/>
      <c r="N162" s="285"/>
      <c r="O162" s="285"/>
      <c r="P162" s="285"/>
      <c r="Q162" s="285"/>
      <c r="R162" s="285"/>
      <c r="S162" s="285"/>
      <c r="T162" s="28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7" t="s">
        <v>134</v>
      </c>
      <c r="AU162" s="287" t="s">
        <v>83</v>
      </c>
      <c r="AV162" s="16" t="s">
        <v>142</v>
      </c>
      <c r="AW162" s="16" t="s">
        <v>32</v>
      </c>
      <c r="AX162" s="16" t="s">
        <v>76</v>
      </c>
      <c r="AY162" s="287" t="s">
        <v>126</v>
      </c>
    </row>
    <row r="163" s="15" customFormat="1">
      <c r="A163" s="15"/>
      <c r="B163" s="267"/>
      <c r="C163" s="268"/>
      <c r="D163" s="246" t="s">
        <v>134</v>
      </c>
      <c r="E163" s="269" t="s">
        <v>1</v>
      </c>
      <c r="F163" s="270" t="s">
        <v>176</v>
      </c>
      <c r="G163" s="268"/>
      <c r="H163" s="269" t="s">
        <v>1</v>
      </c>
      <c r="I163" s="271"/>
      <c r="J163" s="268"/>
      <c r="K163" s="268"/>
      <c r="L163" s="272"/>
      <c r="M163" s="273"/>
      <c r="N163" s="274"/>
      <c r="O163" s="274"/>
      <c r="P163" s="274"/>
      <c r="Q163" s="274"/>
      <c r="R163" s="274"/>
      <c r="S163" s="274"/>
      <c r="T163" s="27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6" t="s">
        <v>134</v>
      </c>
      <c r="AU163" s="276" t="s">
        <v>83</v>
      </c>
      <c r="AV163" s="15" t="s">
        <v>81</v>
      </c>
      <c r="AW163" s="15" t="s">
        <v>32</v>
      </c>
      <c r="AX163" s="15" t="s">
        <v>76</v>
      </c>
      <c r="AY163" s="276" t="s">
        <v>126</v>
      </c>
    </row>
    <row r="164" s="13" customFormat="1">
      <c r="A164" s="13"/>
      <c r="B164" s="244"/>
      <c r="C164" s="245"/>
      <c r="D164" s="246" t="s">
        <v>134</v>
      </c>
      <c r="E164" s="247" t="s">
        <v>1</v>
      </c>
      <c r="F164" s="248" t="s">
        <v>177</v>
      </c>
      <c r="G164" s="245"/>
      <c r="H164" s="249">
        <v>1.5</v>
      </c>
      <c r="I164" s="250"/>
      <c r="J164" s="245"/>
      <c r="K164" s="245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134</v>
      </c>
      <c r="AU164" s="255" t="s">
        <v>83</v>
      </c>
      <c r="AV164" s="13" t="s">
        <v>83</v>
      </c>
      <c r="AW164" s="13" t="s">
        <v>32</v>
      </c>
      <c r="AX164" s="13" t="s">
        <v>76</v>
      </c>
      <c r="AY164" s="255" t="s">
        <v>126</v>
      </c>
    </row>
    <row r="165" s="13" customFormat="1">
      <c r="A165" s="13"/>
      <c r="B165" s="244"/>
      <c r="C165" s="245"/>
      <c r="D165" s="246" t="s">
        <v>134</v>
      </c>
      <c r="E165" s="247" t="s">
        <v>1</v>
      </c>
      <c r="F165" s="248" t="s">
        <v>178</v>
      </c>
      <c r="G165" s="245"/>
      <c r="H165" s="249">
        <v>19.199999999999999</v>
      </c>
      <c r="I165" s="250"/>
      <c r="J165" s="245"/>
      <c r="K165" s="245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134</v>
      </c>
      <c r="AU165" s="255" t="s">
        <v>83</v>
      </c>
      <c r="AV165" s="13" t="s">
        <v>83</v>
      </c>
      <c r="AW165" s="13" t="s">
        <v>32</v>
      </c>
      <c r="AX165" s="13" t="s">
        <v>76</v>
      </c>
      <c r="AY165" s="255" t="s">
        <v>126</v>
      </c>
    </row>
    <row r="166" s="13" customFormat="1">
      <c r="A166" s="13"/>
      <c r="B166" s="244"/>
      <c r="C166" s="245"/>
      <c r="D166" s="246" t="s">
        <v>134</v>
      </c>
      <c r="E166" s="247" t="s">
        <v>1</v>
      </c>
      <c r="F166" s="248" t="s">
        <v>179</v>
      </c>
      <c r="G166" s="245"/>
      <c r="H166" s="249">
        <v>1.1000000000000001</v>
      </c>
      <c r="I166" s="250"/>
      <c r="J166" s="245"/>
      <c r="K166" s="245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134</v>
      </c>
      <c r="AU166" s="255" t="s">
        <v>83</v>
      </c>
      <c r="AV166" s="13" t="s">
        <v>83</v>
      </c>
      <c r="AW166" s="13" t="s">
        <v>32</v>
      </c>
      <c r="AX166" s="13" t="s">
        <v>76</v>
      </c>
      <c r="AY166" s="255" t="s">
        <v>126</v>
      </c>
    </row>
    <row r="167" s="13" customFormat="1">
      <c r="A167" s="13"/>
      <c r="B167" s="244"/>
      <c r="C167" s="245"/>
      <c r="D167" s="246" t="s">
        <v>134</v>
      </c>
      <c r="E167" s="247" t="s">
        <v>1</v>
      </c>
      <c r="F167" s="248" t="s">
        <v>180</v>
      </c>
      <c r="G167" s="245"/>
      <c r="H167" s="249">
        <v>63.399999999999999</v>
      </c>
      <c r="I167" s="250"/>
      <c r="J167" s="245"/>
      <c r="K167" s="245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134</v>
      </c>
      <c r="AU167" s="255" t="s">
        <v>83</v>
      </c>
      <c r="AV167" s="13" t="s">
        <v>83</v>
      </c>
      <c r="AW167" s="13" t="s">
        <v>32</v>
      </c>
      <c r="AX167" s="13" t="s">
        <v>76</v>
      </c>
      <c r="AY167" s="255" t="s">
        <v>126</v>
      </c>
    </row>
    <row r="168" s="13" customFormat="1">
      <c r="A168" s="13"/>
      <c r="B168" s="244"/>
      <c r="C168" s="245"/>
      <c r="D168" s="246" t="s">
        <v>134</v>
      </c>
      <c r="E168" s="247" t="s">
        <v>1</v>
      </c>
      <c r="F168" s="248" t="s">
        <v>181</v>
      </c>
      <c r="G168" s="245"/>
      <c r="H168" s="249">
        <v>3.1000000000000001</v>
      </c>
      <c r="I168" s="250"/>
      <c r="J168" s="245"/>
      <c r="K168" s="245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134</v>
      </c>
      <c r="AU168" s="255" t="s">
        <v>83</v>
      </c>
      <c r="AV168" s="13" t="s">
        <v>83</v>
      </c>
      <c r="AW168" s="13" t="s">
        <v>32</v>
      </c>
      <c r="AX168" s="13" t="s">
        <v>76</v>
      </c>
      <c r="AY168" s="255" t="s">
        <v>126</v>
      </c>
    </row>
    <row r="169" s="13" customFormat="1">
      <c r="A169" s="13"/>
      <c r="B169" s="244"/>
      <c r="C169" s="245"/>
      <c r="D169" s="246" t="s">
        <v>134</v>
      </c>
      <c r="E169" s="247" t="s">
        <v>1</v>
      </c>
      <c r="F169" s="248" t="s">
        <v>182</v>
      </c>
      <c r="G169" s="245"/>
      <c r="H169" s="249">
        <v>5.0999999999999996</v>
      </c>
      <c r="I169" s="250"/>
      <c r="J169" s="245"/>
      <c r="K169" s="245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134</v>
      </c>
      <c r="AU169" s="255" t="s">
        <v>83</v>
      </c>
      <c r="AV169" s="13" t="s">
        <v>83</v>
      </c>
      <c r="AW169" s="13" t="s">
        <v>32</v>
      </c>
      <c r="AX169" s="13" t="s">
        <v>76</v>
      </c>
      <c r="AY169" s="255" t="s">
        <v>126</v>
      </c>
    </row>
    <row r="170" s="13" customFormat="1">
      <c r="A170" s="13"/>
      <c r="B170" s="244"/>
      <c r="C170" s="245"/>
      <c r="D170" s="246" t="s">
        <v>134</v>
      </c>
      <c r="E170" s="247" t="s">
        <v>1</v>
      </c>
      <c r="F170" s="248" t="s">
        <v>183</v>
      </c>
      <c r="G170" s="245"/>
      <c r="H170" s="249">
        <v>5.9000000000000004</v>
      </c>
      <c r="I170" s="250"/>
      <c r="J170" s="245"/>
      <c r="K170" s="245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134</v>
      </c>
      <c r="AU170" s="255" t="s">
        <v>83</v>
      </c>
      <c r="AV170" s="13" t="s">
        <v>83</v>
      </c>
      <c r="AW170" s="13" t="s">
        <v>32</v>
      </c>
      <c r="AX170" s="13" t="s">
        <v>76</v>
      </c>
      <c r="AY170" s="255" t="s">
        <v>126</v>
      </c>
    </row>
    <row r="171" s="13" customFormat="1">
      <c r="A171" s="13"/>
      <c r="B171" s="244"/>
      <c r="C171" s="245"/>
      <c r="D171" s="246" t="s">
        <v>134</v>
      </c>
      <c r="E171" s="247" t="s">
        <v>1</v>
      </c>
      <c r="F171" s="248" t="s">
        <v>184</v>
      </c>
      <c r="G171" s="245"/>
      <c r="H171" s="249">
        <v>16</v>
      </c>
      <c r="I171" s="250"/>
      <c r="J171" s="245"/>
      <c r="K171" s="245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134</v>
      </c>
      <c r="AU171" s="255" t="s">
        <v>83</v>
      </c>
      <c r="AV171" s="13" t="s">
        <v>83</v>
      </c>
      <c r="AW171" s="13" t="s">
        <v>32</v>
      </c>
      <c r="AX171" s="13" t="s">
        <v>76</v>
      </c>
      <c r="AY171" s="255" t="s">
        <v>126</v>
      </c>
    </row>
    <row r="172" s="13" customFormat="1">
      <c r="A172" s="13"/>
      <c r="B172" s="244"/>
      <c r="C172" s="245"/>
      <c r="D172" s="246" t="s">
        <v>134</v>
      </c>
      <c r="E172" s="247" t="s">
        <v>1</v>
      </c>
      <c r="F172" s="248" t="s">
        <v>185</v>
      </c>
      <c r="G172" s="245"/>
      <c r="H172" s="249">
        <v>4.7000000000000002</v>
      </c>
      <c r="I172" s="250"/>
      <c r="J172" s="245"/>
      <c r="K172" s="245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134</v>
      </c>
      <c r="AU172" s="255" t="s">
        <v>83</v>
      </c>
      <c r="AV172" s="13" t="s">
        <v>83</v>
      </c>
      <c r="AW172" s="13" t="s">
        <v>32</v>
      </c>
      <c r="AX172" s="13" t="s">
        <v>76</v>
      </c>
      <c r="AY172" s="255" t="s">
        <v>126</v>
      </c>
    </row>
    <row r="173" s="13" customFormat="1">
      <c r="A173" s="13"/>
      <c r="B173" s="244"/>
      <c r="C173" s="245"/>
      <c r="D173" s="246" t="s">
        <v>134</v>
      </c>
      <c r="E173" s="247" t="s">
        <v>1</v>
      </c>
      <c r="F173" s="248" t="s">
        <v>186</v>
      </c>
      <c r="G173" s="245"/>
      <c r="H173" s="249">
        <v>5.5</v>
      </c>
      <c r="I173" s="250"/>
      <c r="J173" s="245"/>
      <c r="K173" s="245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134</v>
      </c>
      <c r="AU173" s="255" t="s">
        <v>83</v>
      </c>
      <c r="AV173" s="13" t="s">
        <v>83</v>
      </c>
      <c r="AW173" s="13" t="s">
        <v>32</v>
      </c>
      <c r="AX173" s="13" t="s">
        <v>76</v>
      </c>
      <c r="AY173" s="255" t="s">
        <v>126</v>
      </c>
    </row>
    <row r="174" s="16" customFormat="1">
      <c r="A174" s="16"/>
      <c r="B174" s="277"/>
      <c r="C174" s="278"/>
      <c r="D174" s="246" t="s">
        <v>134</v>
      </c>
      <c r="E174" s="279" t="s">
        <v>1</v>
      </c>
      <c r="F174" s="280" t="s">
        <v>175</v>
      </c>
      <c r="G174" s="278"/>
      <c r="H174" s="281">
        <v>125.5</v>
      </c>
      <c r="I174" s="282"/>
      <c r="J174" s="278"/>
      <c r="K174" s="278"/>
      <c r="L174" s="283"/>
      <c r="M174" s="284"/>
      <c r="N174" s="285"/>
      <c r="O174" s="285"/>
      <c r="P174" s="285"/>
      <c r="Q174" s="285"/>
      <c r="R174" s="285"/>
      <c r="S174" s="285"/>
      <c r="T174" s="28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87" t="s">
        <v>134</v>
      </c>
      <c r="AU174" s="287" t="s">
        <v>83</v>
      </c>
      <c r="AV174" s="16" t="s">
        <v>142</v>
      </c>
      <c r="AW174" s="16" t="s">
        <v>32</v>
      </c>
      <c r="AX174" s="16" t="s">
        <v>76</v>
      </c>
      <c r="AY174" s="287" t="s">
        <v>126</v>
      </c>
    </row>
    <row r="175" s="15" customFormat="1">
      <c r="A175" s="15"/>
      <c r="B175" s="267"/>
      <c r="C175" s="268"/>
      <c r="D175" s="246" t="s">
        <v>134</v>
      </c>
      <c r="E175" s="269" t="s">
        <v>1</v>
      </c>
      <c r="F175" s="270" t="s">
        <v>187</v>
      </c>
      <c r="G175" s="268"/>
      <c r="H175" s="269" t="s">
        <v>1</v>
      </c>
      <c r="I175" s="271"/>
      <c r="J175" s="268"/>
      <c r="K175" s="268"/>
      <c r="L175" s="272"/>
      <c r="M175" s="273"/>
      <c r="N175" s="274"/>
      <c r="O175" s="274"/>
      <c r="P175" s="274"/>
      <c r="Q175" s="274"/>
      <c r="R175" s="274"/>
      <c r="S175" s="274"/>
      <c r="T175" s="27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6" t="s">
        <v>134</v>
      </c>
      <c r="AU175" s="276" t="s">
        <v>83</v>
      </c>
      <c r="AV175" s="15" t="s">
        <v>81</v>
      </c>
      <c r="AW175" s="15" t="s">
        <v>32</v>
      </c>
      <c r="AX175" s="15" t="s">
        <v>76</v>
      </c>
      <c r="AY175" s="276" t="s">
        <v>126</v>
      </c>
    </row>
    <row r="176" s="13" customFormat="1">
      <c r="A176" s="13"/>
      <c r="B176" s="244"/>
      <c r="C176" s="245"/>
      <c r="D176" s="246" t="s">
        <v>134</v>
      </c>
      <c r="E176" s="247" t="s">
        <v>1</v>
      </c>
      <c r="F176" s="248" t="s">
        <v>188</v>
      </c>
      <c r="G176" s="245"/>
      <c r="H176" s="249">
        <v>1.8</v>
      </c>
      <c r="I176" s="250"/>
      <c r="J176" s="245"/>
      <c r="K176" s="245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134</v>
      </c>
      <c r="AU176" s="255" t="s">
        <v>83</v>
      </c>
      <c r="AV176" s="13" t="s">
        <v>83</v>
      </c>
      <c r="AW176" s="13" t="s">
        <v>32</v>
      </c>
      <c r="AX176" s="13" t="s">
        <v>76</v>
      </c>
      <c r="AY176" s="255" t="s">
        <v>126</v>
      </c>
    </row>
    <row r="177" s="13" customFormat="1">
      <c r="A177" s="13"/>
      <c r="B177" s="244"/>
      <c r="C177" s="245"/>
      <c r="D177" s="246" t="s">
        <v>134</v>
      </c>
      <c r="E177" s="247" t="s">
        <v>1</v>
      </c>
      <c r="F177" s="248" t="s">
        <v>189</v>
      </c>
      <c r="G177" s="245"/>
      <c r="H177" s="249">
        <v>2.3999999999999999</v>
      </c>
      <c r="I177" s="250"/>
      <c r="J177" s="245"/>
      <c r="K177" s="245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134</v>
      </c>
      <c r="AU177" s="255" t="s">
        <v>83</v>
      </c>
      <c r="AV177" s="13" t="s">
        <v>83</v>
      </c>
      <c r="AW177" s="13" t="s">
        <v>32</v>
      </c>
      <c r="AX177" s="13" t="s">
        <v>76</v>
      </c>
      <c r="AY177" s="255" t="s">
        <v>126</v>
      </c>
    </row>
    <row r="178" s="16" customFormat="1">
      <c r="A178" s="16"/>
      <c r="B178" s="277"/>
      <c r="C178" s="278"/>
      <c r="D178" s="246" t="s">
        <v>134</v>
      </c>
      <c r="E178" s="279" t="s">
        <v>1</v>
      </c>
      <c r="F178" s="280" t="s">
        <v>175</v>
      </c>
      <c r="G178" s="278"/>
      <c r="H178" s="281">
        <v>4.2000000000000002</v>
      </c>
      <c r="I178" s="282"/>
      <c r="J178" s="278"/>
      <c r="K178" s="278"/>
      <c r="L178" s="283"/>
      <c r="M178" s="284"/>
      <c r="N178" s="285"/>
      <c r="O178" s="285"/>
      <c r="P178" s="285"/>
      <c r="Q178" s="285"/>
      <c r="R178" s="285"/>
      <c r="S178" s="285"/>
      <c r="T178" s="28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87" t="s">
        <v>134</v>
      </c>
      <c r="AU178" s="287" t="s">
        <v>83</v>
      </c>
      <c r="AV178" s="16" t="s">
        <v>142</v>
      </c>
      <c r="AW178" s="16" t="s">
        <v>32</v>
      </c>
      <c r="AX178" s="16" t="s">
        <v>76</v>
      </c>
      <c r="AY178" s="287" t="s">
        <v>126</v>
      </c>
    </row>
    <row r="179" s="14" customFormat="1">
      <c r="A179" s="14"/>
      <c r="B179" s="256"/>
      <c r="C179" s="257"/>
      <c r="D179" s="246" t="s">
        <v>134</v>
      </c>
      <c r="E179" s="258" t="s">
        <v>1</v>
      </c>
      <c r="F179" s="259" t="s">
        <v>137</v>
      </c>
      <c r="G179" s="257"/>
      <c r="H179" s="260">
        <v>139.80000000000001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6" t="s">
        <v>134</v>
      </c>
      <c r="AU179" s="266" t="s">
        <v>83</v>
      </c>
      <c r="AV179" s="14" t="s">
        <v>132</v>
      </c>
      <c r="AW179" s="14" t="s">
        <v>32</v>
      </c>
      <c r="AX179" s="14" t="s">
        <v>81</v>
      </c>
      <c r="AY179" s="266" t="s">
        <v>126</v>
      </c>
    </row>
    <row r="180" s="2" customFormat="1" ht="16.5" customHeight="1">
      <c r="A180" s="39"/>
      <c r="B180" s="40"/>
      <c r="C180" s="230" t="s">
        <v>190</v>
      </c>
      <c r="D180" s="230" t="s">
        <v>128</v>
      </c>
      <c r="E180" s="231" t="s">
        <v>191</v>
      </c>
      <c r="F180" s="232" t="s">
        <v>192</v>
      </c>
      <c r="G180" s="233" t="s">
        <v>131</v>
      </c>
      <c r="H180" s="234">
        <v>273.69999999999999</v>
      </c>
      <c r="I180" s="235"/>
      <c r="J180" s="236">
        <f>ROUND(I180*H180,2)</f>
        <v>0</v>
      </c>
      <c r="K180" s="237"/>
      <c r="L180" s="45"/>
      <c r="M180" s="238" t="s">
        <v>1</v>
      </c>
      <c r="N180" s="239" t="s">
        <v>41</v>
      </c>
      <c r="O180" s="92"/>
      <c r="P180" s="240">
        <f>O180*H180</f>
        <v>0</v>
      </c>
      <c r="Q180" s="240">
        <v>0.00084000000000000003</v>
      </c>
      <c r="R180" s="240">
        <f>Q180*H180</f>
        <v>0.229908</v>
      </c>
      <c r="S180" s="240">
        <v>0</v>
      </c>
      <c r="T180" s="24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2" t="s">
        <v>132</v>
      </c>
      <c r="AT180" s="242" t="s">
        <v>128</v>
      </c>
      <c r="AU180" s="242" t="s">
        <v>83</v>
      </c>
      <c r="AY180" s="18" t="s">
        <v>126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8" t="s">
        <v>81</v>
      </c>
      <c r="BK180" s="243">
        <f>ROUND(I180*H180,2)</f>
        <v>0</v>
      </c>
      <c r="BL180" s="18" t="s">
        <v>132</v>
      </c>
      <c r="BM180" s="242" t="s">
        <v>193</v>
      </c>
    </row>
    <row r="181" s="13" customFormat="1">
      <c r="A181" s="13"/>
      <c r="B181" s="244"/>
      <c r="C181" s="245"/>
      <c r="D181" s="246" t="s">
        <v>134</v>
      </c>
      <c r="E181" s="247" t="s">
        <v>1</v>
      </c>
      <c r="F181" s="248" t="s">
        <v>194</v>
      </c>
      <c r="G181" s="245"/>
      <c r="H181" s="249">
        <v>48</v>
      </c>
      <c r="I181" s="250"/>
      <c r="J181" s="245"/>
      <c r="K181" s="245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134</v>
      </c>
      <c r="AU181" s="255" t="s">
        <v>83</v>
      </c>
      <c r="AV181" s="13" t="s">
        <v>83</v>
      </c>
      <c r="AW181" s="13" t="s">
        <v>32</v>
      </c>
      <c r="AX181" s="13" t="s">
        <v>76</v>
      </c>
      <c r="AY181" s="255" t="s">
        <v>126</v>
      </c>
    </row>
    <row r="182" s="13" customFormat="1">
      <c r="A182" s="13"/>
      <c r="B182" s="244"/>
      <c r="C182" s="245"/>
      <c r="D182" s="246" t="s">
        <v>134</v>
      </c>
      <c r="E182" s="247" t="s">
        <v>1</v>
      </c>
      <c r="F182" s="248" t="s">
        <v>195</v>
      </c>
      <c r="G182" s="245"/>
      <c r="H182" s="249">
        <v>158.40000000000001</v>
      </c>
      <c r="I182" s="250"/>
      <c r="J182" s="245"/>
      <c r="K182" s="245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134</v>
      </c>
      <c r="AU182" s="255" t="s">
        <v>83</v>
      </c>
      <c r="AV182" s="13" t="s">
        <v>83</v>
      </c>
      <c r="AW182" s="13" t="s">
        <v>32</v>
      </c>
      <c r="AX182" s="13" t="s">
        <v>76</v>
      </c>
      <c r="AY182" s="255" t="s">
        <v>126</v>
      </c>
    </row>
    <row r="183" s="13" customFormat="1">
      <c r="A183" s="13"/>
      <c r="B183" s="244"/>
      <c r="C183" s="245"/>
      <c r="D183" s="246" t="s">
        <v>134</v>
      </c>
      <c r="E183" s="247" t="s">
        <v>1</v>
      </c>
      <c r="F183" s="248" t="s">
        <v>196</v>
      </c>
      <c r="G183" s="245"/>
      <c r="H183" s="249">
        <v>12.6</v>
      </c>
      <c r="I183" s="250"/>
      <c r="J183" s="245"/>
      <c r="K183" s="245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134</v>
      </c>
      <c r="AU183" s="255" t="s">
        <v>83</v>
      </c>
      <c r="AV183" s="13" t="s">
        <v>83</v>
      </c>
      <c r="AW183" s="13" t="s">
        <v>32</v>
      </c>
      <c r="AX183" s="13" t="s">
        <v>76</v>
      </c>
      <c r="AY183" s="255" t="s">
        <v>126</v>
      </c>
    </row>
    <row r="184" s="13" customFormat="1">
      <c r="A184" s="13"/>
      <c r="B184" s="244"/>
      <c r="C184" s="245"/>
      <c r="D184" s="246" t="s">
        <v>134</v>
      </c>
      <c r="E184" s="247" t="s">
        <v>1</v>
      </c>
      <c r="F184" s="248" t="s">
        <v>197</v>
      </c>
      <c r="G184" s="245"/>
      <c r="H184" s="249">
        <v>14.699999999999999</v>
      </c>
      <c r="I184" s="250"/>
      <c r="J184" s="245"/>
      <c r="K184" s="245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134</v>
      </c>
      <c r="AU184" s="255" t="s">
        <v>83</v>
      </c>
      <c r="AV184" s="13" t="s">
        <v>83</v>
      </c>
      <c r="AW184" s="13" t="s">
        <v>32</v>
      </c>
      <c r="AX184" s="13" t="s">
        <v>76</v>
      </c>
      <c r="AY184" s="255" t="s">
        <v>126</v>
      </c>
    </row>
    <row r="185" s="13" customFormat="1">
      <c r="A185" s="13"/>
      <c r="B185" s="244"/>
      <c r="C185" s="245"/>
      <c r="D185" s="246" t="s">
        <v>134</v>
      </c>
      <c r="E185" s="247" t="s">
        <v>1</v>
      </c>
      <c r="F185" s="248" t="s">
        <v>198</v>
      </c>
      <c r="G185" s="245"/>
      <c r="H185" s="249">
        <v>40</v>
      </c>
      <c r="I185" s="250"/>
      <c r="J185" s="245"/>
      <c r="K185" s="245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134</v>
      </c>
      <c r="AU185" s="255" t="s">
        <v>83</v>
      </c>
      <c r="AV185" s="13" t="s">
        <v>83</v>
      </c>
      <c r="AW185" s="13" t="s">
        <v>32</v>
      </c>
      <c r="AX185" s="13" t="s">
        <v>76</v>
      </c>
      <c r="AY185" s="255" t="s">
        <v>126</v>
      </c>
    </row>
    <row r="186" s="14" customFormat="1">
      <c r="A186" s="14"/>
      <c r="B186" s="256"/>
      <c r="C186" s="257"/>
      <c r="D186" s="246" t="s">
        <v>134</v>
      </c>
      <c r="E186" s="258" t="s">
        <v>1</v>
      </c>
      <c r="F186" s="259" t="s">
        <v>137</v>
      </c>
      <c r="G186" s="257"/>
      <c r="H186" s="260">
        <v>273.69999999999999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134</v>
      </c>
      <c r="AU186" s="266" t="s">
        <v>83</v>
      </c>
      <c r="AV186" s="14" t="s">
        <v>132</v>
      </c>
      <c r="AW186" s="14" t="s">
        <v>32</v>
      </c>
      <c r="AX186" s="14" t="s">
        <v>81</v>
      </c>
      <c r="AY186" s="266" t="s">
        <v>126</v>
      </c>
    </row>
    <row r="187" s="2" customFormat="1" ht="21.75" customHeight="1">
      <c r="A187" s="39"/>
      <c r="B187" s="40"/>
      <c r="C187" s="230" t="s">
        <v>199</v>
      </c>
      <c r="D187" s="230" t="s">
        <v>128</v>
      </c>
      <c r="E187" s="231" t="s">
        <v>200</v>
      </c>
      <c r="F187" s="232" t="s">
        <v>201</v>
      </c>
      <c r="G187" s="233" t="s">
        <v>131</v>
      </c>
      <c r="H187" s="234">
        <v>273.69999999999999</v>
      </c>
      <c r="I187" s="235"/>
      <c r="J187" s="236">
        <f>ROUND(I187*H187,2)</f>
        <v>0</v>
      </c>
      <c r="K187" s="237"/>
      <c r="L187" s="45"/>
      <c r="M187" s="238" t="s">
        <v>1</v>
      </c>
      <c r="N187" s="239" t="s">
        <v>41</v>
      </c>
      <c r="O187" s="92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2" t="s">
        <v>132</v>
      </c>
      <c r="AT187" s="242" t="s">
        <v>128</v>
      </c>
      <c r="AU187" s="242" t="s">
        <v>83</v>
      </c>
      <c r="AY187" s="18" t="s">
        <v>126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8" t="s">
        <v>81</v>
      </c>
      <c r="BK187" s="243">
        <f>ROUND(I187*H187,2)</f>
        <v>0</v>
      </c>
      <c r="BL187" s="18" t="s">
        <v>132</v>
      </c>
      <c r="BM187" s="242" t="s">
        <v>202</v>
      </c>
    </row>
    <row r="188" s="2" customFormat="1" ht="21.75" customHeight="1">
      <c r="A188" s="39"/>
      <c r="B188" s="40"/>
      <c r="C188" s="230" t="s">
        <v>203</v>
      </c>
      <c r="D188" s="230" t="s">
        <v>128</v>
      </c>
      <c r="E188" s="231" t="s">
        <v>204</v>
      </c>
      <c r="F188" s="232" t="s">
        <v>205</v>
      </c>
      <c r="G188" s="233" t="s">
        <v>156</v>
      </c>
      <c r="H188" s="234">
        <v>208.19999999999999</v>
      </c>
      <c r="I188" s="235"/>
      <c r="J188" s="236">
        <f>ROUND(I188*H188,2)</f>
        <v>0</v>
      </c>
      <c r="K188" s="237"/>
      <c r="L188" s="45"/>
      <c r="M188" s="238" t="s">
        <v>1</v>
      </c>
      <c r="N188" s="239" t="s">
        <v>41</v>
      </c>
      <c r="O188" s="92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132</v>
      </c>
      <c r="AT188" s="242" t="s">
        <v>128</v>
      </c>
      <c r="AU188" s="242" t="s">
        <v>83</v>
      </c>
      <c r="AY188" s="18" t="s">
        <v>126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81</v>
      </c>
      <c r="BK188" s="243">
        <f>ROUND(I188*H188,2)</f>
        <v>0</v>
      </c>
      <c r="BL188" s="18" t="s">
        <v>132</v>
      </c>
      <c r="BM188" s="242" t="s">
        <v>206</v>
      </c>
    </row>
    <row r="189" s="13" customFormat="1">
      <c r="A189" s="13"/>
      <c r="B189" s="244"/>
      <c r="C189" s="245"/>
      <c r="D189" s="246" t="s">
        <v>134</v>
      </c>
      <c r="E189" s="247" t="s">
        <v>1</v>
      </c>
      <c r="F189" s="248" t="s">
        <v>207</v>
      </c>
      <c r="G189" s="245"/>
      <c r="H189" s="249">
        <v>50.299999999999997</v>
      </c>
      <c r="I189" s="250"/>
      <c r="J189" s="245"/>
      <c r="K189" s="245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134</v>
      </c>
      <c r="AU189" s="255" t="s">
        <v>83</v>
      </c>
      <c r="AV189" s="13" t="s">
        <v>83</v>
      </c>
      <c r="AW189" s="13" t="s">
        <v>32</v>
      </c>
      <c r="AX189" s="13" t="s">
        <v>76</v>
      </c>
      <c r="AY189" s="255" t="s">
        <v>126</v>
      </c>
    </row>
    <row r="190" s="13" customFormat="1">
      <c r="A190" s="13"/>
      <c r="B190" s="244"/>
      <c r="C190" s="245"/>
      <c r="D190" s="246" t="s">
        <v>134</v>
      </c>
      <c r="E190" s="247" t="s">
        <v>1</v>
      </c>
      <c r="F190" s="248" t="s">
        <v>208</v>
      </c>
      <c r="G190" s="245"/>
      <c r="H190" s="249">
        <v>139.80000000000001</v>
      </c>
      <c r="I190" s="250"/>
      <c r="J190" s="245"/>
      <c r="K190" s="245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134</v>
      </c>
      <c r="AU190" s="255" t="s">
        <v>83</v>
      </c>
      <c r="AV190" s="13" t="s">
        <v>83</v>
      </c>
      <c r="AW190" s="13" t="s">
        <v>32</v>
      </c>
      <c r="AX190" s="13" t="s">
        <v>76</v>
      </c>
      <c r="AY190" s="255" t="s">
        <v>126</v>
      </c>
    </row>
    <row r="191" s="13" customFormat="1">
      <c r="A191" s="13"/>
      <c r="B191" s="244"/>
      <c r="C191" s="245"/>
      <c r="D191" s="246" t="s">
        <v>134</v>
      </c>
      <c r="E191" s="247" t="s">
        <v>1</v>
      </c>
      <c r="F191" s="248" t="s">
        <v>209</v>
      </c>
      <c r="G191" s="245"/>
      <c r="H191" s="249">
        <v>18.100000000000001</v>
      </c>
      <c r="I191" s="250"/>
      <c r="J191" s="245"/>
      <c r="K191" s="245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134</v>
      </c>
      <c r="AU191" s="255" t="s">
        <v>83</v>
      </c>
      <c r="AV191" s="13" t="s">
        <v>83</v>
      </c>
      <c r="AW191" s="13" t="s">
        <v>32</v>
      </c>
      <c r="AX191" s="13" t="s">
        <v>76</v>
      </c>
      <c r="AY191" s="255" t="s">
        <v>126</v>
      </c>
    </row>
    <row r="192" s="14" customFormat="1">
      <c r="A192" s="14"/>
      <c r="B192" s="256"/>
      <c r="C192" s="257"/>
      <c r="D192" s="246" t="s">
        <v>134</v>
      </c>
      <c r="E192" s="258" t="s">
        <v>1</v>
      </c>
      <c r="F192" s="259" t="s">
        <v>137</v>
      </c>
      <c r="G192" s="257"/>
      <c r="H192" s="260">
        <v>208.19999999999999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134</v>
      </c>
      <c r="AU192" s="266" t="s">
        <v>83</v>
      </c>
      <c r="AV192" s="14" t="s">
        <v>132</v>
      </c>
      <c r="AW192" s="14" t="s">
        <v>32</v>
      </c>
      <c r="AX192" s="14" t="s">
        <v>81</v>
      </c>
      <c r="AY192" s="266" t="s">
        <v>126</v>
      </c>
    </row>
    <row r="193" s="2" customFormat="1" ht="21.75" customHeight="1">
      <c r="A193" s="39"/>
      <c r="B193" s="40"/>
      <c r="C193" s="230" t="s">
        <v>210</v>
      </c>
      <c r="D193" s="230" t="s">
        <v>128</v>
      </c>
      <c r="E193" s="231" t="s">
        <v>211</v>
      </c>
      <c r="F193" s="232" t="s">
        <v>212</v>
      </c>
      <c r="G193" s="233" t="s">
        <v>156</v>
      </c>
      <c r="H193" s="234">
        <v>84.400000000000006</v>
      </c>
      <c r="I193" s="235"/>
      <c r="J193" s="236">
        <f>ROUND(I193*H193,2)</f>
        <v>0</v>
      </c>
      <c r="K193" s="237"/>
      <c r="L193" s="45"/>
      <c r="M193" s="238" t="s">
        <v>1</v>
      </c>
      <c r="N193" s="239" t="s">
        <v>41</v>
      </c>
      <c r="O193" s="92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2" t="s">
        <v>132</v>
      </c>
      <c r="AT193" s="242" t="s">
        <v>128</v>
      </c>
      <c r="AU193" s="242" t="s">
        <v>83</v>
      </c>
      <c r="AY193" s="18" t="s">
        <v>126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8" t="s">
        <v>81</v>
      </c>
      <c r="BK193" s="243">
        <f>ROUND(I193*H193,2)</f>
        <v>0</v>
      </c>
      <c r="BL193" s="18" t="s">
        <v>132</v>
      </c>
      <c r="BM193" s="242" t="s">
        <v>213</v>
      </c>
    </row>
    <row r="194" s="13" customFormat="1">
      <c r="A194" s="13"/>
      <c r="B194" s="244"/>
      <c r="C194" s="245"/>
      <c r="D194" s="246" t="s">
        <v>134</v>
      </c>
      <c r="E194" s="247" t="s">
        <v>1</v>
      </c>
      <c r="F194" s="248" t="s">
        <v>214</v>
      </c>
      <c r="G194" s="245"/>
      <c r="H194" s="249">
        <v>56.899999999999999</v>
      </c>
      <c r="I194" s="250"/>
      <c r="J194" s="245"/>
      <c r="K194" s="245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134</v>
      </c>
      <c r="AU194" s="255" t="s">
        <v>83</v>
      </c>
      <c r="AV194" s="13" t="s">
        <v>83</v>
      </c>
      <c r="AW194" s="13" t="s">
        <v>32</v>
      </c>
      <c r="AX194" s="13" t="s">
        <v>76</v>
      </c>
      <c r="AY194" s="255" t="s">
        <v>126</v>
      </c>
    </row>
    <row r="195" s="13" customFormat="1">
      <c r="A195" s="13"/>
      <c r="B195" s="244"/>
      <c r="C195" s="245"/>
      <c r="D195" s="246" t="s">
        <v>134</v>
      </c>
      <c r="E195" s="247" t="s">
        <v>1</v>
      </c>
      <c r="F195" s="248" t="s">
        <v>215</v>
      </c>
      <c r="G195" s="245"/>
      <c r="H195" s="249">
        <v>13.859999999999999</v>
      </c>
      <c r="I195" s="250"/>
      <c r="J195" s="245"/>
      <c r="K195" s="245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134</v>
      </c>
      <c r="AU195" s="255" t="s">
        <v>83</v>
      </c>
      <c r="AV195" s="13" t="s">
        <v>83</v>
      </c>
      <c r="AW195" s="13" t="s">
        <v>32</v>
      </c>
      <c r="AX195" s="13" t="s">
        <v>76</v>
      </c>
      <c r="AY195" s="255" t="s">
        <v>126</v>
      </c>
    </row>
    <row r="196" s="13" customFormat="1">
      <c r="A196" s="13"/>
      <c r="B196" s="244"/>
      <c r="C196" s="245"/>
      <c r="D196" s="246" t="s">
        <v>134</v>
      </c>
      <c r="E196" s="247" t="s">
        <v>1</v>
      </c>
      <c r="F196" s="248" t="s">
        <v>216</v>
      </c>
      <c r="G196" s="245"/>
      <c r="H196" s="249">
        <v>3.1000000000000001</v>
      </c>
      <c r="I196" s="250"/>
      <c r="J196" s="245"/>
      <c r="K196" s="245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134</v>
      </c>
      <c r="AU196" s="255" t="s">
        <v>83</v>
      </c>
      <c r="AV196" s="13" t="s">
        <v>83</v>
      </c>
      <c r="AW196" s="13" t="s">
        <v>32</v>
      </c>
      <c r="AX196" s="13" t="s">
        <v>76</v>
      </c>
      <c r="AY196" s="255" t="s">
        <v>126</v>
      </c>
    </row>
    <row r="197" s="13" customFormat="1">
      <c r="A197" s="13"/>
      <c r="B197" s="244"/>
      <c r="C197" s="245"/>
      <c r="D197" s="246" t="s">
        <v>134</v>
      </c>
      <c r="E197" s="247" t="s">
        <v>1</v>
      </c>
      <c r="F197" s="248" t="s">
        <v>217</v>
      </c>
      <c r="G197" s="245"/>
      <c r="H197" s="249">
        <v>10.5</v>
      </c>
      <c r="I197" s="250"/>
      <c r="J197" s="245"/>
      <c r="K197" s="245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134</v>
      </c>
      <c r="AU197" s="255" t="s">
        <v>83</v>
      </c>
      <c r="AV197" s="13" t="s">
        <v>83</v>
      </c>
      <c r="AW197" s="13" t="s">
        <v>32</v>
      </c>
      <c r="AX197" s="13" t="s">
        <v>76</v>
      </c>
      <c r="AY197" s="255" t="s">
        <v>126</v>
      </c>
    </row>
    <row r="198" s="13" customFormat="1">
      <c r="A198" s="13"/>
      <c r="B198" s="244"/>
      <c r="C198" s="245"/>
      <c r="D198" s="246" t="s">
        <v>134</v>
      </c>
      <c r="E198" s="247" t="s">
        <v>1</v>
      </c>
      <c r="F198" s="248" t="s">
        <v>218</v>
      </c>
      <c r="G198" s="245"/>
      <c r="H198" s="249">
        <v>0.040000000000000001</v>
      </c>
      <c r="I198" s="250"/>
      <c r="J198" s="245"/>
      <c r="K198" s="245"/>
      <c r="L198" s="251"/>
      <c r="M198" s="252"/>
      <c r="N198" s="253"/>
      <c r="O198" s="253"/>
      <c r="P198" s="253"/>
      <c r="Q198" s="253"/>
      <c r="R198" s="253"/>
      <c r="S198" s="253"/>
      <c r="T198" s="25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5" t="s">
        <v>134</v>
      </c>
      <c r="AU198" s="255" t="s">
        <v>83</v>
      </c>
      <c r="AV198" s="13" t="s">
        <v>83</v>
      </c>
      <c r="AW198" s="13" t="s">
        <v>32</v>
      </c>
      <c r="AX198" s="13" t="s">
        <v>76</v>
      </c>
      <c r="AY198" s="255" t="s">
        <v>126</v>
      </c>
    </row>
    <row r="199" s="14" customFormat="1">
      <c r="A199" s="14"/>
      <c r="B199" s="256"/>
      <c r="C199" s="257"/>
      <c r="D199" s="246" t="s">
        <v>134</v>
      </c>
      <c r="E199" s="258" t="s">
        <v>1</v>
      </c>
      <c r="F199" s="259" t="s">
        <v>137</v>
      </c>
      <c r="G199" s="257"/>
      <c r="H199" s="260">
        <v>84.400000000000006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6" t="s">
        <v>134</v>
      </c>
      <c r="AU199" s="266" t="s">
        <v>83</v>
      </c>
      <c r="AV199" s="14" t="s">
        <v>132</v>
      </c>
      <c r="AW199" s="14" t="s">
        <v>32</v>
      </c>
      <c r="AX199" s="14" t="s">
        <v>81</v>
      </c>
      <c r="AY199" s="266" t="s">
        <v>126</v>
      </c>
    </row>
    <row r="200" s="2" customFormat="1" ht="33" customHeight="1">
      <c r="A200" s="39"/>
      <c r="B200" s="40"/>
      <c r="C200" s="230" t="s">
        <v>219</v>
      </c>
      <c r="D200" s="230" t="s">
        <v>128</v>
      </c>
      <c r="E200" s="231" t="s">
        <v>220</v>
      </c>
      <c r="F200" s="232" t="s">
        <v>221</v>
      </c>
      <c r="G200" s="233" t="s">
        <v>156</v>
      </c>
      <c r="H200" s="234">
        <v>844</v>
      </c>
      <c r="I200" s="235"/>
      <c r="J200" s="236">
        <f>ROUND(I200*H200,2)</f>
        <v>0</v>
      </c>
      <c r="K200" s="237"/>
      <c r="L200" s="45"/>
      <c r="M200" s="238" t="s">
        <v>1</v>
      </c>
      <c r="N200" s="239" t="s">
        <v>41</v>
      </c>
      <c r="O200" s="92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2" t="s">
        <v>132</v>
      </c>
      <c r="AT200" s="242" t="s">
        <v>128</v>
      </c>
      <c r="AU200" s="242" t="s">
        <v>83</v>
      </c>
      <c r="AY200" s="18" t="s">
        <v>126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8" t="s">
        <v>81</v>
      </c>
      <c r="BK200" s="243">
        <f>ROUND(I200*H200,2)</f>
        <v>0</v>
      </c>
      <c r="BL200" s="18" t="s">
        <v>132</v>
      </c>
      <c r="BM200" s="242" t="s">
        <v>222</v>
      </c>
    </row>
    <row r="201" s="13" customFormat="1">
      <c r="A201" s="13"/>
      <c r="B201" s="244"/>
      <c r="C201" s="245"/>
      <c r="D201" s="246" t="s">
        <v>134</v>
      </c>
      <c r="E201" s="245"/>
      <c r="F201" s="248" t="s">
        <v>223</v>
      </c>
      <c r="G201" s="245"/>
      <c r="H201" s="249">
        <v>844</v>
      </c>
      <c r="I201" s="250"/>
      <c r="J201" s="245"/>
      <c r="K201" s="245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134</v>
      </c>
      <c r="AU201" s="255" t="s">
        <v>83</v>
      </c>
      <c r="AV201" s="13" t="s">
        <v>83</v>
      </c>
      <c r="AW201" s="13" t="s">
        <v>4</v>
      </c>
      <c r="AX201" s="13" t="s">
        <v>81</v>
      </c>
      <c r="AY201" s="255" t="s">
        <v>126</v>
      </c>
    </row>
    <row r="202" s="2" customFormat="1" ht="21.75" customHeight="1">
      <c r="A202" s="39"/>
      <c r="B202" s="40"/>
      <c r="C202" s="230" t="s">
        <v>224</v>
      </c>
      <c r="D202" s="230" t="s">
        <v>128</v>
      </c>
      <c r="E202" s="231" t="s">
        <v>225</v>
      </c>
      <c r="F202" s="232" t="s">
        <v>226</v>
      </c>
      <c r="G202" s="233" t="s">
        <v>156</v>
      </c>
      <c r="H202" s="234">
        <v>84.400000000000006</v>
      </c>
      <c r="I202" s="235"/>
      <c r="J202" s="236">
        <f>ROUND(I202*H202,2)</f>
        <v>0</v>
      </c>
      <c r="K202" s="237"/>
      <c r="L202" s="45"/>
      <c r="M202" s="238" t="s">
        <v>1</v>
      </c>
      <c r="N202" s="239" t="s">
        <v>41</v>
      </c>
      <c r="O202" s="92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2" t="s">
        <v>132</v>
      </c>
      <c r="AT202" s="242" t="s">
        <v>128</v>
      </c>
      <c r="AU202" s="242" t="s">
        <v>83</v>
      </c>
      <c r="AY202" s="18" t="s">
        <v>126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8" t="s">
        <v>81</v>
      </c>
      <c r="BK202" s="243">
        <f>ROUND(I202*H202,2)</f>
        <v>0</v>
      </c>
      <c r="BL202" s="18" t="s">
        <v>132</v>
      </c>
      <c r="BM202" s="242" t="s">
        <v>227</v>
      </c>
    </row>
    <row r="203" s="2" customFormat="1" ht="21.75" customHeight="1">
      <c r="A203" s="39"/>
      <c r="B203" s="40"/>
      <c r="C203" s="230" t="s">
        <v>228</v>
      </c>
      <c r="D203" s="230" t="s">
        <v>128</v>
      </c>
      <c r="E203" s="231" t="s">
        <v>229</v>
      </c>
      <c r="F203" s="232" t="s">
        <v>230</v>
      </c>
      <c r="G203" s="233" t="s">
        <v>156</v>
      </c>
      <c r="H203" s="234">
        <v>4.5</v>
      </c>
      <c r="I203" s="235"/>
      <c r="J203" s="236">
        <f>ROUND(I203*H203,2)</f>
        <v>0</v>
      </c>
      <c r="K203" s="237"/>
      <c r="L203" s="45"/>
      <c r="M203" s="238" t="s">
        <v>1</v>
      </c>
      <c r="N203" s="239" t="s">
        <v>41</v>
      </c>
      <c r="O203" s="92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132</v>
      </c>
      <c r="AT203" s="242" t="s">
        <v>128</v>
      </c>
      <c r="AU203" s="242" t="s">
        <v>83</v>
      </c>
      <c r="AY203" s="18" t="s">
        <v>126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81</v>
      </c>
      <c r="BK203" s="243">
        <f>ROUND(I203*H203,2)</f>
        <v>0</v>
      </c>
      <c r="BL203" s="18" t="s">
        <v>132</v>
      </c>
      <c r="BM203" s="242" t="s">
        <v>231</v>
      </c>
    </row>
    <row r="204" s="15" customFormat="1">
      <c r="A204" s="15"/>
      <c r="B204" s="267"/>
      <c r="C204" s="268"/>
      <c r="D204" s="246" t="s">
        <v>134</v>
      </c>
      <c r="E204" s="269" t="s">
        <v>1</v>
      </c>
      <c r="F204" s="270" t="s">
        <v>187</v>
      </c>
      <c r="G204" s="268"/>
      <c r="H204" s="269" t="s">
        <v>1</v>
      </c>
      <c r="I204" s="271"/>
      <c r="J204" s="268"/>
      <c r="K204" s="268"/>
      <c r="L204" s="272"/>
      <c r="M204" s="273"/>
      <c r="N204" s="274"/>
      <c r="O204" s="274"/>
      <c r="P204" s="274"/>
      <c r="Q204" s="274"/>
      <c r="R204" s="274"/>
      <c r="S204" s="274"/>
      <c r="T204" s="27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6" t="s">
        <v>134</v>
      </c>
      <c r="AU204" s="276" t="s">
        <v>83</v>
      </c>
      <c r="AV204" s="15" t="s">
        <v>81</v>
      </c>
      <c r="AW204" s="15" t="s">
        <v>32</v>
      </c>
      <c r="AX204" s="15" t="s">
        <v>76</v>
      </c>
      <c r="AY204" s="276" t="s">
        <v>126</v>
      </c>
    </row>
    <row r="205" s="13" customFormat="1">
      <c r="A205" s="13"/>
      <c r="B205" s="244"/>
      <c r="C205" s="245"/>
      <c r="D205" s="246" t="s">
        <v>134</v>
      </c>
      <c r="E205" s="247" t="s">
        <v>1</v>
      </c>
      <c r="F205" s="248" t="s">
        <v>232</v>
      </c>
      <c r="G205" s="245"/>
      <c r="H205" s="249">
        <v>1.512</v>
      </c>
      <c r="I205" s="250"/>
      <c r="J205" s="245"/>
      <c r="K205" s="245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134</v>
      </c>
      <c r="AU205" s="255" t="s">
        <v>83</v>
      </c>
      <c r="AV205" s="13" t="s">
        <v>83</v>
      </c>
      <c r="AW205" s="13" t="s">
        <v>32</v>
      </c>
      <c r="AX205" s="13" t="s">
        <v>76</v>
      </c>
      <c r="AY205" s="255" t="s">
        <v>126</v>
      </c>
    </row>
    <row r="206" s="13" customFormat="1">
      <c r="A206" s="13"/>
      <c r="B206" s="244"/>
      <c r="C206" s="245"/>
      <c r="D206" s="246" t="s">
        <v>134</v>
      </c>
      <c r="E206" s="247" t="s">
        <v>1</v>
      </c>
      <c r="F206" s="248" t="s">
        <v>233</v>
      </c>
      <c r="G206" s="245"/>
      <c r="H206" s="249">
        <v>2.9700000000000002</v>
      </c>
      <c r="I206" s="250"/>
      <c r="J206" s="245"/>
      <c r="K206" s="245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134</v>
      </c>
      <c r="AU206" s="255" t="s">
        <v>83</v>
      </c>
      <c r="AV206" s="13" t="s">
        <v>83</v>
      </c>
      <c r="AW206" s="13" t="s">
        <v>32</v>
      </c>
      <c r="AX206" s="13" t="s">
        <v>76</v>
      </c>
      <c r="AY206" s="255" t="s">
        <v>126</v>
      </c>
    </row>
    <row r="207" s="13" customFormat="1">
      <c r="A207" s="13"/>
      <c r="B207" s="244"/>
      <c r="C207" s="245"/>
      <c r="D207" s="246" t="s">
        <v>134</v>
      </c>
      <c r="E207" s="247" t="s">
        <v>1</v>
      </c>
      <c r="F207" s="248" t="s">
        <v>234</v>
      </c>
      <c r="G207" s="245"/>
      <c r="H207" s="249">
        <v>0.017999999999999999</v>
      </c>
      <c r="I207" s="250"/>
      <c r="J207" s="245"/>
      <c r="K207" s="245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134</v>
      </c>
      <c r="AU207" s="255" t="s">
        <v>83</v>
      </c>
      <c r="AV207" s="13" t="s">
        <v>83</v>
      </c>
      <c r="AW207" s="13" t="s">
        <v>32</v>
      </c>
      <c r="AX207" s="13" t="s">
        <v>76</v>
      </c>
      <c r="AY207" s="255" t="s">
        <v>126</v>
      </c>
    </row>
    <row r="208" s="14" customFormat="1">
      <c r="A208" s="14"/>
      <c r="B208" s="256"/>
      <c r="C208" s="257"/>
      <c r="D208" s="246" t="s">
        <v>134</v>
      </c>
      <c r="E208" s="258" t="s">
        <v>1</v>
      </c>
      <c r="F208" s="259" t="s">
        <v>137</v>
      </c>
      <c r="G208" s="257"/>
      <c r="H208" s="260">
        <v>4.5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134</v>
      </c>
      <c r="AU208" s="266" t="s">
        <v>83</v>
      </c>
      <c r="AV208" s="14" t="s">
        <v>132</v>
      </c>
      <c r="AW208" s="14" t="s">
        <v>32</v>
      </c>
      <c r="AX208" s="14" t="s">
        <v>81</v>
      </c>
      <c r="AY208" s="266" t="s">
        <v>126</v>
      </c>
    </row>
    <row r="209" s="2" customFormat="1" ht="21.75" customHeight="1">
      <c r="A209" s="39"/>
      <c r="B209" s="40"/>
      <c r="C209" s="230" t="s">
        <v>8</v>
      </c>
      <c r="D209" s="230" t="s">
        <v>128</v>
      </c>
      <c r="E209" s="231" t="s">
        <v>235</v>
      </c>
      <c r="F209" s="232" t="s">
        <v>236</v>
      </c>
      <c r="G209" s="233" t="s">
        <v>237</v>
      </c>
      <c r="H209" s="234">
        <v>143.5</v>
      </c>
      <c r="I209" s="235"/>
      <c r="J209" s="236">
        <f>ROUND(I209*H209,2)</f>
        <v>0</v>
      </c>
      <c r="K209" s="237"/>
      <c r="L209" s="45"/>
      <c r="M209" s="238" t="s">
        <v>1</v>
      </c>
      <c r="N209" s="239" t="s">
        <v>41</v>
      </c>
      <c r="O209" s="92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2" t="s">
        <v>132</v>
      </c>
      <c r="AT209" s="242" t="s">
        <v>128</v>
      </c>
      <c r="AU209" s="242" t="s">
        <v>83</v>
      </c>
      <c r="AY209" s="18" t="s">
        <v>126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8" t="s">
        <v>81</v>
      </c>
      <c r="BK209" s="243">
        <f>ROUND(I209*H209,2)</f>
        <v>0</v>
      </c>
      <c r="BL209" s="18" t="s">
        <v>132</v>
      </c>
      <c r="BM209" s="242" t="s">
        <v>238</v>
      </c>
    </row>
    <row r="210" s="13" customFormat="1">
      <c r="A210" s="13"/>
      <c r="B210" s="244"/>
      <c r="C210" s="245"/>
      <c r="D210" s="246" t="s">
        <v>134</v>
      </c>
      <c r="E210" s="247" t="s">
        <v>1</v>
      </c>
      <c r="F210" s="248" t="s">
        <v>239</v>
      </c>
      <c r="G210" s="245"/>
      <c r="H210" s="249">
        <v>143.5</v>
      </c>
      <c r="I210" s="250"/>
      <c r="J210" s="245"/>
      <c r="K210" s="245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134</v>
      </c>
      <c r="AU210" s="255" t="s">
        <v>83</v>
      </c>
      <c r="AV210" s="13" t="s">
        <v>83</v>
      </c>
      <c r="AW210" s="13" t="s">
        <v>32</v>
      </c>
      <c r="AX210" s="13" t="s">
        <v>81</v>
      </c>
      <c r="AY210" s="255" t="s">
        <v>126</v>
      </c>
    </row>
    <row r="211" s="2" customFormat="1" ht="16.5" customHeight="1">
      <c r="A211" s="39"/>
      <c r="B211" s="40"/>
      <c r="C211" s="230" t="s">
        <v>240</v>
      </c>
      <c r="D211" s="230" t="s">
        <v>128</v>
      </c>
      <c r="E211" s="231" t="s">
        <v>241</v>
      </c>
      <c r="F211" s="232" t="s">
        <v>242</v>
      </c>
      <c r="G211" s="233" t="s">
        <v>156</v>
      </c>
      <c r="H211" s="234">
        <v>84.400000000000006</v>
      </c>
      <c r="I211" s="235"/>
      <c r="J211" s="236">
        <f>ROUND(I211*H211,2)</f>
        <v>0</v>
      </c>
      <c r="K211" s="237"/>
      <c r="L211" s="45"/>
      <c r="M211" s="238" t="s">
        <v>1</v>
      </c>
      <c r="N211" s="239" t="s">
        <v>41</v>
      </c>
      <c r="O211" s="92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2" t="s">
        <v>132</v>
      </c>
      <c r="AT211" s="242" t="s">
        <v>128</v>
      </c>
      <c r="AU211" s="242" t="s">
        <v>83</v>
      </c>
      <c r="AY211" s="18" t="s">
        <v>126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8" t="s">
        <v>81</v>
      </c>
      <c r="BK211" s="243">
        <f>ROUND(I211*H211,2)</f>
        <v>0</v>
      </c>
      <c r="BL211" s="18" t="s">
        <v>132</v>
      </c>
      <c r="BM211" s="242" t="s">
        <v>243</v>
      </c>
    </row>
    <row r="212" s="2" customFormat="1" ht="21.75" customHeight="1">
      <c r="A212" s="39"/>
      <c r="B212" s="40"/>
      <c r="C212" s="230" t="s">
        <v>244</v>
      </c>
      <c r="D212" s="230" t="s">
        <v>128</v>
      </c>
      <c r="E212" s="231" t="s">
        <v>245</v>
      </c>
      <c r="F212" s="232" t="s">
        <v>246</v>
      </c>
      <c r="G212" s="233" t="s">
        <v>156</v>
      </c>
      <c r="H212" s="234">
        <v>82.900000000000006</v>
      </c>
      <c r="I212" s="235"/>
      <c r="J212" s="236">
        <f>ROUND(I212*H212,2)</f>
        <v>0</v>
      </c>
      <c r="K212" s="237"/>
      <c r="L212" s="45"/>
      <c r="M212" s="238" t="s">
        <v>1</v>
      </c>
      <c r="N212" s="239" t="s">
        <v>41</v>
      </c>
      <c r="O212" s="92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2" t="s">
        <v>132</v>
      </c>
      <c r="AT212" s="242" t="s">
        <v>128</v>
      </c>
      <c r="AU212" s="242" t="s">
        <v>83</v>
      </c>
      <c r="AY212" s="18" t="s">
        <v>126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8" t="s">
        <v>81</v>
      </c>
      <c r="BK212" s="243">
        <f>ROUND(I212*H212,2)</f>
        <v>0</v>
      </c>
      <c r="BL212" s="18" t="s">
        <v>132</v>
      </c>
      <c r="BM212" s="242" t="s">
        <v>247</v>
      </c>
    </row>
    <row r="213" s="13" customFormat="1">
      <c r="A213" s="13"/>
      <c r="B213" s="244"/>
      <c r="C213" s="245"/>
      <c r="D213" s="246" t="s">
        <v>134</v>
      </c>
      <c r="E213" s="247" t="s">
        <v>1</v>
      </c>
      <c r="F213" s="248" t="s">
        <v>248</v>
      </c>
      <c r="G213" s="245"/>
      <c r="H213" s="249">
        <v>0.54400000000000004</v>
      </c>
      <c r="I213" s="250"/>
      <c r="J213" s="245"/>
      <c r="K213" s="245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134</v>
      </c>
      <c r="AU213" s="255" t="s">
        <v>83</v>
      </c>
      <c r="AV213" s="13" t="s">
        <v>83</v>
      </c>
      <c r="AW213" s="13" t="s">
        <v>32</v>
      </c>
      <c r="AX213" s="13" t="s">
        <v>76</v>
      </c>
      <c r="AY213" s="255" t="s">
        <v>126</v>
      </c>
    </row>
    <row r="214" s="13" customFormat="1">
      <c r="A214" s="13"/>
      <c r="B214" s="244"/>
      <c r="C214" s="245"/>
      <c r="D214" s="246" t="s">
        <v>134</v>
      </c>
      <c r="E214" s="247" t="s">
        <v>1</v>
      </c>
      <c r="F214" s="248" t="s">
        <v>249</v>
      </c>
      <c r="G214" s="245"/>
      <c r="H214" s="249">
        <v>12.6</v>
      </c>
      <c r="I214" s="250"/>
      <c r="J214" s="245"/>
      <c r="K214" s="245"/>
      <c r="L214" s="251"/>
      <c r="M214" s="252"/>
      <c r="N214" s="253"/>
      <c r="O214" s="253"/>
      <c r="P214" s="253"/>
      <c r="Q214" s="253"/>
      <c r="R214" s="253"/>
      <c r="S214" s="253"/>
      <c r="T214" s="25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5" t="s">
        <v>134</v>
      </c>
      <c r="AU214" s="255" t="s">
        <v>83</v>
      </c>
      <c r="AV214" s="13" t="s">
        <v>83</v>
      </c>
      <c r="AW214" s="13" t="s">
        <v>32</v>
      </c>
      <c r="AX214" s="13" t="s">
        <v>76</v>
      </c>
      <c r="AY214" s="255" t="s">
        <v>126</v>
      </c>
    </row>
    <row r="215" s="13" customFormat="1">
      <c r="A215" s="13"/>
      <c r="B215" s="244"/>
      <c r="C215" s="245"/>
      <c r="D215" s="246" t="s">
        <v>134</v>
      </c>
      <c r="E215" s="247" t="s">
        <v>1</v>
      </c>
      <c r="F215" s="248" t="s">
        <v>250</v>
      </c>
      <c r="G215" s="245"/>
      <c r="H215" s="249">
        <v>0.52000000000000002</v>
      </c>
      <c r="I215" s="250"/>
      <c r="J215" s="245"/>
      <c r="K215" s="245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134</v>
      </c>
      <c r="AU215" s="255" t="s">
        <v>83</v>
      </c>
      <c r="AV215" s="13" t="s">
        <v>83</v>
      </c>
      <c r="AW215" s="13" t="s">
        <v>32</v>
      </c>
      <c r="AX215" s="13" t="s">
        <v>76</v>
      </c>
      <c r="AY215" s="255" t="s">
        <v>126</v>
      </c>
    </row>
    <row r="216" s="13" customFormat="1">
      <c r="A216" s="13"/>
      <c r="B216" s="244"/>
      <c r="C216" s="245"/>
      <c r="D216" s="246" t="s">
        <v>134</v>
      </c>
      <c r="E216" s="247" t="s">
        <v>1</v>
      </c>
      <c r="F216" s="248" t="s">
        <v>251</v>
      </c>
      <c r="G216" s="245"/>
      <c r="H216" s="249">
        <v>42.240000000000002</v>
      </c>
      <c r="I216" s="250"/>
      <c r="J216" s="245"/>
      <c r="K216" s="245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134</v>
      </c>
      <c r="AU216" s="255" t="s">
        <v>83</v>
      </c>
      <c r="AV216" s="13" t="s">
        <v>83</v>
      </c>
      <c r="AW216" s="13" t="s">
        <v>32</v>
      </c>
      <c r="AX216" s="13" t="s">
        <v>76</v>
      </c>
      <c r="AY216" s="255" t="s">
        <v>126</v>
      </c>
    </row>
    <row r="217" s="13" customFormat="1">
      <c r="A217" s="13"/>
      <c r="B217" s="244"/>
      <c r="C217" s="245"/>
      <c r="D217" s="246" t="s">
        <v>134</v>
      </c>
      <c r="E217" s="247" t="s">
        <v>1</v>
      </c>
      <c r="F217" s="248" t="s">
        <v>252</v>
      </c>
      <c r="G217" s="245"/>
      <c r="H217" s="249">
        <v>1.8360000000000001</v>
      </c>
      <c r="I217" s="250"/>
      <c r="J217" s="245"/>
      <c r="K217" s="245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134</v>
      </c>
      <c r="AU217" s="255" t="s">
        <v>83</v>
      </c>
      <c r="AV217" s="13" t="s">
        <v>83</v>
      </c>
      <c r="AW217" s="13" t="s">
        <v>32</v>
      </c>
      <c r="AX217" s="13" t="s">
        <v>76</v>
      </c>
      <c r="AY217" s="255" t="s">
        <v>126</v>
      </c>
    </row>
    <row r="218" s="13" customFormat="1">
      <c r="A218" s="13"/>
      <c r="B218" s="244"/>
      <c r="C218" s="245"/>
      <c r="D218" s="246" t="s">
        <v>134</v>
      </c>
      <c r="E218" s="247" t="s">
        <v>1</v>
      </c>
      <c r="F218" s="248" t="s">
        <v>253</v>
      </c>
      <c r="G218" s="245"/>
      <c r="H218" s="249">
        <v>3.5640000000000001</v>
      </c>
      <c r="I218" s="250"/>
      <c r="J218" s="245"/>
      <c r="K218" s="245"/>
      <c r="L218" s="251"/>
      <c r="M218" s="252"/>
      <c r="N218" s="253"/>
      <c r="O218" s="253"/>
      <c r="P218" s="253"/>
      <c r="Q218" s="253"/>
      <c r="R218" s="253"/>
      <c r="S218" s="253"/>
      <c r="T218" s="25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134</v>
      </c>
      <c r="AU218" s="255" t="s">
        <v>83</v>
      </c>
      <c r="AV218" s="13" t="s">
        <v>83</v>
      </c>
      <c r="AW218" s="13" t="s">
        <v>32</v>
      </c>
      <c r="AX218" s="13" t="s">
        <v>76</v>
      </c>
      <c r="AY218" s="255" t="s">
        <v>126</v>
      </c>
    </row>
    <row r="219" s="13" customFormat="1">
      <c r="A219" s="13"/>
      <c r="B219" s="244"/>
      <c r="C219" s="245"/>
      <c r="D219" s="246" t="s">
        <v>134</v>
      </c>
      <c r="E219" s="247" t="s">
        <v>1</v>
      </c>
      <c r="F219" s="248" t="s">
        <v>254</v>
      </c>
      <c r="G219" s="245"/>
      <c r="H219" s="249">
        <v>4.2619999999999996</v>
      </c>
      <c r="I219" s="250"/>
      <c r="J219" s="245"/>
      <c r="K219" s="245"/>
      <c r="L219" s="251"/>
      <c r="M219" s="252"/>
      <c r="N219" s="253"/>
      <c r="O219" s="253"/>
      <c r="P219" s="253"/>
      <c r="Q219" s="253"/>
      <c r="R219" s="253"/>
      <c r="S219" s="253"/>
      <c r="T219" s="25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5" t="s">
        <v>134</v>
      </c>
      <c r="AU219" s="255" t="s">
        <v>83</v>
      </c>
      <c r="AV219" s="13" t="s">
        <v>83</v>
      </c>
      <c r="AW219" s="13" t="s">
        <v>32</v>
      </c>
      <c r="AX219" s="13" t="s">
        <v>76</v>
      </c>
      <c r="AY219" s="255" t="s">
        <v>126</v>
      </c>
    </row>
    <row r="220" s="13" customFormat="1">
      <c r="A220" s="13"/>
      <c r="B220" s="244"/>
      <c r="C220" s="245"/>
      <c r="D220" s="246" t="s">
        <v>134</v>
      </c>
      <c r="E220" s="247" t="s">
        <v>1</v>
      </c>
      <c r="F220" s="248" t="s">
        <v>255</v>
      </c>
      <c r="G220" s="245"/>
      <c r="H220" s="249">
        <v>11.6</v>
      </c>
      <c r="I220" s="250"/>
      <c r="J220" s="245"/>
      <c r="K220" s="245"/>
      <c r="L220" s="251"/>
      <c r="M220" s="252"/>
      <c r="N220" s="253"/>
      <c r="O220" s="253"/>
      <c r="P220" s="253"/>
      <c r="Q220" s="253"/>
      <c r="R220" s="253"/>
      <c r="S220" s="253"/>
      <c r="T220" s="25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5" t="s">
        <v>134</v>
      </c>
      <c r="AU220" s="255" t="s">
        <v>83</v>
      </c>
      <c r="AV220" s="13" t="s">
        <v>83</v>
      </c>
      <c r="AW220" s="13" t="s">
        <v>32</v>
      </c>
      <c r="AX220" s="13" t="s">
        <v>76</v>
      </c>
      <c r="AY220" s="255" t="s">
        <v>126</v>
      </c>
    </row>
    <row r="221" s="13" customFormat="1">
      <c r="A221" s="13"/>
      <c r="B221" s="244"/>
      <c r="C221" s="245"/>
      <c r="D221" s="246" t="s">
        <v>134</v>
      </c>
      <c r="E221" s="247" t="s">
        <v>1</v>
      </c>
      <c r="F221" s="248" t="s">
        <v>256</v>
      </c>
      <c r="G221" s="245"/>
      <c r="H221" s="249">
        <v>2.71</v>
      </c>
      <c r="I221" s="250"/>
      <c r="J221" s="245"/>
      <c r="K221" s="245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134</v>
      </c>
      <c r="AU221" s="255" t="s">
        <v>83</v>
      </c>
      <c r="AV221" s="13" t="s">
        <v>83</v>
      </c>
      <c r="AW221" s="13" t="s">
        <v>32</v>
      </c>
      <c r="AX221" s="13" t="s">
        <v>76</v>
      </c>
      <c r="AY221" s="255" t="s">
        <v>126</v>
      </c>
    </row>
    <row r="222" s="13" customFormat="1">
      <c r="A222" s="13"/>
      <c r="B222" s="244"/>
      <c r="C222" s="245"/>
      <c r="D222" s="246" t="s">
        <v>134</v>
      </c>
      <c r="E222" s="247" t="s">
        <v>1</v>
      </c>
      <c r="F222" s="248" t="s">
        <v>257</v>
      </c>
      <c r="G222" s="245"/>
      <c r="H222" s="249">
        <v>2.964</v>
      </c>
      <c r="I222" s="250"/>
      <c r="J222" s="245"/>
      <c r="K222" s="245"/>
      <c r="L222" s="251"/>
      <c r="M222" s="252"/>
      <c r="N222" s="253"/>
      <c r="O222" s="253"/>
      <c r="P222" s="253"/>
      <c r="Q222" s="253"/>
      <c r="R222" s="253"/>
      <c r="S222" s="253"/>
      <c r="T222" s="25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5" t="s">
        <v>134</v>
      </c>
      <c r="AU222" s="255" t="s">
        <v>83</v>
      </c>
      <c r="AV222" s="13" t="s">
        <v>83</v>
      </c>
      <c r="AW222" s="13" t="s">
        <v>32</v>
      </c>
      <c r="AX222" s="13" t="s">
        <v>76</v>
      </c>
      <c r="AY222" s="255" t="s">
        <v>126</v>
      </c>
    </row>
    <row r="223" s="13" customFormat="1">
      <c r="A223" s="13"/>
      <c r="B223" s="244"/>
      <c r="C223" s="245"/>
      <c r="D223" s="246" t="s">
        <v>134</v>
      </c>
      <c r="E223" s="247" t="s">
        <v>1</v>
      </c>
      <c r="F223" s="248" t="s">
        <v>258</v>
      </c>
      <c r="G223" s="245"/>
      <c r="H223" s="249">
        <v>0.059999999999999998</v>
      </c>
      <c r="I223" s="250"/>
      <c r="J223" s="245"/>
      <c r="K223" s="245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134</v>
      </c>
      <c r="AU223" s="255" t="s">
        <v>83</v>
      </c>
      <c r="AV223" s="13" t="s">
        <v>83</v>
      </c>
      <c r="AW223" s="13" t="s">
        <v>32</v>
      </c>
      <c r="AX223" s="13" t="s">
        <v>76</v>
      </c>
      <c r="AY223" s="255" t="s">
        <v>126</v>
      </c>
    </row>
    <row r="224" s="14" customFormat="1">
      <c r="A224" s="14"/>
      <c r="B224" s="256"/>
      <c r="C224" s="257"/>
      <c r="D224" s="246" t="s">
        <v>134</v>
      </c>
      <c r="E224" s="258" t="s">
        <v>1</v>
      </c>
      <c r="F224" s="259" t="s">
        <v>137</v>
      </c>
      <c r="G224" s="257"/>
      <c r="H224" s="260">
        <v>82.900000000000006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134</v>
      </c>
      <c r="AU224" s="266" t="s">
        <v>83</v>
      </c>
      <c r="AV224" s="14" t="s">
        <v>132</v>
      </c>
      <c r="AW224" s="14" t="s">
        <v>32</v>
      </c>
      <c r="AX224" s="14" t="s">
        <v>81</v>
      </c>
      <c r="AY224" s="266" t="s">
        <v>126</v>
      </c>
    </row>
    <row r="225" s="2" customFormat="1" ht="21.75" customHeight="1">
      <c r="A225" s="39"/>
      <c r="B225" s="40"/>
      <c r="C225" s="230" t="s">
        <v>259</v>
      </c>
      <c r="D225" s="230" t="s">
        <v>128</v>
      </c>
      <c r="E225" s="231" t="s">
        <v>260</v>
      </c>
      <c r="F225" s="232" t="s">
        <v>261</v>
      </c>
      <c r="G225" s="233" t="s">
        <v>156</v>
      </c>
      <c r="H225" s="234">
        <v>21.699999999999999</v>
      </c>
      <c r="I225" s="235"/>
      <c r="J225" s="236">
        <f>ROUND(I225*H225,2)</f>
        <v>0</v>
      </c>
      <c r="K225" s="237"/>
      <c r="L225" s="45"/>
      <c r="M225" s="238" t="s">
        <v>1</v>
      </c>
      <c r="N225" s="239" t="s">
        <v>41</v>
      </c>
      <c r="O225" s="92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2" t="s">
        <v>132</v>
      </c>
      <c r="AT225" s="242" t="s">
        <v>128</v>
      </c>
      <c r="AU225" s="242" t="s">
        <v>83</v>
      </c>
      <c r="AY225" s="18" t="s">
        <v>126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8" t="s">
        <v>81</v>
      </c>
      <c r="BK225" s="243">
        <f>ROUND(I225*H225,2)</f>
        <v>0</v>
      </c>
      <c r="BL225" s="18" t="s">
        <v>132</v>
      </c>
      <c r="BM225" s="242" t="s">
        <v>262</v>
      </c>
    </row>
    <row r="226" s="13" customFormat="1">
      <c r="A226" s="13"/>
      <c r="B226" s="244"/>
      <c r="C226" s="245"/>
      <c r="D226" s="246" t="s">
        <v>134</v>
      </c>
      <c r="E226" s="247" t="s">
        <v>1</v>
      </c>
      <c r="F226" s="248" t="s">
        <v>263</v>
      </c>
      <c r="G226" s="245"/>
      <c r="H226" s="249">
        <v>0.46100000000000002</v>
      </c>
      <c r="I226" s="250"/>
      <c r="J226" s="245"/>
      <c r="K226" s="245"/>
      <c r="L226" s="251"/>
      <c r="M226" s="252"/>
      <c r="N226" s="253"/>
      <c r="O226" s="253"/>
      <c r="P226" s="253"/>
      <c r="Q226" s="253"/>
      <c r="R226" s="253"/>
      <c r="S226" s="253"/>
      <c r="T226" s="25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5" t="s">
        <v>134</v>
      </c>
      <c r="AU226" s="255" t="s">
        <v>83</v>
      </c>
      <c r="AV226" s="13" t="s">
        <v>83</v>
      </c>
      <c r="AW226" s="13" t="s">
        <v>32</v>
      </c>
      <c r="AX226" s="13" t="s">
        <v>76</v>
      </c>
      <c r="AY226" s="255" t="s">
        <v>126</v>
      </c>
    </row>
    <row r="227" s="13" customFormat="1">
      <c r="A227" s="13"/>
      <c r="B227" s="244"/>
      <c r="C227" s="245"/>
      <c r="D227" s="246" t="s">
        <v>134</v>
      </c>
      <c r="E227" s="247" t="s">
        <v>1</v>
      </c>
      <c r="F227" s="248" t="s">
        <v>264</v>
      </c>
      <c r="G227" s="245"/>
      <c r="H227" s="249">
        <v>3.4580000000000002</v>
      </c>
      <c r="I227" s="250"/>
      <c r="J227" s="245"/>
      <c r="K227" s="245"/>
      <c r="L227" s="251"/>
      <c r="M227" s="252"/>
      <c r="N227" s="253"/>
      <c r="O227" s="253"/>
      <c r="P227" s="253"/>
      <c r="Q227" s="253"/>
      <c r="R227" s="253"/>
      <c r="S227" s="253"/>
      <c r="T227" s="25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5" t="s">
        <v>134</v>
      </c>
      <c r="AU227" s="255" t="s">
        <v>83</v>
      </c>
      <c r="AV227" s="13" t="s">
        <v>83</v>
      </c>
      <c r="AW227" s="13" t="s">
        <v>32</v>
      </c>
      <c r="AX227" s="13" t="s">
        <v>76</v>
      </c>
      <c r="AY227" s="255" t="s">
        <v>126</v>
      </c>
    </row>
    <row r="228" s="13" customFormat="1">
      <c r="A228" s="13"/>
      <c r="B228" s="244"/>
      <c r="C228" s="245"/>
      <c r="D228" s="246" t="s">
        <v>134</v>
      </c>
      <c r="E228" s="247" t="s">
        <v>1</v>
      </c>
      <c r="F228" s="248" t="s">
        <v>265</v>
      </c>
      <c r="G228" s="245"/>
      <c r="H228" s="249">
        <v>0.29999999999999999</v>
      </c>
      <c r="I228" s="250"/>
      <c r="J228" s="245"/>
      <c r="K228" s="245"/>
      <c r="L228" s="251"/>
      <c r="M228" s="252"/>
      <c r="N228" s="253"/>
      <c r="O228" s="253"/>
      <c r="P228" s="253"/>
      <c r="Q228" s="253"/>
      <c r="R228" s="253"/>
      <c r="S228" s="253"/>
      <c r="T228" s="25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5" t="s">
        <v>134</v>
      </c>
      <c r="AU228" s="255" t="s">
        <v>83</v>
      </c>
      <c r="AV228" s="13" t="s">
        <v>83</v>
      </c>
      <c r="AW228" s="13" t="s">
        <v>32</v>
      </c>
      <c r="AX228" s="13" t="s">
        <v>76</v>
      </c>
      <c r="AY228" s="255" t="s">
        <v>126</v>
      </c>
    </row>
    <row r="229" s="13" customFormat="1">
      <c r="A229" s="13"/>
      <c r="B229" s="244"/>
      <c r="C229" s="245"/>
      <c r="D229" s="246" t="s">
        <v>134</v>
      </c>
      <c r="E229" s="247" t="s">
        <v>1</v>
      </c>
      <c r="F229" s="248" t="s">
        <v>266</v>
      </c>
      <c r="G229" s="245"/>
      <c r="H229" s="249">
        <v>2.3050000000000002</v>
      </c>
      <c r="I229" s="250"/>
      <c r="J229" s="245"/>
      <c r="K229" s="245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134</v>
      </c>
      <c r="AU229" s="255" t="s">
        <v>83</v>
      </c>
      <c r="AV229" s="13" t="s">
        <v>83</v>
      </c>
      <c r="AW229" s="13" t="s">
        <v>32</v>
      </c>
      <c r="AX229" s="13" t="s">
        <v>76</v>
      </c>
      <c r="AY229" s="255" t="s">
        <v>126</v>
      </c>
    </row>
    <row r="230" s="13" customFormat="1">
      <c r="A230" s="13"/>
      <c r="B230" s="244"/>
      <c r="C230" s="245"/>
      <c r="D230" s="246" t="s">
        <v>134</v>
      </c>
      <c r="E230" s="247" t="s">
        <v>1</v>
      </c>
      <c r="F230" s="248" t="s">
        <v>267</v>
      </c>
      <c r="G230" s="245"/>
      <c r="H230" s="249">
        <v>8.3559999999999999</v>
      </c>
      <c r="I230" s="250"/>
      <c r="J230" s="245"/>
      <c r="K230" s="245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134</v>
      </c>
      <c r="AU230" s="255" t="s">
        <v>83</v>
      </c>
      <c r="AV230" s="13" t="s">
        <v>83</v>
      </c>
      <c r="AW230" s="13" t="s">
        <v>32</v>
      </c>
      <c r="AX230" s="13" t="s">
        <v>76</v>
      </c>
      <c r="AY230" s="255" t="s">
        <v>126</v>
      </c>
    </row>
    <row r="231" s="13" customFormat="1">
      <c r="A231" s="13"/>
      <c r="B231" s="244"/>
      <c r="C231" s="245"/>
      <c r="D231" s="246" t="s">
        <v>134</v>
      </c>
      <c r="E231" s="247" t="s">
        <v>1</v>
      </c>
      <c r="F231" s="248" t="s">
        <v>268</v>
      </c>
      <c r="G231" s="245"/>
      <c r="H231" s="249">
        <v>0.622</v>
      </c>
      <c r="I231" s="250"/>
      <c r="J231" s="245"/>
      <c r="K231" s="245"/>
      <c r="L231" s="251"/>
      <c r="M231" s="252"/>
      <c r="N231" s="253"/>
      <c r="O231" s="253"/>
      <c r="P231" s="253"/>
      <c r="Q231" s="253"/>
      <c r="R231" s="253"/>
      <c r="S231" s="253"/>
      <c r="T231" s="25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5" t="s">
        <v>134</v>
      </c>
      <c r="AU231" s="255" t="s">
        <v>83</v>
      </c>
      <c r="AV231" s="13" t="s">
        <v>83</v>
      </c>
      <c r="AW231" s="13" t="s">
        <v>32</v>
      </c>
      <c r="AX231" s="13" t="s">
        <v>76</v>
      </c>
      <c r="AY231" s="255" t="s">
        <v>126</v>
      </c>
    </row>
    <row r="232" s="13" customFormat="1">
      <c r="A232" s="13"/>
      <c r="B232" s="244"/>
      <c r="C232" s="245"/>
      <c r="D232" s="246" t="s">
        <v>134</v>
      </c>
      <c r="E232" s="247" t="s">
        <v>1</v>
      </c>
      <c r="F232" s="248" t="s">
        <v>269</v>
      </c>
      <c r="G232" s="245"/>
      <c r="H232" s="249">
        <v>0.76100000000000001</v>
      </c>
      <c r="I232" s="250"/>
      <c r="J232" s="245"/>
      <c r="K232" s="245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134</v>
      </c>
      <c r="AU232" s="255" t="s">
        <v>83</v>
      </c>
      <c r="AV232" s="13" t="s">
        <v>83</v>
      </c>
      <c r="AW232" s="13" t="s">
        <v>32</v>
      </c>
      <c r="AX232" s="13" t="s">
        <v>76</v>
      </c>
      <c r="AY232" s="255" t="s">
        <v>126</v>
      </c>
    </row>
    <row r="233" s="13" customFormat="1">
      <c r="A233" s="13"/>
      <c r="B233" s="244"/>
      <c r="C233" s="245"/>
      <c r="D233" s="246" t="s">
        <v>134</v>
      </c>
      <c r="E233" s="247" t="s">
        <v>1</v>
      </c>
      <c r="F233" s="248" t="s">
        <v>270</v>
      </c>
      <c r="G233" s="245"/>
      <c r="H233" s="249">
        <v>0.79200000000000004</v>
      </c>
      <c r="I233" s="250"/>
      <c r="J233" s="245"/>
      <c r="K233" s="245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134</v>
      </c>
      <c r="AU233" s="255" t="s">
        <v>83</v>
      </c>
      <c r="AV233" s="13" t="s">
        <v>83</v>
      </c>
      <c r="AW233" s="13" t="s">
        <v>32</v>
      </c>
      <c r="AX233" s="13" t="s">
        <v>76</v>
      </c>
      <c r="AY233" s="255" t="s">
        <v>126</v>
      </c>
    </row>
    <row r="234" s="13" customFormat="1">
      <c r="A234" s="13"/>
      <c r="B234" s="244"/>
      <c r="C234" s="245"/>
      <c r="D234" s="246" t="s">
        <v>134</v>
      </c>
      <c r="E234" s="247" t="s">
        <v>1</v>
      </c>
      <c r="F234" s="248" t="s">
        <v>266</v>
      </c>
      <c r="G234" s="245"/>
      <c r="H234" s="249">
        <v>2.3050000000000002</v>
      </c>
      <c r="I234" s="250"/>
      <c r="J234" s="245"/>
      <c r="K234" s="245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134</v>
      </c>
      <c r="AU234" s="255" t="s">
        <v>83</v>
      </c>
      <c r="AV234" s="13" t="s">
        <v>83</v>
      </c>
      <c r="AW234" s="13" t="s">
        <v>32</v>
      </c>
      <c r="AX234" s="13" t="s">
        <v>76</v>
      </c>
      <c r="AY234" s="255" t="s">
        <v>126</v>
      </c>
    </row>
    <row r="235" s="13" customFormat="1">
      <c r="A235" s="13"/>
      <c r="B235" s="244"/>
      <c r="C235" s="245"/>
      <c r="D235" s="246" t="s">
        <v>134</v>
      </c>
      <c r="E235" s="247" t="s">
        <v>1</v>
      </c>
      <c r="F235" s="248" t="s">
        <v>271</v>
      </c>
      <c r="G235" s="245"/>
      <c r="H235" s="249">
        <v>1.014</v>
      </c>
      <c r="I235" s="250"/>
      <c r="J235" s="245"/>
      <c r="K235" s="245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134</v>
      </c>
      <c r="AU235" s="255" t="s">
        <v>83</v>
      </c>
      <c r="AV235" s="13" t="s">
        <v>83</v>
      </c>
      <c r="AW235" s="13" t="s">
        <v>32</v>
      </c>
      <c r="AX235" s="13" t="s">
        <v>76</v>
      </c>
      <c r="AY235" s="255" t="s">
        <v>126</v>
      </c>
    </row>
    <row r="236" s="13" customFormat="1">
      <c r="A236" s="13"/>
      <c r="B236" s="244"/>
      <c r="C236" s="245"/>
      <c r="D236" s="246" t="s">
        <v>134</v>
      </c>
      <c r="E236" s="247" t="s">
        <v>1</v>
      </c>
      <c r="F236" s="248" t="s">
        <v>272</v>
      </c>
      <c r="G236" s="245"/>
      <c r="H236" s="249">
        <v>1.3140000000000001</v>
      </c>
      <c r="I236" s="250"/>
      <c r="J236" s="245"/>
      <c r="K236" s="245"/>
      <c r="L236" s="251"/>
      <c r="M236" s="252"/>
      <c r="N236" s="253"/>
      <c r="O236" s="253"/>
      <c r="P236" s="253"/>
      <c r="Q236" s="253"/>
      <c r="R236" s="253"/>
      <c r="S236" s="253"/>
      <c r="T236" s="25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5" t="s">
        <v>134</v>
      </c>
      <c r="AU236" s="255" t="s">
        <v>83</v>
      </c>
      <c r="AV236" s="13" t="s">
        <v>83</v>
      </c>
      <c r="AW236" s="13" t="s">
        <v>32</v>
      </c>
      <c r="AX236" s="13" t="s">
        <v>76</v>
      </c>
      <c r="AY236" s="255" t="s">
        <v>126</v>
      </c>
    </row>
    <row r="237" s="13" customFormat="1">
      <c r="A237" s="13"/>
      <c r="B237" s="244"/>
      <c r="C237" s="245"/>
      <c r="D237" s="246" t="s">
        <v>134</v>
      </c>
      <c r="E237" s="247" t="s">
        <v>1</v>
      </c>
      <c r="F237" s="248" t="s">
        <v>273</v>
      </c>
      <c r="G237" s="245"/>
      <c r="H237" s="249">
        <v>0.012</v>
      </c>
      <c r="I237" s="250"/>
      <c r="J237" s="245"/>
      <c r="K237" s="245"/>
      <c r="L237" s="251"/>
      <c r="M237" s="252"/>
      <c r="N237" s="253"/>
      <c r="O237" s="253"/>
      <c r="P237" s="253"/>
      <c r="Q237" s="253"/>
      <c r="R237" s="253"/>
      <c r="S237" s="253"/>
      <c r="T237" s="25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5" t="s">
        <v>134</v>
      </c>
      <c r="AU237" s="255" t="s">
        <v>83</v>
      </c>
      <c r="AV237" s="13" t="s">
        <v>83</v>
      </c>
      <c r="AW237" s="13" t="s">
        <v>32</v>
      </c>
      <c r="AX237" s="13" t="s">
        <v>76</v>
      </c>
      <c r="AY237" s="255" t="s">
        <v>126</v>
      </c>
    </row>
    <row r="238" s="14" customFormat="1">
      <c r="A238" s="14"/>
      <c r="B238" s="256"/>
      <c r="C238" s="257"/>
      <c r="D238" s="246" t="s">
        <v>134</v>
      </c>
      <c r="E238" s="258" t="s">
        <v>1</v>
      </c>
      <c r="F238" s="259" t="s">
        <v>137</v>
      </c>
      <c r="G238" s="257"/>
      <c r="H238" s="260">
        <v>21.699999999999999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6" t="s">
        <v>134</v>
      </c>
      <c r="AU238" s="266" t="s">
        <v>83</v>
      </c>
      <c r="AV238" s="14" t="s">
        <v>132</v>
      </c>
      <c r="AW238" s="14" t="s">
        <v>32</v>
      </c>
      <c r="AX238" s="14" t="s">
        <v>81</v>
      </c>
      <c r="AY238" s="266" t="s">
        <v>126</v>
      </c>
    </row>
    <row r="239" s="2" customFormat="1" ht="16.5" customHeight="1">
      <c r="A239" s="39"/>
      <c r="B239" s="40"/>
      <c r="C239" s="288" t="s">
        <v>274</v>
      </c>
      <c r="D239" s="288" t="s">
        <v>275</v>
      </c>
      <c r="E239" s="289" t="s">
        <v>276</v>
      </c>
      <c r="F239" s="290" t="s">
        <v>277</v>
      </c>
      <c r="G239" s="291" t="s">
        <v>237</v>
      </c>
      <c r="H239" s="292">
        <v>43.399999999999999</v>
      </c>
      <c r="I239" s="293"/>
      <c r="J239" s="294">
        <f>ROUND(I239*H239,2)</f>
        <v>0</v>
      </c>
      <c r="K239" s="295"/>
      <c r="L239" s="296"/>
      <c r="M239" s="297" t="s">
        <v>1</v>
      </c>
      <c r="N239" s="298" t="s">
        <v>41</v>
      </c>
      <c r="O239" s="92"/>
      <c r="P239" s="240">
        <f>O239*H239</f>
        <v>0</v>
      </c>
      <c r="Q239" s="240">
        <v>1</v>
      </c>
      <c r="R239" s="240">
        <f>Q239*H239</f>
        <v>43.399999999999999</v>
      </c>
      <c r="S239" s="240">
        <v>0</v>
      </c>
      <c r="T239" s="24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2" t="s">
        <v>190</v>
      </c>
      <c r="AT239" s="242" t="s">
        <v>275</v>
      </c>
      <c r="AU239" s="242" t="s">
        <v>83</v>
      </c>
      <c r="AY239" s="18" t="s">
        <v>126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8" t="s">
        <v>81</v>
      </c>
      <c r="BK239" s="243">
        <f>ROUND(I239*H239,2)</f>
        <v>0</v>
      </c>
      <c r="BL239" s="18" t="s">
        <v>132</v>
      </c>
      <c r="BM239" s="242" t="s">
        <v>278</v>
      </c>
    </row>
    <row r="240" s="13" customFormat="1">
      <c r="A240" s="13"/>
      <c r="B240" s="244"/>
      <c r="C240" s="245"/>
      <c r="D240" s="246" t="s">
        <v>134</v>
      </c>
      <c r="E240" s="245"/>
      <c r="F240" s="248" t="s">
        <v>279</v>
      </c>
      <c r="G240" s="245"/>
      <c r="H240" s="249">
        <v>43.399999999999999</v>
      </c>
      <c r="I240" s="250"/>
      <c r="J240" s="245"/>
      <c r="K240" s="245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134</v>
      </c>
      <c r="AU240" s="255" t="s">
        <v>83</v>
      </c>
      <c r="AV240" s="13" t="s">
        <v>83</v>
      </c>
      <c r="AW240" s="13" t="s">
        <v>4</v>
      </c>
      <c r="AX240" s="13" t="s">
        <v>81</v>
      </c>
      <c r="AY240" s="255" t="s">
        <v>126</v>
      </c>
    </row>
    <row r="241" s="2" customFormat="1" ht="21.75" customHeight="1">
      <c r="A241" s="39"/>
      <c r="B241" s="40"/>
      <c r="C241" s="230" t="s">
        <v>280</v>
      </c>
      <c r="D241" s="230" t="s">
        <v>128</v>
      </c>
      <c r="E241" s="231" t="s">
        <v>281</v>
      </c>
      <c r="F241" s="232" t="s">
        <v>282</v>
      </c>
      <c r="G241" s="233" t="s">
        <v>131</v>
      </c>
      <c r="H241" s="234">
        <v>242.40000000000001</v>
      </c>
      <c r="I241" s="235"/>
      <c r="J241" s="236">
        <f>ROUND(I241*H241,2)</f>
        <v>0</v>
      </c>
      <c r="K241" s="237"/>
      <c r="L241" s="45"/>
      <c r="M241" s="238" t="s">
        <v>1</v>
      </c>
      <c r="N241" s="239" t="s">
        <v>41</v>
      </c>
      <c r="O241" s="92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2" t="s">
        <v>132</v>
      </c>
      <c r="AT241" s="242" t="s">
        <v>128</v>
      </c>
      <c r="AU241" s="242" t="s">
        <v>83</v>
      </c>
      <c r="AY241" s="18" t="s">
        <v>126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8" t="s">
        <v>81</v>
      </c>
      <c r="BK241" s="243">
        <f>ROUND(I241*H241,2)</f>
        <v>0</v>
      </c>
      <c r="BL241" s="18" t="s">
        <v>132</v>
      </c>
      <c r="BM241" s="242" t="s">
        <v>283</v>
      </c>
    </row>
    <row r="242" s="13" customFormat="1">
      <c r="A242" s="13"/>
      <c r="B242" s="244"/>
      <c r="C242" s="245"/>
      <c r="D242" s="246" t="s">
        <v>134</v>
      </c>
      <c r="E242" s="247" t="s">
        <v>1</v>
      </c>
      <c r="F242" s="248" t="s">
        <v>150</v>
      </c>
      <c r="G242" s="245"/>
      <c r="H242" s="249">
        <v>59.399999999999999</v>
      </c>
      <c r="I242" s="250"/>
      <c r="J242" s="245"/>
      <c r="K242" s="245"/>
      <c r="L242" s="251"/>
      <c r="M242" s="252"/>
      <c r="N242" s="253"/>
      <c r="O242" s="253"/>
      <c r="P242" s="253"/>
      <c r="Q242" s="253"/>
      <c r="R242" s="253"/>
      <c r="S242" s="253"/>
      <c r="T242" s="25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5" t="s">
        <v>134</v>
      </c>
      <c r="AU242" s="255" t="s">
        <v>83</v>
      </c>
      <c r="AV242" s="13" t="s">
        <v>83</v>
      </c>
      <c r="AW242" s="13" t="s">
        <v>32</v>
      </c>
      <c r="AX242" s="13" t="s">
        <v>76</v>
      </c>
      <c r="AY242" s="255" t="s">
        <v>126</v>
      </c>
    </row>
    <row r="243" s="13" customFormat="1">
      <c r="A243" s="13"/>
      <c r="B243" s="244"/>
      <c r="C243" s="245"/>
      <c r="D243" s="246" t="s">
        <v>134</v>
      </c>
      <c r="E243" s="247" t="s">
        <v>1</v>
      </c>
      <c r="F243" s="248" t="s">
        <v>284</v>
      </c>
      <c r="G243" s="245"/>
      <c r="H243" s="249">
        <v>155</v>
      </c>
      <c r="I243" s="250"/>
      <c r="J243" s="245"/>
      <c r="K243" s="245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134</v>
      </c>
      <c r="AU243" s="255" t="s">
        <v>83</v>
      </c>
      <c r="AV243" s="13" t="s">
        <v>83</v>
      </c>
      <c r="AW243" s="13" t="s">
        <v>32</v>
      </c>
      <c r="AX243" s="13" t="s">
        <v>76</v>
      </c>
      <c r="AY243" s="255" t="s">
        <v>126</v>
      </c>
    </row>
    <row r="244" s="13" customFormat="1">
      <c r="A244" s="13"/>
      <c r="B244" s="244"/>
      <c r="C244" s="245"/>
      <c r="D244" s="246" t="s">
        <v>134</v>
      </c>
      <c r="E244" s="247" t="s">
        <v>1</v>
      </c>
      <c r="F244" s="248" t="s">
        <v>285</v>
      </c>
      <c r="G244" s="245"/>
      <c r="H244" s="249">
        <v>61</v>
      </c>
      <c r="I244" s="250"/>
      <c r="J244" s="245"/>
      <c r="K244" s="245"/>
      <c r="L244" s="251"/>
      <c r="M244" s="252"/>
      <c r="N244" s="253"/>
      <c r="O244" s="253"/>
      <c r="P244" s="253"/>
      <c r="Q244" s="253"/>
      <c r="R244" s="253"/>
      <c r="S244" s="253"/>
      <c r="T244" s="25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5" t="s">
        <v>134</v>
      </c>
      <c r="AU244" s="255" t="s">
        <v>83</v>
      </c>
      <c r="AV244" s="13" t="s">
        <v>83</v>
      </c>
      <c r="AW244" s="13" t="s">
        <v>32</v>
      </c>
      <c r="AX244" s="13" t="s">
        <v>76</v>
      </c>
      <c r="AY244" s="255" t="s">
        <v>126</v>
      </c>
    </row>
    <row r="245" s="13" customFormat="1">
      <c r="A245" s="13"/>
      <c r="B245" s="244"/>
      <c r="C245" s="245"/>
      <c r="D245" s="246" t="s">
        <v>134</v>
      </c>
      <c r="E245" s="247" t="s">
        <v>1</v>
      </c>
      <c r="F245" s="248" t="s">
        <v>286</v>
      </c>
      <c r="G245" s="245"/>
      <c r="H245" s="249">
        <v>-33</v>
      </c>
      <c r="I245" s="250"/>
      <c r="J245" s="245"/>
      <c r="K245" s="245"/>
      <c r="L245" s="251"/>
      <c r="M245" s="252"/>
      <c r="N245" s="253"/>
      <c r="O245" s="253"/>
      <c r="P245" s="253"/>
      <c r="Q245" s="253"/>
      <c r="R245" s="253"/>
      <c r="S245" s="253"/>
      <c r="T245" s="25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5" t="s">
        <v>134</v>
      </c>
      <c r="AU245" s="255" t="s">
        <v>83</v>
      </c>
      <c r="AV245" s="13" t="s">
        <v>83</v>
      </c>
      <c r="AW245" s="13" t="s">
        <v>32</v>
      </c>
      <c r="AX245" s="13" t="s">
        <v>76</v>
      </c>
      <c r="AY245" s="255" t="s">
        <v>126</v>
      </c>
    </row>
    <row r="246" s="14" customFormat="1">
      <c r="A246" s="14"/>
      <c r="B246" s="256"/>
      <c r="C246" s="257"/>
      <c r="D246" s="246" t="s">
        <v>134</v>
      </c>
      <c r="E246" s="258" t="s">
        <v>1</v>
      </c>
      <c r="F246" s="259" t="s">
        <v>137</v>
      </c>
      <c r="G246" s="257"/>
      <c r="H246" s="260">
        <v>242.40000000000001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6" t="s">
        <v>134</v>
      </c>
      <c r="AU246" s="266" t="s">
        <v>83</v>
      </c>
      <c r="AV246" s="14" t="s">
        <v>132</v>
      </c>
      <c r="AW246" s="14" t="s">
        <v>32</v>
      </c>
      <c r="AX246" s="14" t="s">
        <v>81</v>
      </c>
      <c r="AY246" s="266" t="s">
        <v>126</v>
      </c>
    </row>
    <row r="247" s="2" customFormat="1" ht="21.75" customHeight="1">
      <c r="A247" s="39"/>
      <c r="B247" s="40"/>
      <c r="C247" s="230" t="s">
        <v>7</v>
      </c>
      <c r="D247" s="230" t="s">
        <v>128</v>
      </c>
      <c r="E247" s="231" t="s">
        <v>287</v>
      </c>
      <c r="F247" s="232" t="s">
        <v>288</v>
      </c>
      <c r="G247" s="233" t="s">
        <v>131</v>
      </c>
      <c r="H247" s="234">
        <v>242.40000000000001</v>
      </c>
      <c r="I247" s="235"/>
      <c r="J247" s="236">
        <f>ROUND(I247*H247,2)</f>
        <v>0</v>
      </c>
      <c r="K247" s="237"/>
      <c r="L247" s="45"/>
      <c r="M247" s="238" t="s">
        <v>1</v>
      </c>
      <c r="N247" s="239" t="s">
        <v>41</v>
      </c>
      <c r="O247" s="92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2" t="s">
        <v>132</v>
      </c>
      <c r="AT247" s="242" t="s">
        <v>128</v>
      </c>
      <c r="AU247" s="242" t="s">
        <v>83</v>
      </c>
      <c r="AY247" s="18" t="s">
        <v>126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8" t="s">
        <v>81</v>
      </c>
      <c r="BK247" s="243">
        <f>ROUND(I247*H247,2)</f>
        <v>0</v>
      </c>
      <c r="BL247" s="18" t="s">
        <v>132</v>
      </c>
      <c r="BM247" s="242" t="s">
        <v>289</v>
      </c>
    </row>
    <row r="248" s="2" customFormat="1" ht="16.5" customHeight="1">
      <c r="A248" s="39"/>
      <c r="B248" s="40"/>
      <c r="C248" s="288" t="s">
        <v>290</v>
      </c>
      <c r="D248" s="288" t="s">
        <v>275</v>
      </c>
      <c r="E248" s="289" t="s">
        <v>291</v>
      </c>
      <c r="F248" s="290" t="s">
        <v>292</v>
      </c>
      <c r="G248" s="291" t="s">
        <v>293</v>
      </c>
      <c r="H248" s="292">
        <v>3.6360000000000001</v>
      </c>
      <c r="I248" s="293"/>
      <c r="J248" s="294">
        <f>ROUND(I248*H248,2)</f>
        <v>0</v>
      </c>
      <c r="K248" s="295"/>
      <c r="L248" s="296"/>
      <c r="M248" s="297" t="s">
        <v>1</v>
      </c>
      <c r="N248" s="298" t="s">
        <v>41</v>
      </c>
      <c r="O248" s="92"/>
      <c r="P248" s="240">
        <f>O248*H248</f>
        <v>0</v>
      </c>
      <c r="Q248" s="240">
        <v>0.001</v>
      </c>
      <c r="R248" s="240">
        <f>Q248*H248</f>
        <v>0.0036360000000000003</v>
      </c>
      <c r="S248" s="240">
        <v>0</v>
      </c>
      <c r="T248" s="24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2" t="s">
        <v>190</v>
      </c>
      <c r="AT248" s="242" t="s">
        <v>275</v>
      </c>
      <c r="AU248" s="242" t="s">
        <v>83</v>
      </c>
      <c r="AY248" s="18" t="s">
        <v>126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8" t="s">
        <v>81</v>
      </c>
      <c r="BK248" s="243">
        <f>ROUND(I248*H248,2)</f>
        <v>0</v>
      </c>
      <c r="BL248" s="18" t="s">
        <v>132</v>
      </c>
      <c r="BM248" s="242" t="s">
        <v>294</v>
      </c>
    </row>
    <row r="249" s="13" customFormat="1">
      <c r="A249" s="13"/>
      <c r="B249" s="244"/>
      <c r="C249" s="245"/>
      <c r="D249" s="246" t="s">
        <v>134</v>
      </c>
      <c r="E249" s="245"/>
      <c r="F249" s="248" t="s">
        <v>295</v>
      </c>
      <c r="G249" s="245"/>
      <c r="H249" s="249">
        <v>3.6360000000000001</v>
      </c>
      <c r="I249" s="250"/>
      <c r="J249" s="245"/>
      <c r="K249" s="245"/>
      <c r="L249" s="251"/>
      <c r="M249" s="252"/>
      <c r="N249" s="253"/>
      <c r="O249" s="253"/>
      <c r="P249" s="253"/>
      <c r="Q249" s="253"/>
      <c r="R249" s="253"/>
      <c r="S249" s="253"/>
      <c r="T249" s="25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5" t="s">
        <v>134</v>
      </c>
      <c r="AU249" s="255" t="s">
        <v>83</v>
      </c>
      <c r="AV249" s="13" t="s">
        <v>83</v>
      </c>
      <c r="AW249" s="13" t="s">
        <v>4</v>
      </c>
      <c r="AX249" s="13" t="s">
        <v>81</v>
      </c>
      <c r="AY249" s="255" t="s">
        <v>126</v>
      </c>
    </row>
    <row r="250" s="12" customFormat="1" ht="22.8" customHeight="1">
      <c r="A250" s="12"/>
      <c r="B250" s="214"/>
      <c r="C250" s="215"/>
      <c r="D250" s="216" t="s">
        <v>75</v>
      </c>
      <c r="E250" s="228" t="s">
        <v>83</v>
      </c>
      <c r="F250" s="228" t="s">
        <v>296</v>
      </c>
      <c r="G250" s="215"/>
      <c r="H250" s="215"/>
      <c r="I250" s="218"/>
      <c r="J250" s="229">
        <f>BK250</f>
        <v>0</v>
      </c>
      <c r="K250" s="215"/>
      <c r="L250" s="220"/>
      <c r="M250" s="221"/>
      <c r="N250" s="222"/>
      <c r="O250" s="222"/>
      <c r="P250" s="223">
        <f>SUM(P251:P254)</f>
        <v>0</v>
      </c>
      <c r="Q250" s="222"/>
      <c r="R250" s="223">
        <f>SUM(R251:R254)</f>
        <v>6.3177519999999987</v>
      </c>
      <c r="S250" s="222"/>
      <c r="T250" s="224">
        <f>SUM(T251:T254)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5" t="s">
        <v>81</v>
      </c>
      <c r="AT250" s="226" t="s">
        <v>75</v>
      </c>
      <c r="AU250" s="226" t="s">
        <v>81</v>
      </c>
      <c r="AY250" s="225" t="s">
        <v>126</v>
      </c>
      <c r="BK250" s="227">
        <f>SUM(BK251:BK254)</f>
        <v>0</v>
      </c>
    </row>
    <row r="251" s="2" customFormat="1" ht="16.5" customHeight="1">
      <c r="A251" s="39"/>
      <c r="B251" s="40"/>
      <c r="C251" s="230" t="s">
        <v>297</v>
      </c>
      <c r="D251" s="230" t="s">
        <v>128</v>
      </c>
      <c r="E251" s="231" t="s">
        <v>298</v>
      </c>
      <c r="F251" s="232" t="s">
        <v>299</v>
      </c>
      <c r="G251" s="233" t="s">
        <v>156</v>
      </c>
      <c r="H251" s="234">
        <v>2.7999999999999998</v>
      </c>
      <c r="I251" s="235"/>
      <c r="J251" s="236">
        <f>ROUND(I251*H251,2)</f>
        <v>0</v>
      </c>
      <c r="K251" s="237"/>
      <c r="L251" s="45"/>
      <c r="M251" s="238" t="s">
        <v>1</v>
      </c>
      <c r="N251" s="239" t="s">
        <v>41</v>
      </c>
      <c r="O251" s="92"/>
      <c r="P251" s="240">
        <f>O251*H251</f>
        <v>0</v>
      </c>
      <c r="Q251" s="240">
        <v>2.2563399999999998</v>
      </c>
      <c r="R251" s="240">
        <f>Q251*H251</f>
        <v>6.3177519999999987</v>
      </c>
      <c r="S251" s="240">
        <v>0</v>
      </c>
      <c r="T251" s="24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2" t="s">
        <v>132</v>
      </c>
      <c r="AT251" s="242" t="s">
        <v>128</v>
      </c>
      <c r="AU251" s="242" t="s">
        <v>83</v>
      </c>
      <c r="AY251" s="18" t="s">
        <v>126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8" t="s">
        <v>81</v>
      </c>
      <c r="BK251" s="243">
        <f>ROUND(I251*H251,2)</f>
        <v>0</v>
      </c>
      <c r="BL251" s="18" t="s">
        <v>132</v>
      </c>
      <c r="BM251" s="242" t="s">
        <v>300</v>
      </c>
    </row>
    <row r="252" s="13" customFormat="1">
      <c r="A252" s="13"/>
      <c r="B252" s="244"/>
      <c r="C252" s="245"/>
      <c r="D252" s="246" t="s">
        <v>134</v>
      </c>
      <c r="E252" s="247" t="s">
        <v>1</v>
      </c>
      <c r="F252" s="248" t="s">
        <v>301</v>
      </c>
      <c r="G252" s="245"/>
      <c r="H252" s="249">
        <v>1.3</v>
      </c>
      <c r="I252" s="250"/>
      <c r="J252" s="245"/>
      <c r="K252" s="245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134</v>
      </c>
      <c r="AU252" s="255" t="s">
        <v>83</v>
      </c>
      <c r="AV252" s="13" t="s">
        <v>83</v>
      </c>
      <c r="AW252" s="13" t="s">
        <v>32</v>
      </c>
      <c r="AX252" s="13" t="s">
        <v>76</v>
      </c>
      <c r="AY252" s="255" t="s">
        <v>126</v>
      </c>
    </row>
    <row r="253" s="13" customFormat="1">
      <c r="A253" s="13"/>
      <c r="B253" s="244"/>
      <c r="C253" s="245"/>
      <c r="D253" s="246" t="s">
        <v>134</v>
      </c>
      <c r="E253" s="247" t="s">
        <v>1</v>
      </c>
      <c r="F253" s="248" t="s">
        <v>302</v>
      </c>
      <c r="G253" s="245"/>
      <c r="H253" s="249">
        <v>1.5</v>
      </c>
      <c r="I253" s="250"/>
      <c r="J253" s="245"/>
      <c r="K253" s="245"/>
      <c r="L253" s="251"/>
      <c r="M253" s="252"/>
      <c r="N253" s="253"/>
      <c r="O253" s="253"/>
      <c r="P253" s="253"/>
      <c r="Q253" s="253"/>
      <c r="R253" s="253"/>
      <c r="S253" s="253"/>
      <c r="T253" s="25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5" t="s">
        <v>134</v>
      </c>
      <c r="AU253" s="255" t="s">
        <v>83</v>
      </c>
      <c r="AV253" s="13" t="s">
        <v>83</v>
      </c>
      <c r="AW253" s="13" t="s">
        <v>32</v>
      </c>
      <c r="AX253" s="13" t="s">
        <v>76</v>
      </c>
      <c r="AY253" s="255" t="s">
        <v>126</v>
      </c>
    </row>
    <row r="254" s="14" customFormat="1">
      <c r="A254" s="14"/>
      <c r="B254" s="256"/>
      <c r="C254" s="257"/>
      <c r="D254" s="246" t="s">
        <v>134</v>
      </c>
      <c r="E254" s="258" t="s">
        <v>1</v>
      </c>
      <c r="F254" s="259" t="s">
        <v>137</v>
      </c>
      <c r="G254" s="257"/>
      <c r="H254" s="260">
        <v>2.7999999999999998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6" t="s">
        <v>134</v>
      </c>
      <c r="AU254" s="266" t="s">
        <v>83</v>
      </c>
      <c r="AV254" s="14" t="s">
        <v>132</v>
      </c>
      <c r="AW254" s="14" t="s">
        <v>32</v>
      </c>
      <c r="AX254" s="14" t="s">
        <v>81</v>
      </c>
      <c r="AY254" s="266" t="s">
        <v>126</v>
      </c>
    </row>
    <row r="255" s="12" customFormat="1" ht="22.8" customHeight="1">
      <c r="A255" s="12"/>
      <c r="B255" s="214"/>
      <c r="C255" s="215"/>
      <c r="D255" s="216" t="s">
        <v>75</v>
      </c>
      <c r="E255" s="228" t="s">
        <v>142</v>
      </c>
      <c r="F255" s="228" t="s">
        <v>303</v>
      </c>
      <c r="G255" s="215"/>
      <c r="H255" s="215"/>
      <c r="I255" s="218"/>
      <c r="J255" s="229">
        <f>BK255</f>
        <v>0</v>
      </c>
      <c r="K255" s="215"/>
      <c r="L255" s="220"/>
      <c r="M255" s="221"/>
      <c r="N255" s="222"/>
      <c r="O255" s="222"/>
      <c r="P255" s="223">
        <f>SUM(P256:P286)</f>
        <v>0</v>
      </c>
      <c r="Q255" s="222"/>
      <c r="R255" s="223">
        <f>SUM(R256:R286)</f>
        <v>9.7391738700000001</v>
      </c>
      <c r="S255" s="222"/>
      <c r="T255" s="224">
        <f>SUM(T256:T286)</f>
        <v>0.39000000000000001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5" t="s">
        <v>81</v>
      </c>
      <c r="AT255" s="226" t="s">
        <v>75</v>
      </c>
      <c r="AU255" s="226" t="s">
        <v>81</v>
      </c>
      <c r="AY255" s="225" t="s">
        <v>126</v>
      </c>
      <c r="BK255" s="227">
        <f>SUM(BK256:BK286)</f>
        <v>0</v>
      </c>
    </row>
    <row r="256" s="2" customFormat="1" ht="21.75" customHeight="1">
      <c r="A256" s="39"/>
      <c r="B256" s="40"/>
      <c r="C256" s="230" t="s">
        <v>304</v>
      </c>
      <c r="D256" s="230" t="s">
        <v>128</v>
      </c>
      <c r="E256" s="231" t="s">
        <v>305</v>
      </c>
      <c r="F256" s="232" t="s">
        <v>306</v>
      </c>
      <c r="G256" s="233" t="s">
        <v>156</v>
      </c>
      <c r="H256" s="234">
        <v>0.40000000000000002</v>
      </c>
      <c r="I256" s="235"/>
      <c r="J256" s="236">
        <f>ROUND(I256*H256,2)</f>
        <v>0</v>
      </c>
      <c r="K256" s="237"/>
      <c r="L256" s="45"/>
      <c r="M256" s="238" t="s">
        <v>1</v>
      </c>
      <c r="N256" s="239" t="s">
        <v>41</v>
      </c>
      <c r="O256" s="92"/>
      <c r="P256" s="240">
        <f>O256*H256</f>
        <v>0</v>
      </c>
      <c r="Q256" s="240">
        <v>1.7908999999999999</v>
      </c>
      <c r="R256" s="240">
        <f>Q256*H256</f>
        <v>0.71636</v>
      </c>
      <c r="S256" s="240">
        <v>0</v>
      </c>
      <c r="T256" s="24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2" t="s">
        <v>132</v>
      </c>
      <c r="AT256" s="242" t="s">
        <v>128</v>
      </c>
      <c r="AU256" s="242" t="s">
        <v>83</v>
      </c>
      <c r="AY256" s="18" t="s">
        <v>126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8" t="s">
        <v>81</v>
      </c>
      <c r="BK256" s="243">
        <f>ROUND(I256*H256,2)</f>
        <v>0</v>
      </c>
      <c r="BL256" s="18" t="s">
        <v>132</v>
      </c>
      <c r="BM256" s="242" t="s">
        <v>307</v>
      </c>
    </row>
    <row r="257" s="13" customFormat="1">
      <c r="A257" s="13"/>
      <c r="B257" s="244"/>
      <c r="C257" s="245"/>
      <c r="D257" s="246" t="s">
        <v>134</v>
      </c>
      <c r="E257" s="247" t="s">
        <v>1</v>
      </c>
      <c r="F257" s="248" t="s">
        <v>308</v>
      </c>
      <c r="G257" s="245"/>
      <c r="H257" s="249">
        <v>0.40000000000000002</v>
      </c>
      <c r="I257" s="250"/>
      <c r="J257" s="245"/>
      <c r="K257" s="245"/>
      <c r="L257" s="251"/>
      <c r="M257" s="252"/>
      <c r="N257" s="253"/>
      <c r="O257" s="253"/>
      <c r="P257" s="253"/>
      <c r="Q257" s="253"/>
      <c r="R257" s="253"/>
      <c r="S257" s="253"/>
      <c r="T257" s="25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5" t="s">
        <v>134</v>
      </c>
      <c r="AU257" s="255" t="s">
        <v>83</v>
      </c>
      <c r="AV257" s="13" t="s">
        <v>83</v>
      </c>
      <c r="AW257" s="13" t="s">
        <v>32</v>
      </c>
      <c r="AX257" s="13" t="s">
        <v>81</v>
      </c>
      <c r="AY257" s="255" t="s">
        <v>126</v>
      </c>
    </row>
    <row r="258" s="2" customFormat="1" ht="21.75" customHeight="1">
      <c r="A258" s="39"/>
      <c r="B258" s="40"/>
      <c r="C258" s="230" t="s">
        <v>309</v>
      </c>
      <c r="D258" s="230" t="s">
        <v>128</v>
      </c>
      <c r="E258" s="231" t="s">
        <v>310</v>
      </c>
      <c r="F258" s="232" t="s">
        <v>311</v>
      </c>
      <c r="G258" s="233" t="s">
        <v>312</v>
      </c>
      <c r="H258" s="234">
        <v>20.399999999999999</v>
      </c>
      <c r="I258" s="235"/>
      <c r="J258" s="236">
        <f>ROUND(I258*H258,2)</f>
        <v>0</v>
      </c>
      <c r="K258" s="237"/>
      <c r="L258" s="45"/>
      <c r="M258" s="238" t="s">
        <v>1</v>
      </c>
      <c r="N258" s="239" t="s">
        <v>41</v>
      </c>
      <c r="O258" s="92"/>
      <c r="P258" s="240">
        <f>O258*H258</f>
        <v>0</v>
      </c>
      <c r="Q258" s="240">
        <v>0.12064</v>
      </c>
      <c r="R258" s="240">
        <f>Q258*H258</f>
        <v>2.4610559999999997</v>
      </c>
      <c r="S258" s="240">
        <v>0</v>
      </c>
      <c r="T258" s="24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2" t="s">
        <v>132</v>
      </c>
      <c r="AT258" s="242" t="s">
        <v>128</v>
      </c>
      <c r="AU258" s="242" t="s">
        <v>83</v>
      </c>
      <c r="AY258" s="18" t="s">
        <v>126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8" t="s">
        <v>81</v>
      </c>
      <c r="BK258" s="243">
        <f>ROUND(I258*H258,2)</f>
        <v>0</v>
      </c>
      <c r="BL258" s="18" t="s">
        <v>132</v>
      </c>
      <c r="BM258" s="242" t="s">
        <v>313</v>
      </c>
    </row>
    <row r="259" s="13" customFormat="1">
      <c r="A259" s="13"/>
      <c r="B259" s="244"/>
      <c r="C259" s="245"/>
      <c r="D259" s="246" t="s">
        <v>134</v>
      </c>
      <c r="E259" s="247" t="s">
        <v>1</v>
      </c>
      <c r="F259" s="248" t="s">
        <v>314</v>
      </c>
      <c r="G259" s="245"/>
      <c r="H259" s="249">
        <v>7.2000000000000002</v>
      </c>
      <c r="I259" s="250"/>
      <c r="J259" s="245"/>
      <c r="K259" s="245"/>
      <c r="L259" s="251"/>
      <c r="M259" s="252"/>
      <c r="N259" s="253"/>
      <c r="O259" s="253"/>
      <c r="P259" s="253"/>
      <c r="Q259" s="253"/>
      <c r="R259" s="253"/>
      <c r="S259" s="253"/>
      <c r="T259" s="25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5" t="s">
        <v>134</v>
      </c>
      <c r="AU259" s="255" t="s">
        <v>83</v>
      </c>
      <c r="AV259" s="13" t="s">
        <v>83</v>
      </c>
      <c r="AW259" s="13" t="s">
        <v>32</v>
      </c>
      <c r="AX259" s="13" t="s">
        <v>76</v>
      </c>
      <c r="AY259" s="255" t="s">
        <v>126</v>
      </c>
    </row>
    <row r="260" s="13" customFormat="1">
      <c r="A260" s="13"/>
      <c r="B260" s="244"/>
      <c r="C260" s="245"/>
      <c r="D260" s="246" t="s">
        <v>134</v>
      </c>
      <c r="E260" s="247" t="s">
        <v>1</v>
      </c>
      <c r="F260" s="248" t="s">
        <v>315</v>
      </c>
      <c r="G260" s="245"/>
      <c r="H260" s="249">
        <v>13.199999999999999</v>
      </c>
      <c r="I260" s="250"/>
      <c r="J260" s="245"/>
      <c r="K260" s="245"/>
      <c r="L260" s="251"/>
      <c r="M260" s="252"/>
      <c r="N260" s="253"/>
      <c r="O260" s="253"/>
      <c r="P260" s="253"/>
      <c r="Q260" s="253"/>
      <c r="R260" s="253"/>
      <c r="S260" s="253"/>
      <c r="T260" s="25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5" t="s">
        <v>134</v>
      </c>
      <c r="AU260" s="255" t="s">
        <v>83</v>
      </c>
      <c r="AV260" s="13" t="s">
        <v>83</v>
      </c>
      <c r="AW260" s="13" t="s">
        <v>32</v>
      </c>
      <c r="AX260" s="13" t="s">
        <v>76</v>
      </c>
      <c r="AY260" s="255" t="s">
        <v>126</v>
      </c>
    </row>
    <row r="261" s="14" customFormat="1">
      <c r="A261" s="14"/>
      <c r="B261" s="256"/>
      <c r="C261" s="257"/>
      <c r="D261" s="246" t="s">
        <v>134</v>
      </c>
      <c r="E261" s="258" t="s">
        <v>1</v>
      </c>
      <c r="F261" s="259" t="s">
        <v>137</v>
      </c>
      <c r="G261" s="257"/>
      <c r="H261" s="260">
        <v>20.399999999999999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6" t="s">
        <v>134</v>
      </c>
      <c r="AU261" s="266" t="s">
        <v>83</v>
      </c>
      <c r="AV261" s="14" t="s">
        <v>132</v>
      </c>
      <c r="AW261" s="14" t="s">
        <v>32</v>
      </c>
      <c r="AX261" s="14" t="s">
        <v>81</v>
      </c>
      <c r="AY261" s="266" t="s">
        <v>126</v>
      </c>
    </row>
    <row r="262" s="2" customFormat="1" ht="21.75" customHeight="1">
      <c r="A262" s="39"/>
      <c r="B262" s="40"/>
      <c r="C262" s="288" t="s">
        <v>316</v>
      </c>
      <c r="D262" s="288" t="s">
        <v>275</v>
      </c>
      <c r="E262" s="289" t="s">
        <v>317</v>
      </c>
      <c r="F262" s="290" t="s">
        <v>318</v>
      </c>
      <c r="G262" s="291" t="s">
        <v>319</v>
      </c>
      <c r="H262" s="292">
        <v>186</v>
      </c>
      <c r="I262" s="293"/>
      <c r="J262" s="294">
        <f>ROUND(I262*H262,2)</f>
        <v>0</v>
      </c>
      <c r="K262" s="295"/>
      <c r="L262" s="296"/>
      <c r="M262" s="297" t="s">
        <v>1</v>
      </c>
      <c r="N262" s="298" t="s">
        <v>41</v>
      </c>
      <c r="O262" s="92"/>
      <c r="P262" s="240">
        <f>O262*H262</f>
        <v>0</v>
      </c>
      <c r="Q262" s="240">
        <v>0.010999999999999999</v>
      </c>
      <c r="R262" s="240">
        <f>Q262*H262</f>
        <v>2.0459999999999998</v>
      </c>
      <c r="S262" s="240">
        <v>0</v>
      </c>
      <c r="T262" s="24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2" t="s">
        <v>190</v>
      </c>
      <c r="AT262" s="242" t="s">
        <v>275</v>
      </c>
      <c r="AU262" s="242" t="s">
        <v>83</v>
      </c>
      <c r="AY262" s="18" t="s">
        <v>126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8" t="s">
        <v>81</v>
      </c>
      <c r="BK262" s="243">
        <f>ROUND(I262*H262,2)</f>
        <v>0</v>
      </c>
      <c r="BL262" s="18" t="s">
        <v>132</v>
      </c>
      <c r="BM262" s="242" t="s">
        <v>320</v>
      </c>
    </row>
    <row r="263" s="13" customFormat="1">
      <c r="A263" s="13"/>
      <c r="B263" s="244"/>
      <c r="C263" s="245"/>
      <c r="D263" s="246" t="s">
        <v>134</v>
      </c>
      <c r="E263" s="247" t="s">
        <v>1</v>
      </c>
      <c r="F263" s="248" t="s">
        <v>321</v>
      </c>
      <c r="G263" s="245"/>
      <c r="H263" s="249">
        <v>66</v>
      </c>
      <c r="I263" s="250"/>
      <c r="J263" s="245"/>
      <c r="K263" s="245"/>
      <c r="L263" s="251"/>
      <c r="M263" s="252"/>
      <c r="N263" s="253"/>
      <c r="O263" s="253"/>
      <c r="P263" s="253"/>
      <c r="Q263" s="253"/>
      <c r="R263" s="253"/>
      <c r="S263" s="253"/>
      <c r="T263" s="25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5" t="s">
        <v>134</v>
      </c>
      <c r="AU263" s="255" t="s">
        <v>83</v>
      </c>
      <c r="AV263" s="13" t="s">
        <v>83</v>
      </c>
      <c r="AW263" s="13" t="s">
        <v>32</v>
      </c>
      <c r="AX263" s="13" t="s">
        <v>76</v>
      </c>
      <c r="AY263" s="255" t="s">
        <v>126</v>
      </c>
    </row>
    <row r="264" s="13" customFormat="1">
      <c r="A264" s="13"/>
      <c r="B264" s="244"/>
      <c r="C264" s="245"/>
      <c r="D264" s="246" t="s">
        <v>134</v>
      </c>
      <c r="E264" s="247" t="s">
        <v>1</v>
      </c>
      <c r="F264" s="248" t="s">
        <v>322</v>
      </c>
      <c r="G264" s="245"/>
      <c r="H264" s="249">
        <v>120</v>
      </c>
      <c r="I264" s="250"/>
      <c r="J264" s="245"/>
      <c r="K264" s="245"/>
      <c r="L264" s="251"/>
      <c r="M264" s="252"/>
      <c r="N264" s="253"/>
      <c r="O264" s="253"/>
      <c r="P264" s="253"/>
      <c r="Q264" s="253"/>
      <c r="R264" s="253"/>
      <c r="S264" s="253"/>
      <c r="T264" s="25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5" t="s">
        <v>134</v>
      </c>
      <c r="AU264" s="255" t="s">
        <v>83</v>
      </c>
      <c r="AV264" s="13" t="s">
        <v>83</v>
      </c>
      <c r="AW264" s="13" t="s">
        <v>32</v>
      </c>
      <c r="AX264" s="13" t="s">
        <v>76</v>
      </c>
      <c r="AY264" s="255" t="s">
        <v>126</v>
      </c>
    </row>
    <row r="265" s="14" customFormat="1">
      <c r="A265" s="14"/>
      <c r="B265" s="256"/>
      <c r="C265" s="257"/>
      <c r="D265" s="246" t="s">
        <v>134</v>
      </c>
      <c r="E265" s="258" t="s">
        <v>1</v>
      </c>
      <c r="F265" s="259" t="s">
        <v>137</v>
      </c>
      <c r="G265" s="257"/>
      <c r="H265" s="260">
        <v>186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6" t="s">
        <v>134</v>
      </c>
      <c r="AU265" s="266" t="s">
        <v>83</v>
      </c>
      <c r="AV265" s="14" t="s">
        <v>132</v>
      </c>
      <c r="AW265" s="14" t="s">
        <v>32</v>
      </c>
      <c r="AX265" s="14" t="s">
        <v>81</v>
      </c>
      <c r="AY265" s="266" t="s">
        <v>126</v>
      </c>
    </row>
    <row r="266" s="2" customFormat="1" ht="21.75" customHeight="1">
      <c r="A266" s="39"/>
      <c r="B266" s="40"/>
      <c r="C266" s="230" t="s">
        <v>323</v>
      </c>
      <c r="D266" s="230" t="s">
        <v>128</v>
      </c>
      <c r="E266" s="231" t="s">
        <v>324</v>
      </c>
      <c r="F266" s="232" t="s">
        <v>325</v>
      </c>
      <c r="G266" s="233" t="s">
        <v>312</v>
      </c>
      <c r="H266" s="234">
        <v>1.8999999999999999</v>
      </c>
      <c r="I266" s="235"/>
      <c r="J266" s="236">
        <f>ROUND(I266*H266,2)</f>
        <v>0</v>
      </c>
      <c r="K266" s="237"/>
      <c r="L266" s="45"/>
      <c r="M266" s="238" t="s">
        <v>1</v>
      </c>
      <c r="N266" s="239" t="s">
        <v>41</v>
      </c>
      <c r="O266" s="92"/>
      <c r="P266" s="240">
        <f>O266*H266</f>
        <v>0</v>
      </c>
      <c r="Q266" s="240">
        <v>0.24127000000000001</v>
      </c>
      <c r="R266" s="240">
        <f>Q266*H266</f>
        <v>0.45841300000000001</v>
      </c>
      <c r="S266" s="240">
        <v>0</v>
      </c>
      <c r="T266" s="24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2" t="s">
        <v>132</v>
      </c>
      <c r="AT266" s="242" t="s">
        <v>128</v>
      </c>
      <c r="AU266" s="242" t="s">
        <v>83</v>
      </c>
      <c r="AY266" s="18" t="s">
        <v>126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8" t="s">
        <v>81</v>
      </c>
      <c r="BK266" s="243">
        <f>ROUND(I266*H266,2)</f>
        <v>0</v>
      </c>
      <c r="BL266" s="18" t="s">
        <v>132</v>
      </c>
      <c r="BM266" s="242" t="s">
        <v>326</v>
      </c>
    </row>
    <row r="267" s="13" customFormat="1">
      <c r="A267" s="13"/>
      <c r="B267" s="244"/>
      <c r="C267" s="245"/>
      <c r="D267" s="246" t="s">
        <v>134</v>
      </c>
      <c r="E267" s="247" t="s">
        <v>1</v>
      </c>
      <c r="F267" s="248" t="s">
        <v>327</v>
      </c>
      <c r="G267" s="245"/>
      <c r="H267" s="249">
        <v>1.8999999999999999</v>
      </c>
      <c r="I267" s="250"/>
      <c r="J267" s="245"/>
      <c r="K267" s="245"/>
      <c r="L267" s="251"/>
      <c r="M267" s="252"/>
      <c r="N267" s="253"/>
      <c r="O267" s="253"/>
      <c r="P267" s="253"/>
      <c r="Q267" s="253"/>
      <c r="R267" s="253"/>
      <c r="S267" s="253"/>
      <c r="T267" s="25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5" t="s">
        <v>134</v>
      </c>
      <c r="AU267" s="255" t="s">
        <v>83</v>
      </c>
      <c r="AV267" s="13" t="s">
        <v>83</v>
      </c>
      <c r="AW267" s="13" t="s">
        <v>32</v>
      </c>
      <c r="AX267" s="13" t="s">
        <v>81</v>
      </c>
      <c r="AY267" s="255" t="s">
        <v>126</v>
      </c>
    </row>
    <row r="268" s="2" customFormat="1" ht="21.75" customHeight="1">
      <c r="A268" s="39"/>
      <c r="B268" s="40"/>
      <c r="C268" s="288" t="s">
        <v>328</v>
      </c>
      <c r="D268" s="288" t="s">
        <v>275</v>
      </c>
      <c r="E268" s="289" t="s">
        <v>329</v>
      </c>
      <c r="F268" s="290" t="s">
        <v>330</v>
      </c>
      <c r="G268" s="291" t="s">
        <v>319</v>
      </c>
      <c r="H268" s="292">
        <v>17</v>
      </c>
      <c r="I268" s="293"/>
      <c r="J268" s="294">
        <f>ROUND(I268*H268,2)</f>
        <v>0</v>
      </c>
      <c r="K268" s="295"/>
      <c r="L268" s="296"/>
      <c r="M268" s="297" t="s">
        <v>1</v>
      </c>
      <c r="N268" s="298" t="s">
        <v>41</v>
      </c>
      <c r="O268" s="92"/>
      <c r="P268" s="240">
        <f>O268*H268</f>
        <v>0</v>
      </c>
      <c r="Q268" s="240">
        <v>0.012</v>
      </c>
      <c r="R268" s="240">
        <f>Q268*H268</f>
        <v>0.20400000000000002</v>
      </c>
      <c r="S268" s="240">
        <v>0</v>
      </c>
      <c r="T268" s="24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2" t="s">
        <v>190</v>
      </c>
      <c r="AT268" s="242" t="s">
        <v>275</v>
      </c>
      <c r="AU268" s="242" t="s">
        <v>83</v>
      </c>
      <c r="AY268" s="18" t="s">
        <v>126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8" t="s">
        <v>81</v>
      </c>
      <c r="BK268" s="243">
        <f>ROUND(I268*H268,2)</f>
        <v>0</v>
      </c>
      <c r="BL268" s="18" t="s">
        <v>132</v>
      </c>
      <c r="BM268" s="242" t="s">
        <v>331</v>
      </c>
    </row>
    <row r="269" s="13" customFormat="1">
      <c r="A269" s="13"/>
      <c r="B269" s="244"/>
      <c r="C269" s="245"/>
      <c r="D269" s="246" t="s">
        <v>134</v>
      </c>
      <c r="E269" s="247" t="s">
        <v>1</v>
      </c>
      <c r="F269" s="248" t="s">
        <v>332</v>
      </c>
      <c r="G269" s="245"/>
      <c r="H269" s="249">
        <v>11</v>
      </c>
      <c r="I269" s="250"/>
      <c r="J269" s="245"/>
      <c r="K269" s="245"/>
      <c r="L269" s="251"/>
      <c r="M269" s="252"/>
      <c r="N269" s="253"/>
      <c r="O269" s="253"/>
      <c r="P269" s="253"/>
      <c r="Q269" s="253"/>
      <c r="R269" s="253"/>
      <c r="S269" s="253"/>
      <c r="T269" s="25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5" t="s">
        <v>134</v>
      </c>
      <c r="AU269" s="255" t="s">
        <v>83</v>
      </c>
      <c r="AV269" s="13" t="s">
        <v>83</v>
      </c>
      <c r="AW269" s="13" t="s">
        <v>32</v>
      </c>
      <c r="AX269" s="13" t="s">
        <v>76</v>
      </c>
      <c r="AY269" s="255" t="s">
        <v>126</v>
      </c>
    </row>
    <row r="270" s="13" customFormat="1">
      <c r="A270" s="13"/>
      <c r="B270" s="244"/>
      <c r="C270" s="245"/>
      <c r="D270" s="246" t="s">
        <v>134</v>
      </c>
      <c r="E270" s="247" t="s">
        <v>1</v>
      </c>
      <c r="F270" s="248" t="s">
        <v>333</v>
      </c>
      <c r="G270" s="245"/>
      <c r="H270" s="249">
        <v>6</v>
      </c>
      <c r="I270" s="250"/>
      <c r="J270" s="245"/>
      <c r="K270" s="245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134</v>
      </c>
      <c r="AU270" s="255" t="s">
        <v>83</v>
      </c>
      <c r="AV270" s="13" t="s">
        <v>83</v>
      </c>
      <c r="AW270" s="13" t="s">
        <v>32</v>
      </c>
      <c r="AX270" s="13" t="s">
        <v>76</v>
      </c>
      <c r="AY270" s="255" t="s">
        <v>126</v>
      </c>
    </row>
    <row r="271" s="14" customFormat="1">
      <c r="A271" s="14"/>
      <c r="B271" s="256"/>
      <c r="C271" s="257"/>
      <c r="D271" s="246" t="s">
        <v>134</v>
      </c>
      <c r="E271" s="258" t="s">
        <v>1</v>
      </c>
      <c r="F271" s="259" t="s">
        <v>137</v>
      </c>
      <c r="G271" s="257"/>
      <c r="H271" s="260">
        <v>17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6" t="s">
        <v>134</v>
      </c>
      <c r="AU271" s="266" t="s">
        <v>83</v>
      </c>
      <c r="AV271" s="14" t="s">
        <v>132</v>
      </c>
      <c r="AW271" s="14" t="s">
        <v>32</v>
      </c>
      <c r="AX271" s="14" t="s">
        <v>81</v>
      </c>
      <c r="AY271" s="266" t="s">
        <v>126</v>
      </c>
    </row>
    <row r="272" s="2" customFormat="1" ht="21.75" customHeight="1">
      <c r="A272" s="39"/>
      <c r="B272" s="40"/>
      <c r="C272" s="230" t="s">
        <v>334</v>
      </c>
      <c r="D272" s="230" t="s">
        <v>128</v>
      </c>
      <c r="E272" s="231" t="s">
        <v>335</v>
      </c>
      <c r="F272" s="232" t="s">
        <v>336</v>
      </c>
      <c r="G272" s="233" t="s">
        <v>131</v>
      </c>
      <c r="H272" s="234">
        <v>6.9000000000000004</v>
      </c>
      <c r="I272" s="235"/>
      <c r="J272" s="236">
        <f>ROUND(I272*H272,2)</f>
        <v>0</v>
      </c>
      <c r="K272" s="237"/>
      <c r="L272" s="45"/>
      <c r="M272" s="238" t="s">
        <v>1</v>
      </c>
      <c r="N272" s="239" t="s">
        <v>41</v>
      </c>
      <c r="O272" s="92"/>
      <c r="P272" s="240">
        <f>O272*H272</f>
        <v>0</v>
      </c>
      <c r="Q272" s="240">
        <v>0.22241</v>
      </c>
      <c r="R272" s="240">
        <f>Q272*H272</f>
        <v>1.534629</v>
      </c>
      <c r="S272" s="240">
        <v>0</v>
      </c>
      <c r="T272" s="24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2" t="s">
        <v>132</v>
      </c>
      <c r="AT272" s="242" t="s">
        <v>128</v>
      </c>
      <c r="AU272" s="242" t="s">
        <v>83</v>
      </c>
      <c r="AY272" s="18" t="s">
        <v>126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8" t="s">
        <v>81</v>
      </c>
      <c r="BK272" s="243">
        <f>ROUND(I272*H272,2)</f>
        <v>0</v>
      </c>
      <c r="BL272" s="18" t="s">
        <v>132</v>
      </c>
      <c r="BM272" s="242" t="s">
        <v>337</v>
      </c>
    </row>
    <row r="273" s="13" customFormat="1">
      <c r="A273" s="13"/>
      <c r="B273" s="244"/>
      <c r="C273" s="245"/>
      <c r="D273" s="246" t="s">
        <v>134</v>
      </c>
      <c r="E273" s="247" t="s">
        <v>1</v>
      </c>
      <c r="F273" s="248" t="s">
        <v>338</v>
      </c>
      <c r="G273" s="245"/>
      <c r="H273" s="249">
        <v>2.8999999999999999</v>
      </c>
      <c r="I273" s="250"/>
      <c r="J273" s="245"/>
      <c r="K273" s="245"/>
      <c r="L273" s="251"/>
      <c r="M273" s="252"/>
      <c r="N273" s="253"/>
      <c r="O273" s="253"/>
      <c r="P273" s="253"/>
      <c r="Q273" s="253"/>
      <c r="R273" s="253"/>
      <c r="S273" s="253"/>
      <c r="T273" s="25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5" t="s">
        <v>134</v>
      </c>
      <c r="AU273" s="255" t="s">
        <v>83</v>
      </c>
      <c r="AV273" s="13" t="s">
        <v>83</v>
      </c>
      <c r="AW273" s="13" t="s">
        <v>32</v>
      </c>
      <c r="AX273" s="13" t="s">
        <v>76</v>
      </c>
      <c r="AY273" s="255" t="s">
        <v>126</v>
      </c>
    </row>
    <row r="274" s="13" customFormat="1">
      <c r="A274" s="13"/>
      <c r="B274" s="244"/>
      <c r="C274" s="245"/>
      <c r="D274" s="246" t="s">
        <v>134</v>
      </c>
      <c r="E274" s="247" t="s">
        <v>1</v>
      </c>
      <c r="F274" s="248" t="s">
        <v>339</v>
      </c>
      <c r="G274" s="245"/>
      <c r="H274" s="249">
        <v>4</v>
      </c>
      <c r="I274" s="250"/>
      <c r="J274" s="245"/>
      <c r="K274" s="245"/>
      <c r="L274" s="251"/>
      <c r="M274" s="252"/>
      <c r="N274" s="253"/>
      <c r="O274" s="253"/>
      <c r="P274" s="253"/>
      <c r="Q274" s="253"/>
      <c r="R274" s="253"/>
      <c r="S274" s="253"/>
      <c r="T274" s="25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5" t="s">
        <v>134</v>
      </c>
      <c r="AU274" s="255" t="s">
        <v>83</v>
      </c>
      <c r="AV274" s="13" t="s">
        <v>83</v>
      </c>
      <c r="AW274" s="13" t="s">
        <v>32</v>
      </c>
      <c r="AX274" s="13" t="s">
        <v>76</v>
      </c>
      <c r="AY274" s="255" t="s">
        <v>126</v>
      </c>
    </row>
    <row r="275" s="14" customFormat="1">
      <c r="A275" s="14"/>
      <c r="B275" s="256"/>
      <c r="C275" s="257"/>
      <c r="D275" s="246" t="s">
        <v>134</v>
      </c>
      <c r="E275" s="258" t="s">
        <v>1</v>
      </c>
      <c r="F275" s="259" t="s">
        <v>137</v>
      </c>
      <c r="G275" s="257"/>
      <c r="H275" s="260">
        <v>6.9000000000000004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6" t="s">
        <v>134</v>
      </c>
      <c r="AU275" s="266" t="s">
        <v>83</v>
      </c>
      <c r="AV275" s="14" t="s">
        <v>132</v>
      </c>
      <c r="AW275" s="14" t="s">
        <v>32</v>
      </c>
      <c r="AX275" s="14" t="s">
        <v>81</v>
      </c>
      <c r="AY275" s="266" t="s">
        <v>126</v>
      </c>
    </row>
    <row r="276" s="2" customFormat="1" ht="21.75" customHeight="1">
      <c r="A276" s="39"/>
      <c r="B276" s="40"/>
      <c r="C276" s="230" t="s">
        <v>340</v>
      </c>
      <c r="D276" s="230" t="s">
        <v>128</v>
      </c>
      <c r="E276" s="231" t="s">
        <v>341</v>
      </c>
      <c r="F276" s="232" t="s">
        <v>342</v>
      </c>
      <c r="G276" s="233" t="s">
        <v>312</v>
      </c>
      <c r="H276" s="234">
        <v>7.5999999999999996</v>
      </c>
      <c r="I276" s="235"/>
      <c r="J276" s="236">
        <f>ROUND(I276*H276,2)</f>
        <v>0</v>
      </c>
      <c r="K276" s="237"/>
      <c r="L276" s="45"/>
      <c r="M276" s="238" t="s">
        <v>1</v>
      </c>
      <c r="N276" s="239" t="s">
        <v>41</v>
      </c>
      <c r="O276" s="92"/>
      <c r="P276" s="240">
        <f>O276*H276</f>
        <v>0</v>
      </c>
      <c r="Q276" s="240">
        <v>0.034169999999999999</v>
      </c>
      <c r="R276" s="240">
        <f>Q276*H276</f>
        <v>0.25969199999999998</v>
      </c>
      <c r="S276" s="240">
        <v>0</v>
      </c>
      <c r="T276" s="24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2" t="s">
        <v>132</v>
      </c>
      <c r="AT276" s="242" t="s">
        <v>128</v>
      </c>
      <c r="AU276" s="242" t="s">
        <v>83</v>
      </c>
      <c r="AY276" s="18" t="s">
        <v>126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8" t="s">
        <v>81</v>
      </c>
      <c r="BK276" s="243">
        <f>ROUND(I276*H276,2)</f>
        <v>0</v>
      </c>
      <c r="BL276" s="18" t="s">
        <v>132</v>
      </c>
      <c r="BM276" s="242" t="s">
        <v>343</v>
      </c>
    </row>
    <row r="277" s="13" customFormat="1">
      <c r="A277" s="13"/>
      <c r="B277" s="244"/>
      <c r="C277" s="245"/>
      <c r="D277" s="246" t="s">
        <v>134</v>
      </c>
      <c r="E277" s="247" t="s">
        <v>1</v>
      </c>
      <c r="F277" s="248" t="s">
        <v>344</v>
      </c>
      <c r="G277" s="245"/>
      <c r="H277" s="249">
        <v>7.5999999999999996</v>
      </c>
      <c r="I277" s="250"/>
      <c r="J277" s="245"/>
      <c r="K277" s="245"/>
      <c r="L277" s="251"/>
      <c r="M277" s="252"/>
      <c r="N277" s="253"/>
      <c r="O277" s="253"/>
      <c r="P277" s="253"/>
      <c r="Q277" s="253"/>
      <c r="R277" s="253"/>
      <c r="S277" s="253"/>
      <c r="T277" s="25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5" t="s">
        <v>134</v>
      </c>
      <c r="AU277" s="255" t="s">
        <v>83</v>
      </c>
      <c r="AV277" s="13" t="s">
        <v>83</v>
      </c>
      <c r="AW277" s="13" t="s">
        <v>32</v>
      </c>
      <c r="AX277" s="13" t="s">
        <v>81</v>
      </c>
      <c r="AY277" s="255" t="s">
        <v>126</v>
      </c>
    </row>
    <row r="278" s="2" customFormat="1" ht="16.5" customHeight="1">
      <c r="A278" s="39"/>
      <c r="B278" s="40"/>
      <c r="C278" s="230" t="s">
        <v>345</v>
      </c>
      <c r="D278" s="230" t="s">
        <v>128</v>
      </c>
      <c r="E278" s="231" t="s">
        <v>346</v>
      </c>
      <c r="F278" s="232" t="s">
        <v>347</v>
      </c>
      <c r="G278" s="233" t="s">
        <v>156</v>
      </c>
      <c r="H278" s="234">
        <v>0.90000000000000002</v>
      </c>
      <c r="I278" s="235"/>
      <c r="J278" s="236">
        <f>ROUND(I278*H278,2)</f>
        <v>0</v>
      </c>
      <c r="K278" s="237"/>
      <c r="L278" s="45"/>
      <c r="M278" s="238" t="s">
        <v>1</v>
      </c>
      <c r="N278" s="239" t="s">
        <v>41</v>
      </c>
      <c r="O278" s="92"/>
      <c r="P278" s="240">
        <f>O278*H278</f>
        <v>0</v>
      </c>
      <c r="Q278" s="240">
        <v>2.2563399999999998</v>
      </c>
      <c r="R278" s="240">
        <f>Q278*H278</f>
        <v>2.0307059999999999</v>
      </c>
      <c r="S278" s="240">
        <v>0</v>
      </c>
      <c r="T278" s="24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2" t="s">
        <v>132</v>
      </c>
      <c r="AT278" s="242" t="s">
        <v>128</v>
      </c>
      <c r="AU278" s="242" t="s">
        <v>83</v>
      </c>
      <c r="AY278" s="18" t="s">
        <v>126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8" t="s">
        <v>81</v>
      </c>
      <c r="BK278" s="243">
        <f>ROUND(I278*H278,2)</f>
        <v>0</v>
      </c>
      <c r="BL278" s="18" t="s">
        <v>132</v>
      </c>
      <c r="BM278" s="242" t="s">
        <v>348</v>
      </c>
    </row>
    <row r="279" s="13" customFormat="1">
      <c r="A279" s="13"/>
      <c r="B279" s="244"/>
      <c r="C279" s="245"/>
      <c r="D279" s="246" t="s">
        <v>134</v>
      </c>
      <c r="E279" s="247" t="s">
        <v>1</v>
      </c>
      <c r="F279" s="248" t="s">
        <v>349</v>
      </c>
      <c r="G279" s="245"/>
      <c r="H279" s="249">
        <v>0.90000000000000002</v>
      </c>
      <c r="I279" s="250"/>
      <c r="J279" s="245"/>
      <c r="K279" s="245"/>
      <c r="L279" s="251"/>
      <c r="M279" s="252"/>
      <c r="N279" s="253"/>
      <c r="O279" s="253"/>
      <c r="P279" s="253"/>
      <c r="Q279" s="253"/>
      <c r="R279" s="253"/>
      <c r="S279" s="253"/>
      <c r="T279" s="25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5" t="s">
        <v>134</v>
      </c>
      <c r="AU279" s="255" t="s">
        <v>83</v>
      </c>
      <c r="AV279" s="13" t="s">
        <v>83</v>
      </c>
      <c r="AW279" s="13" t="s">
        <v>32</v>
      </c>
      <c r="AX279" s="13" t="s">
        <v>81</v>
      </c>
      <c r="AY279" s="255" t="s">
        <v>126</v>
      </c>
    </row>
    <row r="280" s="2" customFormat="1" ht="16.5" customHeight="1">
      <c r="A280" s="39"/>
      <c r="B280" s="40"/>
      <c r="C280" s="230" t="s">
        <v>350</v>
      </c>
      <c r="D280" s="230" t="s">
        <v>128</v>
      </c>
      <c r="E280" s="231" t="s">
        <v>351</v>
      </c>
      <c r="F280" s="232" t="s">
        <v>352</v>
      </c>
      <c r="G280" s="233" t="s">
        <v>237</v>
      </c>
      <c r="H280" s="234">
        <v>0.027</v>
      </c>
      <c r="I280" s="235"/>
      <c r="J280" s="236">
        <f>ROUND(I280*H280,2)</f>
        <v>0</v>
      </c>
      <c r="K280" s="237"/>
      <c r="L280" s="45"/>
      <c r="M280" s="238" t="s">
        <v>1</v>
      </c>
      <c r="N280" s="239" t="s">
        <v>41</v>
      </c>
      <c r="O280" s="92"/>
      <c r="P280" s="240">
        <f>O280*H280</f>
        <v>0</v>
      </c>
      <c r="Q280" s="240">
        <v>1.04881</v>
      </c>
      <c r="R280" s="240">
        <f>Q280*H280</f>
        <v>0.028317870000000002</v>
      </c>
      <c r="S280" s="240">
        <v>0</v>
      </c>
      <c r="T280" s="24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2" t="s">
        <v>132</v>
      </c>
      <c r="AT280" s="242" t="s">
        <v>128</v>
      </c>
      <c r="AU280" s="242" t="s">
        <v>83</v>
      </c>
      <c r="AY280" s="18" t="s">
        <v>126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8" t="s">
        <v>81</v>
      </c>
      <c r="BK280" s="243">
        <f>ROUND(I280*H280,2)</f>
        <v>0</v>
      </c>
      <c r="BL280" s="18" t="s">
        <v>132</v>
      </c>
      <c r="BM280" s="242" t="s">
        <v>353</v>
      </c>
    </row>
    <row r="281" s="13" customFormat="1">
      <c r="A281" s="13"/>
      <c r="B281" s="244"/>
      <c r="C281" s="245"/>
      <c r="D281" s="246" t="s">
        <v>134</v>
      </c>
      <c r="E281" s="247" t="s">
        <v>1</v>
      </c>
      <c r="F281" s="248" t="s">
        <v>354</v>
      </c>
      <c r="G281" s="245"/>
      <c r="H281" s="249">
        <v>0.012</v>
      </c>
      <c r="I281" s="250"/>
      <c r="J281" s="245"/>
      <c r="K281" s="245"/>
      <c r="L281" s="251"/>
      <c r="M281" s="252"/>
      <c r="N281" s="253"/>
      <c r="O281" s="253"/>
      <c r="P281" s="253"/>
      <c r="Q281" s="253"/>
      <c r="R281" s="253"/>
      <c r="S281" s="253"/>
      <c r="T281" s="25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5" t="s">
        <v>134</v>
      </c>
      <c r="AU281" s="255" t="s">
        <v>83</v>
      </c>
      <c r="AV281" s="13" t="s">
        <v>83</v>
      </c>
      <c r="AW281" s="13" t="s">
        <v>32</v>
      </c>
      <c r="AX281" s="13" t="s">
        <v>76</v>
      </c>
      <c r="AY281" s="255" t="s">
        <v>126</v>
      </c>
    </row>
    <row r="282" s="13" customFormat="1">
      <c r="A282" s="13"/>
      <c r="B282" s="244"/>
      <c r="C282" s="245"/>
      <c r="D282" s="246" t="s">
        <v>134</v>
      </c>
      <c r="E282" s="247" t="s">
        <v>1</v>
      </c>
      <c r="F282" s="248" t="s">
        <v>355</v>
      </c>
      <c r="G282" s="245"/>
      <c r="H282" s="249">
        <v>0.014999999999999999</v>
      </c>
      <c r="I282" s="250"/>
      <c r="J282" s="245"/>
      <c r="K282" s="245"/>
      <c r="L282" s="251"/>
      <c r="M282" s="252"/>
      <c r="N282" s="253"/>
      <c r="O282" s="253"/>
      <c r="P282" s="253"/>
      <c r="Q282" s="253"/>
      <c r="R282" s="253"/>
      <c r="S282" s="253"/>
      <c r="T282" s="25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5" t="s">
        <v>134</v>
      </c>
      <c r="AU282" s="255" t="s">
        <v>83</v>
      </c>
      <c r="AV282" s="13" t="s">
        <v>83</v>
      </c>
      <c r="AW282" s="13" t="s">
        <v>32</v>
      </c>
      <c r="AX282" s="13" t="s">
        <v>76</v>
      </c>
      <c r="AY282" s="255" t="s">
        <v>126</v>
      </c>
    </row>
    <row r="283" s="14" customFormat="1">
      <c r="A283" s="14"/>
      <c r="B283" s="256"/>
      <c r="C283" s="257"/>
      <c r="D283" s="246" t="s">
        <v>134</v>
      </c>
      <c r="E283" s="258" t="s">
        <v>1</v>
      </c>
      <c r="F283" s="259" t="s">
        <v>137</v>
      </c>
      <c r="G283" s="257"/>
      <c r="H283" s="260">
        <v>0.027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6" t="s">
        <v>134</v>
      </c>
      <c r="AU283" s="266" t="s">
        <v>83</v>
      </c>
      <c r="AV283" s="14" t="s">
        <v>132</v>
      </c>
      <c r="AW283" s="14" t="s">
        <v>32</v>
      </c>
      <c r="AX283" s="14" t="s">
        <v>81</v>
      </c>
      <c r="AY283" s="266" t="s">
        <v>126</v>
      </c>
    </row>
    <row r="284" s="2" customFormat="1" ht="21.75" customHeight="1">
      <c r="A284" s="39"/>
      <c r="B284" s="40"/>
      <c r="C284" s="230" t="s">
        <v>356</v>
      </c>
      <c r="D284" s="230" t="s">
        <v>128</v>
      </c>
      <c r="E284" s="231" t="s">
        <v>357</v>
      </c>
      <c r="F284" s="232" t="s">
        <v>358</v>
      </c>
      <c r="G284" s="233" t="s">
        <v>156</v>
      </c>
      <c r="H284" s="234">
        <v>0.20000000000000001</v>
      </c>
      <c r="I284" s="235"/>
      <c r="J284" s="236">
        <f>ROUND(I284*H284,2)</f>
        <v>0</v>
      </c>
      <c r="K284" s="237"/>
      <c r="L284" s="45"/>
      <c r="M284" s="238" t="s">
        <v>1</v>
      </c>
      <c r="N284" s="239" t="s">
        <v>41</v>
      </c>
      <c r="O284" s="92"/>
      <c r="P284" s="240">
        <f>O284*H284</f>
        <v>0</v>
      </c>
      <c r="Q284" s="240">
        <v>0</v>
      </c>
      <c r="R284" s="240">
        <f>Q284*H284</f>
        <v>0</v>
      </c>
      <c r="S284" s="240">
        <v>1.95</v>
      </c>
      <c r="T284" s="241">
        <f>S284*H284</f>
        <v>0.39000000000000001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2" t="s">
        <v>132</v>
      </c>
      <c r="AT284" s="242" t="s">
        <v>128</v>
      </c>
      <c r="AU284" s="242" t="s">
        <v>83</v>
      </c>
      <c r="AY284" s="18" t="s">
        <v>126</v>
      </c>
      <c r="BE284" s="243">
        <f>IF(N284="základní",J284,0)</f>
        <v>0</v>
      </c>
      <c r="BF284" s="243">
        <f>IF(N284="snížená",J284,0)</f>
        <v>0</v>
      </c>
      <c r="BG284" s="243">
        <f>IF(N284="zákl. přenesená",J284,0)</f>
        <v>0</v>
      </c>
      <c r="BH284" s="243">
        <f>IF(N284="sníž. přenesená",J284,0)</f>
        <v>0</v>
      </c>
      <c r="BI284" s="243">
        <f>IF(N284="nulová",J284,0)</f>
        <v>0</v>
      </c>
      <c r="BJ284" s="18" t="s">
        <v>81</v>
      </c>
      <c r="BK284" s="243">
        <f>ROUND(I284*H284,2)</f>
        <v>0</v>
      </c>
      <c r="BL284" s="18" t="s">
        <v>132</v>
      </c>
      <c r="BM284" s="242" t="s">
        <v>359</v>
      </c>
    </row>
    <row r="285" s="15" customFormat="1">
      <c r="A285" s="15"/>
      <c r="B285" s="267"/>
      <c r="C285" s="268"/>
      <c r="D285" s="246" t="s">
        <v>134</v>
      </c>
      <c r="E285" s="269" t="s">
        <v>1</v>
      </c>
      <c r="F285" s="270" t="s">
        <v>360</v>
      </c>
      <c r="G285" s="268"/>
      <c r="H285" s="269" t="s">
        <v>1</v>
      </c>
      <c r="I285" s="271"/>
      <c r="J285" s="268"/>
      <c r="K285" s="268"/>
      <c r="L285" s="272"/>
      <c r="M285" s="273"/>
      <c r="N285" s="274"/>
      <c r="O285" s="274"/>
      <c r="P285" s="274"/>
      <c r="Q285" s="274"/>
      <c r="R285" s="274"/>
      <c r="S285" s="274"/>
      <c r="T285" s="27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6" t="s">
        <v>134</v>
      </c>
      <c r="AU285" s="276" t="s">
        <v>83</v>
      </c>
      <c r="AV285" s="15" t="s">
        <v>81</v>
      </c>
      <c r="AW285" s="15" t="s">
        <v>32</v>
      </c>
      <c r="AX285" s="15" t="s">
        <v>76</v>
      </c>
      <c r="AY285" s="276" t="s">
        <v>126</v>
      </c>
    </row>
    <row r="286" s="13" customFormat="1">
      <c r="A286" s="13"/>
      <c r="B286" s="244"/>
      <c r="C286" s="245"/>
      <c r="D286" s="246" t="s">
        <v>134</v>
      </c>
      <c r="E286" s="247" t="s">
        <v>1</v>
      </c>
      <c r="F286" s="248" t="s">
        <v>361</v>
      </c>
      <c r="G286" s="245"/>
      <c r="H286" s="249">
        <v>0.20000000000000001</v>
      </c>
      <c r="I286" s="250"/>
      <c r="J286" s="245"/>
      <c r="K286" s="245"/>
      <c r="L286" s="251"/>
      <c r="M286" s="252"/>
      <c r="N286" s="253"/>
      <c r="O286" s="253"/>
      <c r="P286" s="253"/>
      <c r="Q286" s="253"/>
      <c r="R286" s="253"/>
      <c r="S286" s="253"/>
      <c r="T286" s="25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5" t="s">
        <v>134</v>
      </c>
      <c r="AU286" s="255" t="s">
        <v>83</v>
      </c>
      <c r="AV286" s="13" t="s">
        <v>83</v>
      </c>
      <c r="AW286" s="13" t="s">
        <v>32</v>
      </c>
      <c r="AX286" s="13" t="s">
        <v>81</v>
      </c>
      <c r="AY286" s="255" t="s">
        <v>126</v>
      </c>
    </row>
    <row r="287" s="12" customFormat="1" ht="22.8" customHeight="1">
      <c r="A287" s="12"/>
      <c r="B287" s="214"/>
      <c r="C287" s="215"/>
      <c r="D287" s="216" t="s">
        <v>75</v>
      </c>
      <c r="E287" s="228" t="s">
        <v>132</v>
      </c>
      <c r="F287" s="228" t="s">
        <v>362</v>
      </c>
      <c r="G287" s="215"/>
      <c r="H287" s="215"/>
      <c r="I287" s="218"/>
      <c r="J287" s="229">
        <f>BK287</f>
        <v>0</v>
      </c>
      <c r="K287" s="215"/>
      <c r="L287" s="220"/>
      <c r="M287" s="221"/>
      <c r="N287" s="222"/>
      <c r="O287" s="222"/>
      <c r="P287" s="223">
        <f>SUM(P288:P329)</f>
        <v>0</v>
      </c>
      <c r="Q287" s="222"/>
      <c r="R287" s="223">
        <f>SUM(R288:R329)</f>
        <v>34.663021639999997</v>
      </c>
      <c r="S287" s="222"/>
      <c r="T287" s="224">
        <f>SUM(T288:T329)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5" t="s">
        <v>81</v>
      </c>
      <c r="AT287" s="226" t="s">
        <v>75</v>
      </c>
      <c r="AU287" s="226" t="s">
        <v>81</v>
      </c>
      <c r="AY287" s="225" t="s">
        <v>126</v>
      </c>
      <c r="BK287" s="227">
        <f>SUM(BK288:BK329)</f>
        <v>0</v>
      </c>
    </row>
    <row r="288" s="2" customFormat="1" ht="16.5" customHeight="1">
      <c r="A288" s="39"/>
      <c r="B288" s="40"/>
      <c r="C288" s="230" t="s">
        <v>363</v>
      </c>
      <c r="D288" s="230" t="s">
        <v>128</v>
      </c>
      <c r="E288" s="231" t="s">
        <v>364</v>
      </c>
      <c r="F288" s="232" t="s">
        <v>365</v>
      </c>
      <c r="G288" s="233" t="s">
        <v>156</v>
      </c>
      <c r="H288" s="234">
        <v>0.59999999999999998</v>
      </c>
      <c r="I288" s="235"/>
      <c r="J288" s="236">
        <f>ROUND(I288*H288,2)</f>
        <v>0</v>
      </c>
      <c r="K288" s="237"/>
      <c r="L288" s="45"/>
      <c r="M288" s="238" t="s">
        <v>1</v>
      </c>
      <c r="N288" s="239" t="s">
        <v>41</v>
      </c>
      <c r="O288" s="92"/>
      <c r="P288" s="240">
        <f>O288*H288</f>
        <v>0</v>
      </c>
      <c r="Q288" s="240">
        <v>2.2564799999999998</v>
      </c>
      <c r="R288" s="240">
        <f>Q288*H288</f>
        <v>1.3538879999999998</v>
      </c>
      <c r="S288" s="240">
        <v>0</v>
      </c>
      <c r="T288" s="24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2" t="s">
        <v>132</v>
      </c>
      <c r="AT288" s="242" t="s">
        <v>128</v>
      </c>
      <c r="AU288" s="242" t="s">
        <v>83</v>
      </c>
      <c r="AY288" s="18" t="s">
        <v>126</v>
      </c>
      <c r="BE288" s="243">
        <f>IF(N288="základní",J288,0)</f>
        <v>0</v>
      </c>
      <c r="BF288" s="243">
        <f>IF(N288="snížená",J288,0)</f>
        <v>0</v>
      </c>
      <c r="BG288" s="243">
        <f>IF(N288="zákl. přenesená",J288,0)</f>
        <v>0</v>
      </c>
      <c r="BH288" s="243">
        <f>IF(N288="sníž. přenesená",J288,0)</f>
        <v>0</v>
      </c>
      <c r="BI288" s="243">
        <f>IF(N288="nulová",J288,0)</f>
        <v>0</v>
      </c>
      <c r="BJ288" s="18" t="s">
        <v>81</v>
      </c>
      <c r="BK288" s="243">
        <f>ROUND(I288*H288,2)</f>
        <v>0</v>
      </c>
      <c r="BL288" s="18" t="s">
        <v>132</v>
      </c>
      <c r="BM288" s="242" t="s">
        <v>366</v>
      </c>
    </row>
    <row r="289" s="15" customFormat="1">
      <c r="A289" s="15"/>
      <c r="B289" s="267"/>
      <c r="C289" s="268"/>
      <c r="D289" s="246" t="s">
        <v>134</v>
      </c>
      <c r="E289" s="269" t="s">
        <v>1</v>
      </c>
      <c r="F289" s="270" t="s">
        <v>367</v>
      </c>
      <c r="G289" s="268"/>
      <c r="H289" s="269" t="s">
        <v>1</v>
      </c>
      <c r="I289" s="271"/>
      <c r="J289" s="268"/>
      <c r="K289" s="268"/>
      <c r="L289" s="272"/>
      <c r="M289" s="273"/>
      <c r="N289" s="274"/>
      <c r="O289" s="274"/>
      <c r="P289" s="274"/>
      <c r="Q289" s="274"/>
      <c r="R289" s="274"/>
      <c r="S289" s="274"/>
      <c r="T289" s="27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6" t="s">
        <v>134</v>
      </c>
      <c r="AU289" s="276" t="s">
        <v>83</v>
      </c>
      <c r="AV289" s="15" t="s">
        <v>81</v>
      </c>
      <c r="AW289" s="15" t="s">
        <v>32</v>
      </c>
      <c r="AX289" s="15" t="s">
        <v>76</v>
      </c>
      <c r="AY289" s="276" t="s">
        <v>126</v>
      </c>
    </row>
    <row r="290" s="13" customFormat="1">
      <c r="A290" s="13"/>
      <c r="B290" s="244"/>
      <c r="C290" s="245"/>
      <c r="D290" s="246" t="s">
        <v>134</v>
      </c>
      <c r="E290" s="247" t="s">
        <v>1</v>
      </c>
      <c r="F290" s="248" t="s">
        <v>368</v>
      </c>
      <c r="G290" s="245"/>
      <c r="H290" s="249">
        <v>0.59999999999999998</v>
      </c>
      <c r="I290" s="250"/>
      <c r="J290" s="245"/>
      <c r="K290" s="245"/>
      <c r="L290" s="251"/>
      <c r="M290" s="252"/>
      <c r="N290" s="253"/>
      <c r="O290" s="253"/>
      <c r="P290" s="253"/>
      <c r="Q290" s="253"/>
      <c r="R290" s="253"/>
      <c r="S290" s="253"/>
      <c r="T290" s="25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5" t="s">
        <v>134</v>
      </c>
      <c r="AU290" s="255" t="s">
        <v>83</v>
      </c>
      <c r="AV290" s="13" t="s">
        <v>83</v>
      </c>
      <c r="AW290" s="13" t="s">
        <v>32</v>
      </c>
      <c r="AX290" s="13" t="s">
        <v>81</v>
      </c>
      <c r="AY290" s="255" t="s">
        <v>126</v>
      </c>
    </row>
    <row r="291" s="2" customFormat="1" ht="21.75" customHeight="1">
      <c r="A291" s="39"/>
      <c r="B291" s="40"/>
      <c r="C291" s="230" t="s">
        <v>369</v>
      </c>
      <c r="D291" s="230" t="s">
        <v>128</v>
      </c>
      <c r="E291" s="231" t="s">
        <v>370</v>
      </c>
      <c r="F291" s="232" t="s">
        <v>371</v>
      </c>
      <c r="G291" s="233" t="s">
        <v>131</v>
      </c>
      <c r="H291" s="234">
        <v>4.5</v>
      </c>
      <c r="I291" s="235"/>
      <c r="J291" s="236">
        <f>ROUND(I291*H291,2)</f>
        <v>0</v>
      </c>
      <c r="K291" s="237"/>
      <c r="L291" s="45"/>
      <c r="M291" s="238" t="s">
        <v>1</v>
      </c>
      <c r="N291" s="239" t="s">
        <v>41</v>
      </c>
      <c r="O291" s="92"/>
      <c r="P291" s="240">
        <f>O291*H291</f>
        <v>0</v>
      </c>
      <c r="Q291" s="240">
        <v>0.0053299999999999997</v>
      </c>
      <c r="R291" s="240">
        <f>Q291*H291</f>
        <v>0.023984999999999999</v>
      </c>
      <c r="S291" s="240">
        <v>0</v>
      </c>
      <c r="T291" s="24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2" t="s">
        <v>132</v>
      </c>
      <c r="AT291" s="242" t="s">
        <v>128</v>
      </c>
      <c r="AU291" s="242" t="s">
        <v>83</v>
      </c>
      <c r="AY291" s="18" t="s">
        <v>126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8" t="s">
        <v>81</v>
      </c>
      <c r="BK291" s="243">
        <f>ROUND(I291*H291,2)</f>
        <v>0</v>
      </c>
      <c r="BL291" s="18" t="s">
        <v>132</v>
      </c>
      <c r="BM291" s="242" t="s">
        <v>372</v>
      </c>
    </row>
    <row r="292" s="13" customFormat="1">
      <c r="A292" s="13"/>
      <c r="B292" s="244"/>
      <c r="C292" s="245"/>
      <c r="D292" s="246" t="s">
        <v>134</v>
      </c>
      <c r="E292" s="247" t="s">
        <v>1</v>
      </c>
      <c r="F292" s="248" t="s">
        <v>373</v>
      </c>
      <c r="G292" s="245"/>
      <c r="H292" s="249">
        <v>4.5</v>
      </c>
      <c r="I292" s="250"/>
      <c r="J292" s="245"/>
      <c r="K292" s="245"/>
      <c r="L292" s="251"/>
      <c r="M292" s="252"/>
      <c r="N292" s="253"/>
      <c r="O292" s="253"/>
      <c r="P292" s="253"/>
      <c r="Q292" s="253"/>
      <c r="R292" s="253"/>
      <c r="S292" s="253"/>
      <c r="T292" s="25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5" t="s">
        <v>134</v>
      </c>
      <c r="AU292" s="255" t="s">
        <v>83</v>
      </c>
      <c r="AV292" s="13" t="s">
        <v>83</v>
      </c>
      <c r="AW292" s="13" t="s">
        <v>32</v>
      </c>
      <c r="AX292" s="13" t="s">
        <v>81</v>
      </c>
      <c r="AY292" s="255" t="s">
        <v>126</v>
      </c>
    </row>
    <row r="293" s="2" customFormat="1" ht="21.75" customHeight="1">
      <c r="A293" s="39"/>
      <c r="B293" s="40"/>
      <c r="C293" s="230" t="s">
        <v>374</v>
      </c>
      <c r="D293" s="230" t="s">
        <v>128</v>
      </c>
      <c r="E293" s="231" t="s">
        <v>375</v>
      </c>
      <c r="F293" s="232" t="s">
        <v>376</v>
      </c>
      <c r="G293" s="233" t="s">
        <v>131</v>
      </c>
      <c r="H293" s="234">
        <v>4.5</v>
      </c>
      <c r="I293" s="235"/>
      <c r="J293" s="236">
        <f>ROUND(I293*H293,2)</f>
        <v>0</v>
      </c>
      <c r="K293" s="237"/>
      <c r="L293" s="45"/>
      <c r="M293" s="238" t="s">
        <v>1</v>
      </c>
      <c r="N293" s="239" t="s">
        <v>41</v>
      </c>
      <c r="O293" s="92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2" t="s">
        <v>132</v>
      </c>
      <c r="AT293" s="242" t="s">
        <v>128</v>
      </c>
      <c r="AU293" s="242" t="s">
        <v>83</v>
      </c>
      <c r="AY293" s="18" t="s">
        <v>126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8" t="s">
        <v>81</v>
      </c>
      <c r="BK293" s="243">
        <f>ROUND(I293*H293,2)</f>
        <v>0</v>
      </c>
      <c r="BL293" s="18" t="s">
        <v>132</v>
      </c>
      <c r="BM293" s="242" t="s">
        <v>377</v>
      </c>
    </row>
    <row r="294" s="2" customFormat="1" ht="16.5" customHeight="1">
      <c r="A294" s="39"/>
      <c r="B294" s="40"/>
      <c r="C294" s="230" t="s">
        <v>378</v>
      </c>
      <c r="D294" s="230" t="s">
        <v>128</v>
      </c>
      <c r="E294" s="231" t="s">
        <v>379</v>
      </c>
      <c r="F294" s="232" t="s">
        <v>380</v>
      </c>
      <c r="G294" s="233" t="s">
        <v>237</v>
      </c>
      <c r="H294" s="234">
        <v>0.032000000000000001</v>
      </c>
      <c r="I294" s="235"/>
      <c r="J294" s="236">
        <f>ROUND(I294*H294,2)</f>
        <v>0</v>
      </c>
      <c r="K294" s="237"/>
      <c r="L294" s="45"/>
      <c r="M294" s="238" t="s">
        <v>1</v>
      </c>
      <c r="N294" s="239" t="s">
        <v>41</v>
      </c>
      <c r="O294" s="92"/>
      <c r="P294" s="240">
        <f>O294*H294</f>
        <v>0</v>
      </c>
      <c r="Q294" s="240">
        <v>1.06277</v>
      </c>
      <c r="R294" s="240">
        <f>Q294*H294</f>
        <v>0.03400864</v>
      </c>
      <c r="S294" s="240">
        <v>0</v>
      </c>
      <c r="T294" s="241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2" t="s">
        <v>132</v>
      </c>
      <c r="AT294" s="242" t="s">
        <v>128</v>
      </c>
      <c r="AU294" s="242" t="s">
        <v>83</v>
      </c>
      <c r="AY294" s="18" t="s">
        <v>126</v>
      </c>
      <c r="BE294" s="243">
        <f>IF(N294="základní",J294,0)</f>
        <v>0</v>
      </c>
      <c r="BF294" s="243">
        <f>IF(N294="snížená",J294,0)</f>
        <v>0</v>
      </c>
      <c r="BG294" s="243">
        <f>IF(N294="zákl. přenesená",J294,0)</f>
        <v>0</v>
      </c>
      <c r="BH294" s="243">
        <f>IF(N294="sníž. přenesená",J294,0)</f>
        <v>0</v>
      </c>
      <c r="BI294" s="243">
        <f>IF(N294="nulová",J294,0)</f>
        <v>0</v>
      </c>
      <c r="BJ294" s="18" t="s">
        <v>81</v>
      </c>
      <c r="BK294" s="243">
        <f>ROUND(I294*H294,2)</f>
        <v>0</v>
      </c>
      <c r="BL294" s="18" t="s">
        <v>132</v>
      </c>
      <c r="BM294" s="242" t="s">
        <v>381</v>
      </c>
    </row>
    <row r="295" s="15" customFormat="1">
      <c r="A295" s="15"/>
      <c r="B295" s="267"/>
      <c r="C295" s="268"/>
      <c r="D295" s="246" t="s">
        <v>134</v>
      </c>
      <c r="E295" s="269" t="s">
        <v>1</v>
      </c>
      <c r="F295" s="270" t="s">
        <v>382</v>
      </c>
      <c r="G295" s="268"/>
      <c r="H295" s="269" t="s">
        <v>1</v>
      </c>
      <c r="I295" s="271"/>
      <c r="J295" s="268"/>
      <c r="K295" s="268"/>
      <c r="L295" s="272"/>
      <c r="M295" s="273"/>
      <c r="N295" s="274"/>
      <c r="O295" s="274"/>
      <c r="P295" s="274"/>
      <c r="Q295" s="274"/>
      <c r="R295" s="274"/>
      <c r="S295" s="274"/>
      <c r="T295" s="27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6" t="s">
        <v>134</v>
      </c>
      <c r="AU295" s="276" t="s">
        <v>83</v>
      </c>
      <c r="AV295" s="15" t="s">
        <v>81</v>
      </c>
      <c r="AW295" s="15" t="s">
        <v>32</v>
      </c>
      <c r="AX295" s="15" t="s">
        <v>76</v>
      </c>
      <c r="AY295" s="276" t="s">
        <v>126</v>
      </c>
    </row>
    <row r="296" s="13" customFormat="1">
      <c r="A296" s="13"/>
      <c r="B296" s="244"/>
      <c r="C296" s="245"/>
      <c r="D296" s="246" t="s">
        <v>134</v>
      </c>
      <c r="E296" s="247" t="s">
        <v>1</v>
      </c>
      <c r="F296" s="248" t="s">
        <v>383</v>
      </c>
      <c r="G296" s="245"/>
      <c r="H296" s="249">
        <v>0.032000000000000001</v>
      </c>
      <c r="I296" s="250"/>
      <c r="J296" s="245"/>
      <c r="K296" s="245"/>
      <c r="L296" s="251"/>
      <c r="M296" s="252"/>
      <c r="N296" s="253"/>
      <c r="O296" s="253"/>
      <c r="P296" s="253"/>
      <c r="Q296" s="253"/>
      <c r="R296" s="253"/>
      <c r="S296" s="253"/>
      <c r="T296" s="25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5" t="s">
        <v>134</v>
      </c>
      <c r="AU296" s="255" t="s">
        <v>83</v>
      </c>
      <c r="AV296" s="13" t="s">
        <v>83</v>
      </c>
      <c r="AW296" s="13" t="s">
        <v>32</v>
      </c>
      <c r="AX296" s="13" t="s">
        <v>81</v>
      </c>
      <c r="AY296" s="255" t="s">
        <v>126</v>
      </c>
    </row>
    <row r="297" s="2" customFormat="1" ht="16.5" customHeight="1">
      <c r="A297" s="39"/>
      <c r="B297" s="40"/>
      <c r="C297" s="230" t="s">
        <v>384</v>
      </c>
      <c r="D297" s="230" t="s">
        <v>128</v>
      </c>
      <c r="E297" s="231" t="s">
        <v>385</v>
      </c>
      <c r="F297" s="232" t="s">
        <v>386</v>
      </c>
      <c r="G297" s="233" t="s">
        <v>156</v>
      </c>
      <c r="H297" s="234">
        <v>11.6</v>
      </c>
      <c r="I297" s="235"/>
      <c r="J297" s="236">
        <f>ROUND(I297*H297,2)</f>
        <v>0</v>
      </c>
      <c r="K297" s="237"/>
      <c r="L297" s="45"/>
      <c r="M297" s="238" t="s">
        <v>1</v>
      </c>
      <c r="N297" s="239" t="s">
        <v>41</v>
      </c>
      <c r="O297" s="92"/>
      <c r="P297" s="240">
        <f>O297*H297</f>
        <v>0</v>
      </c>
      <c r="Q297" s="240">
        <v>1.8907700000000001</v>
      </c>
      <c r="R297" s="240">
        <f>Q297*H297</f>
        <v>21.932932000000001</v>
      </c>
      <c r="S297" s="240">
        <v>0</v>
      </c>
      <c r="T297" s="24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2" t="s">
        <v>132</v>
      </c>
      <c r="AT297" s="242" t="s">
        <v>128</v>
      </c>
      <c r="AU297" s="242" t="s">
        <v>83</v>
      </c>
      <c r="AY297" s="18" t="s">
        <v>126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8" t="s">
        <v>81</v>
      </c>
      <c r="BK297" s="243">
        <f>ROUND(I297*H297,2)</f>
        <v>0</v>
      </c>
      <c r="BL297" s="18" t="s">
        <v>132</v>
      </c>
      <c r="BM297" s="242" t="s">
        <v>387</v>
      </c>
    </row>
    <row r="298" s="13" customFormat="1">
      <c r="A298" s="13"/>
      <c r="B298" s="244"/>
      <c r="C298" s="245"/>
      <c r="D298" s="246" t="s">
        <v>134</v>
      </c>
      <c r="E298" s="247" t="s">
        <v>1</v>
      </c>
      <c r="F298" s="248" t="s">
        <v>388</v>
      </c>
      <c r="G298" s="245"/>
      <c r="H298" s="249">
        <v>0.23999999999999999</v>
      </c>
      <c r="I298" s="250"/>
      <c r="J298" s="245"/>
      <c r="K298" s="245"/>
      <c r="L298" s="251"/>
      <c r="M298" s="252"/>
      <c r="N298" s="253"/>
      <c r="O298" s="253"/>
      <c r="P298" s="253"/>
      <c r="Q298" s="253"/>
      <c r="R298" s="253"/>
      <c r="S298" s="253"/>
      <c r="T298" s="25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5" t="s">
        <v>134</v>
      </c>
      <c r="AU298" s="255" t="s">
        <v>83</v>
      </c>
      <c r="AV298" s="13" t="s">
        <v>83</v>
      </c>
      <c r="AW298" s="13" t="s">
        <v>32</v>
      </c>
      <c r="AX298" s="13" t="s">
        <v>76</v>
      </c>
      <c r="AY298" s="255" t="s">
        <v>126</v>
      </c>
    </row>
    <row r="299" s="13" customFormat="1">
      <c r="A299" s="13"/>
      <c r="B299" s="244"/>
      <c r="C299" s="245"/>
      <c r="D299" s="246" t="s">
        <v>134</v>
      </c>
      <c r="E299" s="247" t="s">
        <v>1</v>
      </c>
      <c r="F299" s="248" t="s">
        <v>389</v>
      </c>
      <c r="G299" s="245"/>
      <c r="H299" s="249">
        <v>1.8</v>
      </c>
      <c r="I299" s="250"/>
      <c r="J299" s="245"/>
      <c r="K299" s="245"/>
      <c r="L299" s="251"/>
      <c r="M299" s="252"/>
      <c r="N299" s="253"/>
      <c r="O299" s="253"/>
      <c r="P299" s="253"/>
      <c r="Q299" s="253"/>
      <c r="R299" s="253"/>
      <c r="S299" s="253"/>
      <c r="T299" s="25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5" t="s">
        <v>134</v>
      </c>
      <c r="AU299" s="255" t="s">
        <v>83</v>
      </c>
      <c r="AV299" s="13" t="s">
        <v>83</v>
      </c>
      <c r="AW299" s="13" t="s">
        <v>32</v>
      </c>
      <c r="AX299" s="13" t="s">
        <v>76</v>
      </c>
      <c r="AY299" s="255" t="s">
        <v>126</v>
      </c>
    </row>
    <row r="300" s="13" customFormat="1">
      <c r="A300" s="13"/>
      <c r="B300" s="244"/>
      <c r="C300" s="245"/>
      <c r="D300" s="246" t="s">
        <v>134</v>
      </c>
      <c r="E300" s="247" t="s">
        <v>1</v>
      </c>
      <c r="F300" s="248" t="s">
        <v>390</v>
      </c>
      <c r="G300" s="245"/>
      <c r="H300" s="249">
        <v>0.156</v>
      </c>
      <c r="I300" s="250"/>
      <c r="J300" s="245"/>
      <c r="K300" s="245"/>
      <c r="L300" s="251"/>
      <c r="M300" s="252"/>
      <c r="N300" s="253"/>
      <c r="O300" s="253"/>
      <c r="P300" s="253"/>
      <c r="Q300" s="253"/>
      <c r="R300" s="253"/>
      <c r="S300" s="253"/>
      <c r="T300" s="25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5" t="s">
        <v>134</v>
      </c>
      <c r="AU300" s="255" t="s">
        <v>83</v>
      </c>
      <c r="AV300" s="13" t="s">
        <v>83</v>
      </c>
      <c r="AW300" s="13" t="s">
        <v>32</v>
      </c>
      <c r="AX300" s="13" t="s">
        <v>76</v>
      </c>
      <c r="AY300" s="255" t="s">
        <v>126</v>
      </c>
    </row>
    <row r="301" s="13" customFormat="1">
      <c r="A301" s="13"/>
      <c r="B301" s="244"/>
      <c r="C301" s="245"/>
      <c r="D301" s="246" t="s">
        <v>134</v>
      </c>
      <c r="E301" s="247" t="s">
        <v>1</v>
      </c>
      <c r="F301" s="248" t="s">
        <v>391</v>
      </c>
      <c r="G301" s="245"/>
      <c r="H301" s="249">
        <v>5.7599999999999998</v>
      </c>
      <c r="I301" s="250"/>
      <c r="J301" s="245"/>
      <c r="K301" s="245"/>
      <c r="L301" s="251"/>
      <c r="M301" s="252"/>
      <c r="N301" s="253"/>
      <c r="O301" s="253"/>
      <c r="P301" s="253"/>
      <c r="Q301" s="253"/>
      <c r="R301" s="253"/>
      <c r="S301" s="253"/>
      <c r="T301" s="25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5" t="s">
        <v>134</v>
      </c>
      <c r="AU301" s="255" t="s">
        <v>83</v>
      </c>
      <c r="AV301" s="13" t="s">
        <v>83</v>
      </c>
      <c r="AW301" s="13" t="s">
        <v>32</v>
      </c>
      <c r="AX301" s="13" t="s">
        <v>76</v>
      </c>
      <c r="AY301" s="255" t="s">
        <v>126</v>
      </c>
    </row>
    <row r="302" s="13" customFormat="1">
      <c r="A302" s="13"/>
      <c r="B302" s="244"/>
      <c r="C302" s="245"/>
      <c r="D302" s="246" t="s">
        <v>134</v>
      </c>
      <c r="E302" s="247" t="s">
        <v>1</v>
      </c>
      <c r="F302" s="248" t="s">
        <v>392</v>
      </c>
      <c r="G302" s="245"/>
      <c r="H302" s="249">
        <v>0.32400000000000001</v>
      </c>
      <c r="I302" s="250"/>
      <c r="J302" s="245"/>
      <c r="K302" s="245"/>
      <c r="L302" s="251"/>
      <c r="M302" s="252"/>
      <c r="N302" s="253"/>
      <c r="O302" s="253"/>
      <c r="P302" s="253"/>
      <c r="Q302" s="253"/>
      <c r="R302" s="253"/>
      <c r="S302" s="253"/>
      <c r="T302" s="25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5" t="s">
        <v>134</v>
      </c>
      <c r="AU302" s="255" t="s">
        <v>83</v>
      </c>
      <c r="AV302" s="13" t="s">
        <v>83</v>
      </c>
      <c r="AW302" s="13" t="s">
        <v>32</v>
      </c>
      <c r="AX302" s="13" t="s">
        <v>76</v>
      </c>
      <c r="AY302" s="255" t="s">
        <v>126</v>
      </c>
    </row>
    <row r="303" s="13" customFormat="1">
      <c r="A303" s="13"/>
      <c r="B303" s="244"/>
      <c r="C303" s="245"/>
      <c r="D303" s="246" t="s">
        <v>134</v>
      </c>
      <c r="E303" s="247" t="s">
        <v>1</v>
      </c>
      <c r="F303" s="248" t="s">
        <v>393</v>
      </c>
      <c r="G303" s="245"/>
      <c r="H303" s="249">
        <v>0.39600000000000002</v>
      </c>
      <c r="I303" s="250"/>
      <c r="J303" s="245"/>
      <c r="K303" s="245"/>
      <c r="L303" s="251"/>
      <c r="M303" s="252"/>
      <c r="N303" s="253"/>
      <c r="O303" s="253"/>
      <c r="P303" s="253"/>
      <c r="Q303" s="253"/>
      <c r="R303" s="253"/>
      <c r="S303" s="253"/>
      <c r="T303" s="25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5" t="s">
        <v>134</v>
      </c>
      <c r="AU303" s="255" t="s">
        <v>83</v>
      </c>
      <c r="AV303" s="13" t="s">
        <v>83</v>
      </c>
      <c r="AW303" s="13" t="s">
        <v>32</v>
      </c>
      <c r="AX303" s="13" t="s">
        <v>76</v>
      </c>
      <c r="AY303" s="255" t="s">
        <v>126</v>
      </c>
    </row>
    <row r="304" s="13" customFormat="1">
      <c r="A304" s="13"/>
      <c r="B304" s="244"/>
      <c r="C304" s="245"/>
      <c r="D304" s="246" t="s">
        <v>134</v>
      </c>
      <c r="E304" s="247" t="s">
        <v>1</v>
      </c>
      <c r="F304" s="248" t="s">
        <v>394</v>
      </c>
      <c r="G304" s="245"/>
      <c r="H304" s="249">
        <v>0.432</v>
      </c>
      <c r="I304" s="250"/>
      <c r="J304" s="245"/>
      <c r="K304" s="245"/>
      <c r="L304" s="251"/>
      <c r="M304" s="252"/>
      <c r="N304" s="253"/>
      <c r="O304" s="253"/>
      <c r="P304" s="253"/>
      <c r="Q304" s="253"/>
      <c r="R304" s="253"/>
      <c r="S304" s="253"/>
      <c r="T304" s="25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5" t="s">
        <v>134</v>
      </c>
      <c r="AU304" s="255" t="s">
        <v>83</v>
      </c>
      <c r="AV304" s="13" t="s">
        <v>83</v>
      </c>
      <c r="AW304" s="13" t="s">
        <v>32</v>
      </c>
      <c r="AX304" s="13" t="s">
        <v>76</v>
      </c>
      <c r="AY304" s="255" t="s">
        <v>126</v>
      </c>
    </row>
    <row r="305" s="13" customFormat="1">
      <c r="A305" s="13"/>
      <c r="B305" s="244"/>
      <c r="C305" s="245"/>
      <c r="D305" s="246" t="s">
        <v>134</v>
      </c>
      <c r="E305" s="247" t="s">
        <v>1</v>
      </c>
      <c r="F305" s="248" t="s">
        <v>395</v>
      </c>
      <c r="G305" s="245"/>
      <c r="H305" s="249">
        <v>1.2</v>
      </c>
      <c r="I305" s="250"/>
      <c r="J305" s="245"/>
      <c r="K305" s="245"/>
      <c r="L305" s="251"/>
      <c r="M305" s="252"/>
      <c r="N305" s="253"/>
      <c r="O305" s="253"/>
      <c r="P305" s="253"/>
      <c r="Q305" s="253"/>
      <c r="R305" s="253"/>
      <c r="S305" s="253"/>
      <c r="T305" s="25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5" t="s">
        <v>134</v>
      </c>
      <c r="AU305" s="255" t="s">
        <v>83</v>
      </c>
      <c r="AV305" s="13" t="s">
        <v>83</v>
      </c>
      <c r="AW305" s="13" t="s">
        <v>32</v>
      </c>
      <c r="AX305" s="13" t="s">
        <v>76</v>
      </c>
      <c r="AY305" s="255" t="s">
        <v>126</v>
      </c>
    </row>
    <row r="306" s="13" customFormat="1">
      <c r="A306" s="13"/>
      <c r="B306" s="244"/>
      <c r="C306" s="245"/>
      <c r="D306" s="246" t="s">
        <v>134</v>
      </c>
      <c r="E306" s="247" t="s">
        <v>1</v>
      </c>
      <c r="F306" s="248" t="s">
        <v>396</v>
      </c>
      <c r="G306" s="245"/>
      <c r="H306" s="249">
        <v>0.52800000000000002</v>
      </c>
      <c r="I306" s="250"/>
      <c r="J306" s="245"/>
      <c r="K306" s="245"/>
      <c r="L306" s="251"/>
      <c r="M306" s="252"/>
      <c r="N306" s="253"/>
      <c r="O306" s="253"/>
      <c r="P306" s="253"/>
      <c r="Q306" s="253"/>
      <c r="R306" s="253"/>
      <c r="S306" s="253"/>
      <c r="T306" s="25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5" t="s">
        <v>134</v>
      </c>
      <c r="AU306" s="255" t="s">
        <v>83</v>
      </c>
      <c r="AV306" s="13" t="s">
        <v>83</v>
      </c>
      <c r="AW306" s="13" t="s">
        <v>32</v>
      </c>
      <c r="AX306" s="13" t="s">
        <v>76</v>
      </c>
      <c r="AY306" s="255" t="s">
        <v>126</v>
      </c>
    </row>
    <row r="307" s="13" customFormat="1">
      <c r="A307" s="13"/>
      <c r="B307" s="244"/>
      <c r="C307" s="245"/>
      <c r="D307" s="246" t="s">
        <v>134</v>
      </c>
      <c r="E307" s="247" t="s">
        <v>1</v>
      </c>
      <c r="F307" s="248" t="s">
        <v>397</v>
      </c>
      <c r="G307" s="245"/>
      <c r="H307" s="249">
        <v>0.68400000000000005</v>
      </c>
      <c r="I307" s="250"/>
      <c r="J307" s="245"/>
      <c r="K307" s="245"/>
      <c r="L307" s="251"/>
      <c r="M307" s="252"/>
      <c r="N307" s="253"/>
      <c r="O307" s="253"/>
      <c r="P307" s="253"/>
      <c r="Q307" s="253"/>
      <c r="R307" s="253"/>
      <c r="S307" s="253"/>
      <c r="T307" s="25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5" t="s">
        <v>134</v>
      </c>
      <c r="AU307" s="255" t="s">
        <v>83</v>
      </c>
      <c r="AV307" s="13" t="s">
        <v>83</v>
      </c>
      <c r="AW307" s="13" t="s">
        <v>32</v>
      </c>
      <c r="AX307" s="13" t="s">
        <v>76</v>
      </c>
      <c r="AY307" s="255" t="s">
        <v>126</v>
      </c>
    </row>
    <row r="308" s="13" customFormat="1">
      <c r="A308" s="13"/>
      <c r="B308" s="244"/>
      <c r="C308" s="245"/>
      <c r="D308" s="246" t="s">
        <v>134</v>
      </c>
      <c r="E308" s="247" t="s">
        <v>1</v>
      </c>
      <c r="F308" s="248" t="s">
        <v>398</v>
      </c>
      <c r="G308" s="245"/>
      <c r="H308" s="249">
        <v>0.080000000000000002</v>
      </c>
      <c r="I308" s="250"/>
      <c r="J308" s="245"/>
      <c r="K308" s="245"/>
      <c r="L308" s="251"/>
      <c r="M308" s="252"/>
      <c r="N308" s="253"/>
      <c r="O308" s="253"/>
      <c r="P308" s="253"/>
      <c r="Q308" s="253"/>
      <c r="R308" s="253"/>
      <c r="S308" s="253"/>
      <c r="T308" s="25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5" t="s">
        <v>134</v>
      </c>
      <c r="AU308" s="255" t="s">
        <v>83</v>
      </c>
      <c r="AV308" s="13" t="s">
        <v>83</v>
      </c>
      <c r="AW308" s="13" t="s">
        <v>32</v>
      </c>
      <c r="AX308" s="13" t="s">
        <v>76</v>
      </c>
      <c r="AY308" s="255" t="s">
        <v>126</v>
      </c>
    </row>
    <row r="309" s="14" customFormat="1">
      <c r="A309" s="14"/>
      <c r="B309" s="256"/>
      <c r="C309" s="257"/>
      <c r="D309" s="246" t="s">
        <v>134</v>
      </c>
      <c r="E309" s="258" t="s">
        <v>1</v>
      </c>
      <c r="F309" s="259" t="s">
        <v>137</v>
      </c>
      <c r="G309" s="257"/>
      <c r="H309" s="260">
        <v>11.6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6" t="s">
        <v>134</v>
      </c>
      <c r="AU309" s="266" t="s">
        <v>83</v>
      </c>
      <c r="AV309" s="14" t="s">
        <v>132</v>
      </c>
      <c r="AW309" s="14" t="s">
        <v>32</v>
      </c>
      <c r="AX309" s="14" t="s">
        <v>81</v>
      </c>
      <c r="AY309" s="266" t="s">
        <v>126</v>
      </c>
    </row>
    <row r="310" s="2" customFormat="1" ht="21.75" customHeight="1">
      <c r="A310" s="39"/>
      <c r="B310" s="40"/>
      <c r="C310" s="230" t="s">
        <v>399</v>
      </c>
      <c r="D310" s="230" t="s">
        <v>128</v>
      </c>
      <c r="E310" s="231" t="s">
        <v>400</v>
      </c>
      <c r="F310" s="232" t="s">
        <v>401</v>
      </c>
      <c r="G310" s="233" t="s">
        <v>131</v>
      </c>
      <c r="H310" s="234">
        <v>69.900000000000006</v>
      </c>
      <c r="I310" s="235"/>
      <c r="J310" s="236">
        <f>ROUND(I310*H310,2)</f>
        <v>0</v>
      </c>
      <c r="K310" s="237"/>
      <c r="L310" s="45"/>
      <c r="M310" s="238" t="s">
        <v>1</v>
      </c>
      <c r="N310" s="239" t="s">
        <v>41</v>
      </c>
      <c r="O310" s="92"/>
      <c r="P310" s="240">
        <f>O310*H310</f>
        <v>0</v>
      </c>
      <c r="Q310" s="240">
        <v>0.16192000000000001</v>
      </c>
      <c r="R310" s="240">
        <f>Q310*H310</f>
        <v>11.318208000000002</v>
      </c>
      <c r="S310" s="240">
        <v>0</v>
      </c>
      <c r="T310" s="24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2" t="s">
        <v>132</v>
      </c>
      <c r="AT310" s="242" t="s">
        <v>128</v>
      </c>
      <c r="AU310" s="242" t="s">
        <v>83</v>
      </c>
      <c r="AY310" s="18" t="s">
        <v>126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8" t="s">
        <v>81</v>
      </c>
      <c r="BK310" s="243">
        <f>ROUND(I310*H310,2)</f>
        <v>0</v>
      </c>
      <c r="BL310" s="18" t="s">
        <v>132</v>
      </c>
      <c r="BM310" s="242" t="s">
        <v>402</v>
      </c>
    </row>
    <row r="311" s="15" customFormat="1">
      <c r="A311" s="15"/>
      <c r="B311" s="267"/>
      <c r="C311" s="268"/>
      <c r="D311" s="246" t="s">
        <v>134</v>
      </c>
      <c r="E311" s="269" t="s">
        <v>1</v>
      </c>
      <c r="F311" s="270" t="s">
        <v>403</v>
      </c>
      <c r="G311" s="268"/>
      <c r="H311" s="269" t="s">
        <v>1</v>
      </c>
      <c r="I311" s="271"/>
      <c r="J311" s="268"/>
      <c r="K311" s="268"/>
      <c r="L311" s="272"/>
      <c r="M311" s="273"/>
      <c r="N311" s="274"/>
      <c r="O311" s="274"/>
      <c r="P311" s="274"/>
      <c r="Q311" s="274"/>
      <c r="R311" s="274"/>
      <c r="S311" s="274"/>
      <c r="T311" s="27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6" t="s">
        <v>134</v>
      </c>
      <c r="AU311" s="276" t="s">
        <v>83</v>
      </c>
      <c r="AV311" s="15" t="s">
        <v>81</v>
      </c>
      <c r="AW311" s="15" t="s">
        <v>32</v>
      </c>
      <c r="AX311" s="15" t="s">
        <v>76</v>
      </c>
      <c r="AY311" s="276" t="s">
        <v>126</v>
      </c>
    </row>
    <row r="312" s="13" customFormat="1">
      <c r="A312" s="13"/>
      <c r="B312" s="244"/>
      <c r="C312" s="245"/>
      <c r="D312" s="246" t="s">
        <v>134</v>
      </c>
      <c r="E312" s="247" t="s">
        <v>1</v>
      </c>
      <c r="F312" s="248" t="s">
        <v>404</v>
      </c>
      <c r="G312" s="245"/>
      <c r="H312" s="249">
        <v>26.16</v>
      </c>
      <c r="I312" s="250"/>
      <c r="J312" s="245"/>
      <c r="K312" s="245"/>
      <c r="L312" s="251"/>
      <c r="M312" s="252"/>
      <c r="N312" s="253"/>
      <c r="O312" s="253"/>
      <c r="P312" s="253"/>
      <c r="Q312" s="253"/>
      <c r="R312" s="253"/>
      <c r="S312" s="253"/>
      <c r="T312" s="25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5" t="s">
        <v>134</v>
      </c>
      <c r="AU312" s="255" t="s">
        <v>83</v>
      </c>
      <c r="AV312" s="13" t="s">
        <v>83</v>
      </c>
      <c r="AW312" s="13" t="s">
        <v>32</v>
      </c>
      <c r="AX312" s="13" t="s">
        <v>76</v>
      </c>
      <c r="AY312" s="255" t="s">
        <v>126</v>
      </c>
    </row>
    <row r="313" s="13" customFormat="1">
      <c r="A313" s="13"/>
      <c r="B313" s="244"/>
      <c r="C313" s="245"/>
      <c r="D313" s="246" t="s">
        <v>134</v>
      </c>
      <c r="E313" s="247" t="s">
        <v>1</v>
      </c>
      <c r="F313" s="248" t="s">
        <v>405</v>
      </c>
      <c r="G313" s="245"/>
      <c r="H313" s="249">
        <v>7.2599999999999998</v>
      </c>
      <c r="I313" s="250"/>
      <c r="J313" s="245"/>
      <c r="K313" s="245"/>
      <c r="L313" s="251"/>
      <c r="M313" s="252"/>
      <c r="N313" s="253"/>
      <c r="O313" s="253"/>
      <c r="P313" s="253"/>
      <c r="Q313" s="253"/>
      <c r="R313" s="253"/>
      <c r="S313" s="253"/>
      <c r="T313" s="25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5" t="s">
        <v>134</v>
      </c>
      <c r="AU313" s="255" t="s">
        <v>83</v>
      </c>
      <c r="AV313" s="13" t="s">
        <v>83</v>
      </c>
      <c r="AW313" s="13" t="s">
        <v>32</v>
      </c>
      <c r="AX313" s="13" t="s">
        <v>76</v>
      </c>
      <c r="AY313" s="255" t="s">
        <v>126</v>
      </c>
    </row>
    <row r="314" s="13" customFormat="1">
      <c r="A314" s="13"/>
      <c r="B314" s="244"/>
      <c r="C314" s="245"/>
      <c r="D314" s="246" t="s">
        <v>134</v>
      </c>
      <c r="E314" s="247" t="s">
        <v>1</v>
      </c>
      <c r="F314" s="248" t="s">
        <v>406</v>
      </c>
      <c r="G314" s="245"/>
      <c r="H314" s="249">
        <v>0.59999999999999998</v>
      </c>
      <c r="I314" s="250"/>
      <c r="J314" s="245"/>
      <c r="K314" s="245"/>
      <c r="L314" s="251"/>
      <c r="M314" s="252"/>
      <c r="N314" s="253"/>
      <c r="O314" s="253"/>
      <c r="P314" s="253"/>
      <c r="Q314" s="253"/>
      <c r="R314" s="253"/>
      <c r="S314" s="253"/>
      <c r="T314" s="25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5" t="s">
        <v>134</v>
      </c>
      <c r="AU314" s="255" t="s">
        <v>83</v>
      </c>
      <c r="AV314" s="13" t="s">
        <v>83</v>
      </c>
      <c r="AW314" s="13" t="s">
        <v>32</v>
      </c>
      <c r="AX314" s="13" t="s">
        <v>76</v>
      </c>
      <c r="AY314" s="255" t="s">
        <v>126</v>
      </c>
    </row>
    <row r="315" s="13" customFormat="1">
      <c r="A315" s="13"/>
      <c r="B315" s="244"/>
      <c r="C315" s="245"/>
      <c r="D315" s="246" t="s">
        <v>134</v>
      </c>
      <c r="E315" s="247" t="s">
        <v>1</v>
      </c>
      <c r="F315" s="248" t="s">
        <v>407</v>
      </c>
      <c r="G315" s="245"/>
      <c r="H315" s="249">
        <v>2.9399999999999999</v>
      </c>
      <c r="I315" s="250"/>
      <c r="J315" s="245"/>
      <c r="K315" s="245"/>
      <c r="L315" s="251"/>
      <c r="M315" s="252"/>
      <c r="N315" s="253"/>
      <c r="O315" s="253"/>
      <c r="P315" s="253"/>
      <c r="Q315" s="253"/>
      <c r="R315" s="253"/>
      <c r="S315" s="253"/>
      <c r="T315" s="25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5" t="s">
        <v>134</v>
      </c>
      <c r="AU315" s="255" t="s">
        <v>83</v>
      </c>
      <c r="AV315" s="13" t="s">
        <v>83</v>
      </c>
      <c r="AW315" s="13" t="s">
        <v>32</v>
      </c>
      <c r="AX315" s="13" t="s">
        <v>76</v>
      </c>
      <c r="AY315" s="255" t="s">
        <v>126</v>
      </c>
    </row>
    <row r="316" s="13" customFormat="1">
      <c r="A316" s="13"/>
      <c r="B316" s="244"/>
      <c r="C316" s="245"/>
      <c r="D316" s="246" t="s">
        <v>134</v>
      </c>
      <c r="E316" s="247" t="s">
        <v>1</v>
      </c>
      <c r="F316" s="248" t="s">
        <v>408</v>
      </c>
      <c r="G316" s="245"/>
      <c r="H316" s="249">
        <v>10.380000000000001</v>
      </c>
      <c r="I316" s="250"/>
      <c r="J316" s="245"/>
      <c r="K316" s="245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134</v>
      </c>
      <c r="AU316" s="255" t="s">
        <v>83</v>
      </c>
      <c r="AV316" s="13" t="s">
        <v>83</v>
      </c>
      <c r="AW316" s="13" t="s">
        <v>32</v>
      </c>
      <c r="AX316" s="13" t="s">
        <v>76</v>
      </c>
      <c r="AY316" s="255" t="s">
        <v>126</v>
      </c>
    </row>
    <row r="317" s="13" customFormat="1">
      <c r="A317" s="13"/>
      <c r="B317" s="244"/>
      <c r="C317" s="245"/>
      <c r="D317" s="246" t="s">
        <v>134</v>
      </c>
      <c r="E317" s="247" t="s">
        <v>1</v>
      </c>
      <c r="F317" s="248" t="s">
        <v>409</v>
      </c>
      <c r="G317" s="245"/>
      <c r="H317" s="249">
        <v>8.6400000000000006</v>
      </c>
      <c r="I317" s="250"/>
      <c r="J317" s="245"/>
      <c r="K317" s="245"/>
      <c r="L317" s="251"/>
      <c r="M317" s="252"/>
      <c r="N317" s="253"/>
      <c r="O317" s="253"/>
      <c r="P317" s="253"/>
      <c r="Q317" s="253"/>
      <c r="R317" s="253"/>
      <c r="S317" s="253"/>
      <c r="T317" s="25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5" t="s">
        <v>134</v>
      </c>
      <c r="AU317" s="255" t="s">
        <v>83</v>
      </c>
      <c r="AV317" s="13" t="s">
        <v>83</v>
      </c>
      <c r="AW317" s="13" t="s">
        <v>32</v>
      </c>
      <c r="AX317" s="13" t="s">
        <v>76</v>
      </c>
      <c r="AY317" s="255" t="s">
        <v>126</v>
      </c>
    </row>
    <row r="318" s="13" customFormat="1">
      <c r="A318" s="13"/>
      <c r="B318" s="244"/>
      <c r="C318" s="245"/>
      <c r="D318" s="246" t="s">
        <v>134</v>
      </c>
      <c r="E318" s="247" t="s">
        <v>1</v>
      </c>
      <c r="F318" s="248" t="s">
        <v>410</v>
      </c>
      <c r="G318" s="245"/>
      <c r="H318" s="249">
        <v>3</v>
      </c>
      <c r="I318" s="250"/>
      <c r="J318" s="245"/>
      <c r="K318" s="245"/>
      <c r="L318" s="251"/>
      <c r="M318" s="252"/>
      <c r="N318" s="253"/>
      <c r="O318" s="253"/>
      <c r="P318" s="253"/>
      <c r="Q318" s="253"/>
      <c r="R318" s="253"/>
      <c r="S318" s="253"/>
      <c r="T318" s="25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5" t="s">
        <v>134</v>
      </c>
      <c r="AU318" s="255" t="s">
        <v>83</v>
      </c>
      <c r="AV318" s="13" t="s">
        <v>83</v>
      </c>
      <c r="AW318" s="13" t="s">
        <v>32</v>
      </c>
      <c r="AX318" s="13" t="s">
        <v>76</v>
      </c>
      <c r="AY318" s="255" t="s">
        <v>126</v>
      </c>
    </row>
    <row r="319" s="13" customFormat="1">
      <c r="A319" s="13"/>
      <c r="B319" s="244"/>
      <c r="C319" s="245"/>
      <c r="D319" s="246" t="s">
        <v>134</v>
      </c>
      <c r="E319" s="247" t="s">
        <v>1</v>
      </c>
      <c r="F319" s="248" t="s">
        <v>411</v>
      </c>
      <c r="G319" s="245"/>
      <c r="H319" s="249">
        <v>3.4199999999999999</v>
      </c>
      <c r="I319" s="250"/>
      <c r="J319" s="245"/>
      <c r="K319" s="245"/>
      <c r="L319" s="251"/>
      <c r="M319" s="252"/>
      <c r="N319" s="253"/>
      <c r="O319" s="253"/>
      <c r="P319" s="253"/>
      <c r="Q319" s="253"/>
      <c r="R319" s="253"/>
      <c r="S319" s="253"/>
      <c r="T319" s="25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5" t="s">
        <v>134</v>
      </c>
      <c r="AU319" s="255" t="s">
        <v>83</v>
      </c>
      <c r="AV319" s="13" t="s">
        <v>83</v>
      </c>
      <c r="AW319" s="13" t="s">
        <v>32</v>
      </c>
      <c r="AX319" s="13" t="s">
        <v>76</v>
      </c>
      <c r="AY319" s="255" t="s">
        <v>126</v>
      </c>
    </row>
    <row r="320" s="16" customFormat="1">
      <c r="A320" s="16"/>
      <c r="B320" s="277"/>
      <c r="C320" s="278"/>
      <c r="D320" s="246" t="s">
        <v>134</v>
      </c>
      <c r="E320" s="279" t="s">
        <v>1</v>
      </c>
      <c r="F320" s="280" t="s">
        <v>175</v>
      </c>
      <c r="G320" s="278"/>
      <c r="H320" s="281">
        <v>62.399999999999999</v>
      </c>
      <c r="I320" s="282"/>
      <c r="J320" s="278"/>
      <c r="K320" s="278"/>
      <c r="L320" s="283"/>
      <c r="M320" s="284"/>
      <c r="N320" s="285"/>
      <c r="O320" s="285"/>
      <c r="P320" s="285"/>
      <c r="Q320" s="285"/>
      <c r="R320" s="285"/>
      <c r="S320" s="285"/>
      <c r="T320" s="28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87" t="s">
        <v>134</v>
      </c>
      <c r="AU320" s="287" t="s">
        <v>83</v>
      </c>
      <c r="AV320" s="16" t="s">
        <v>142</v>
      </c>
      <c r="AW320" s="16" t="s">
        <v>32</v>
      </c>
      <c r="AX320" s="16" t="s">
        <v>76</v>
      </c>
      <c r="AY320" s="287" t="s">
        <v>126</v>
      </c>
    </row>
    <row r="321" s="15" customFormat="1">
      <c r="A321" s="15"/>
      <c r="B321" s="267"/>
      <c r="C321" s="268"/>
      <c r="D321" s="246" t="s">
        <v>134</v>
      </c>
      <c r="E321" s="269" t="s">
        <v>1</v>
      </c>
      <c r="F321" s="270" t="s">
        <v>412</v>
      </c>
      <c r="G321" s="268"/>
      <c r="H321" s="269" t="s">
        <v>1</v>
      </c>
      <c r="I321" s="271"/>
      <c r="J321" s="268"/>
      <c r="K321" s="268"/>
      <c r="L321" s="272"/>
      <c r="M321" s="273"/>
      <c r="N321" s="274"/>
      <c r="O321" s="274"/>
      <c r="P321" s="274"/>
      <c r="Q321" s="274"/>
      <c r="R321" s="274"/>
      <c r="S321" s="274"/>
      <c r="T321" s="27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6" t="s">
        <v>134</v>
      </c>
      <c r="AU321" s="276" t="s">
        <v>83</v>
      </c>
      <c r="AV321" s="15" t="s">
        <v>81</v>
      </c>
      <c r="AW321" s="15" t="s">
        <v>32</v>
      </c>
      <c r="AX321" s="15" t="s">
        <v>76</v>
      </c>
      <c r="AY321" s="276" t="s">
        <v>126</v>
      </c>
    </row>
    <row r="322" s="13" customFormat="1">
      <c r="A322" s="13"/>
      <c r="B322" s="244"/>
      <c r="C322" s="245"/>
      <c r="D322" s="246" t="s">
        <v>134</v>
      </c>
      <c r="E322" s="247" t="s">
        <v>1</v>
      </c>
      <c r="F322" s="248" t="s">
        <v>413</v>
      </c>
      <c r="G322" s="245"/>
      <c r="H322" s="249">
        <v>1</v>
      </c>
      <c r="I322" s="250"/>
      <c r="J322" s="245"/>
      <c r="K322" s="245"/>
      <c r="L322" s="251"/>
      <c r="M322" s="252"/>
      <c r="N322" s="253"/>
      <c r="O322" s="253"/>
      <c r="P322" s="253"/>
      <c r="Q322" s="253"/>
      <c r="R322" s="253"/>
      <c r="S322" s="253"/>
      <c r="T322" s="25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5" t="s">
        <v>134</v>
      </c>
      <c r="AU322" s="255" t="s">
        <v>83</v>
      </c>
      <c r="AV322" s="13" t="s">
        <v>83</v>
      </c>
      <c r="AW322" s="13" t="s">
        <v>32</v>
      </c>
      <c r="AX322" s="13" t="s">
        <v>76</v>
      </c>
      <c r="AY322" s="255" t="s">
        <v>126</v>
      </c>
    </row>
    <row r="323" s="13" customFormat="1">
      <c r="A323" s="13"/>
      <c r="B323" s="244"/>
      <c r="C323" s="245"/>
      <c r="D323" s="246" t="s">
        <v>134</v>
      </c>
      <c r="E323" s="247" t="s">
        <v>1</v>
      </c>
      <c r="F323" s="248" t="s">
        <v>414</v>
      </c>
      <c r="G323" s="245"/>
      <c r="H323" s="249">
        <v>1.8999999999999999</v>
      </c>
      <c r="I323" s="250"/>
      <c r="J323" s="245"/>
      <c r="K323" s="245"/>
      <c r="L323" s="251"/>
      <c r="M323" s="252"/>
      <c r="N323" s="253"/>
      <c r="O323" s="253"/>
      <c r="P323" s="253"/>
      <c r="Q323" s="253"/>
      <c r="R323" s="253"/>
      <c r="S323" s="253"/>
      <c r="T323" s="25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5" t="s">
        <v>134</v>
      </c>
      <c r="AU323" s="255" t="s">
        <v>83</v>
      </c>
      <c r="AV323" s="13" t="s">
        <v>83</v>
      </c>
      <c r="AW323" s="13" t="s">
        <v>32</v>
      </c>
      <c r="AX323" s="13" t="s">
        <v>76</v>
      </c>
      <c r="AY323" s="255" t="s">
        <v>126</v>
      </c>
    </row>
    <row r="324" s="16" customFormat="1">
      <c r="A324" s="16"/>
      <c r="B324" s="277"/>
      <c r="C324" s="278"/>
      <c r="D324" s="246" t="s">
        <v>134</v>
      </c>
      <c r="E324" s="279" t="s">
        <v>1</v>
      </c>
      <c r="F324" s="280" t="s">
        <v>175</v>
      </c>
      <c r="G324" s="278"/>
      <c r="H324" s="281">
        <v>2.8999999999999999</v>
      </c>
      <c r="I324" s="282"/>
      <c r="J324" s="278"/>
      <c r="K324" s="278"/>
      <c r="L324" s="283"/>
      <c r="M324" s="284"/>
      <c r="N324" s="285"/>
      <c r="O324" s="285"/>
      <c r="P324" s="285"/>
      <c r="Q324" s="285"/>
      <c r="R324" s="285"/>
      <c r="S324" s="285"/>
      <c r="T324" s="28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87" t="s">
        <v>134</v>
      </c>
      <c r="AU324" s="287" t="s">
        <v>83</v>
      </c>
      <c r="AV324" s="16" t="s">
        <v>142</v>
      </c>
      <c r="AW324" s="16" t="s">
        <v>32</v>
      </c>
      <c r="AX324" s="16" t="s">
        <v>76</v>
      </c>
      <c r="AY324" s="287" t="s">
        <v>126</v>
      </c>
    </row>
    <row r="325" s="15" customFormat="1">
      <c r="A325" s="15"/>
      <c r="B325" s="267"/>
      <c r="C325" s="268"/>
      <c r="D325" s="246" t="s">
        <v>134</v>
      </c>
      <c r="E325" s="269" t="s">
        <v>1</v>
      </c>
      <c r="F325" s="270" t="s">
        <v>415</v>
      </c>
      <c r="G325" s="268"/>
      <c r="H325" s="269" t="s">
        <v>1</v>
      </c>
      <c r="I325" s="271"/>
      <c r="J325" s="268"/>
      <c r="K325" s="268"/>
      <c r="L325" s="272"/>
      <c r="M325" s="273"/>
      <c r="N325" s="274"/>
      <c r="O325" s="274"/>
      <c r="P325" s="274"/>
      <c r="Q325" s="274"/>
      <c r="R325" s="274"/>
      <c r="S325" s="274"/>
      <c r="T325" s="27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6" t="s">
        <v>134</v>
      </c>
      <c r="AU325" s="276" t="s">
        <v>83</v>
      </c>
      <c r="AV325" s="15" t="s">
        <v>81</v>
      </c>
      <c r="AW325" s="15" t="s">
        <v>32</v>
      </c>
      <c r="AX325" s="15" t="s">
        <v>76</v>
      </c>
      <c r="AY325" s="276" t="s">
        <v>126</v>
      </c>
    </row>
    <row r="326" s="13" customFormat="1">
      <c r="A326" s="13"/>
      <c r="B326" s="244"/>
      <c r="C326" s="245"/>
      <c r="D326" s="246" t="s">
        <v>134</v>
      </c>
      <c r="E326" s="247" t="s">
        <v>1</v>
      </c>
      <c r="F326" s="248" t="s">
        <v>416</v>
      </c>
      <c r="G326" s="245"/>
      <c r="H326" s="249">
        <v>2</v>
      </c>
      <c r="I326" s="250"/>
      <c r="J326" s="245"/>
      <c r="K326" s="245"/>
      <c r="L326" s="251"/>
      <c r="M326" s="252"/>
      <c r="N326" s="253"/>
      <c r="O326" s="253"/>
      <c r="P326" s="253"/>
      <c r="Q326" s="253"/>
      <c r="R326" s="253"/>
      <c r="S326" s="253"/>
      <c r="T326" s="25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5" t="s">
        <v>134</v>
      </c>
      <c r="AU326" s="255" t="s">
        <v>83</v>
      </c>
      <c r="AV326" s="13" t="s">
        <v>83</v>
      </c>
      <c r="AW326" s="13" t="s">
        <v>32</v>
      </c>
      <c r="AX326" s="13" t="s">
        <v>76</v>
      </c>
      <c r="AY326" s="255" t="s">
        <v>126</v>
      </c>
    </row>
    <row r="327" s="13" customFormat="1">
      <c r="A327" s="13"/>
      <c r="B327" s="244"/>
      <c r="C327" s="245"/>
      <c r="D327" s="246" t="s">
        <v>134</v>
      </c>
      <c r="E327" s="247" t="s">
        <v>1</v>
      </c>
      <c r="F327" s="248" t="s">
        <v>417</v>
      </c>
      <c r="G327" s="245"/>
      <c r="H327" s="249">
        <v>2.6000000000000001</v>
      </c>
      <c r="I327" s="250"/>
      <c r="J327" s="245"/>
      <c r="K327" s="245"/>
      <c r="L327" s="251"/>
      <c r="M327" s="252"/>
      <c r="N327" s="253"/>
      <c r="O327" s="253"/>
      <c r="P327" s="253"/>
      <c r="Q327" s="253"/>
      <c r="R327" s="253"/>
      <c r="S327" s="253"/>
      <c r="T327" s="25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5" t="s">
        <v>134</v>
      </c>
      <c r="AU327" s="255" t="s">
        <v>83</v>
      </c>
      <c r="AV327" s="13" t="s">
        <v>83</v>
      </c>
      <c r="AW327" s="13" t="s">
        <v>32</v>
      </c>
      <c r="AX327" s="13" t="s">
        <v>76</v>
      </c>
      <c r="AY327" s="255" t="s">
        <v>126</v>
      </c>
    </row>
    <row r="328" s="16" customFormat="1">
      <c r="A328" s="16"/>
      <c r="B328" s="277"/>
      <c r="C328" s="278"/>
      <c r="D328" s="246" t="s">
        <v>134</v>
      </c>
      <c r="E328" s="279" t="s">
        <v>1</v>
      </c>
      <c r="F328" s="280" t="s">
        <v>175</v>
      </c>
      <c r="G328" s="278"/>
      <c r="H328" s="281">
        <v>4.5999999999999996</v>
      </c>
      <c r="I328" s="282"/>
      <c r="J328" s="278"/>
      <c r="K328" s="278"/>
      <c r="L328" s="283"/>
      <c r="M328" s="284"/>
      <c r="N328" s="285"/>
      <c r="O328" s="285"/>
      <c r="P328" s="285"/>
      <c r="Q328" s="285"/>
      <c r="R328" s="285"/>
      <c r="S328" s="285"/>
      <c r="T328" s="28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87" t="s">
        <v>134</v>
      </c>
      <c r="AU328" s="287" t="s">
        <v>83</v>
      </c>
      <c r="AV328" s="16" t="s">
        <v>142</v>
      </c>
      <c r="AW328" s="16" t="s">
        <v>32</v>
      </c>
      <c r="AX328" s="16" t="s">
        <v>76</v>
      </c>
      <c r="AY328" s="287" t="s">
        <v>126</v>
      </c>
    </row>
    <row r="329" s="14" customFormat="1">
      <c r="A329" s="14"/>
      <c r="B329" s="256"/>
      <c r="C329" s="257"/>
      <c r="D329" s="246" t="s">
        <v>134</v>
      </c>
      <c r="E329" s="258" t="s">
        <v>1</v>
      </c>
      <c r="F329" s="259" t="s">
        <v>137</v>
      </c>
      <c r="G329" s="257"/>
      <c r="H329" s="260">
        <v>69.900000000000006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6" t="s">
        <v>134</v>
      </c>
      <c r="AU329" s="266" t="s">
        <v>83</v>
      </c>
      <c r="AV329" s="14" t="s">
        <v>132</v>
      </c>
      <c r="AW329" s="14" t="s">
        <v>32</v>
      </c>
      <c r="AX329" s="14" t="s">
        <v>81</v>
      </c>
      <c r="AY329" s="266" t="s">
        <v>126</v>
      </c>
    </row>
    <row r="330" s="12" customFormat="1" ht="22.8" customHeight="1">
      <c r="A330" s="12"/>
      <c r="B330" s="214"/>
      <c r="C330" s="215"/>
      <c r="D330" s="216" t="s">
        <v>75</v>
      </c>
      <c r="E330" s="228" t="s">
        <v>153</v>
      </c>
      <c r="F330" s="228" t="s">
        <v>418</v>
      </c>
      <c r="G330" s="215"/>
      <c r="H330" s="215"/>
      <c r="I330" s="218"/>
      <c r="J330" s="229">
        <f>BK330</f>
        <v>0</v>
      </c>
      <c r="K330" s="215"/>
      <c r="L330" s="220"/>
      <c r="M330" s="221"/>
      <c r="N330" s="222"/>
      <c r="O330" s="222"/>
      <c r="P330" s="223">
        <f>SUM(P331:P355)</f>
        <v>0</v>
      </c>
      <c r="Q330" s="222"/>
      <c r="R330" s="223">
        <f>SUM(R331:R355)</f>
        <v>35.842889</v>
      </c>
      <c r="S330" s="222"/>
      <c r="T330" s="224">
        <f>SUM(T331:T355)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5" t="s">
        <v>81</v>
      </c>
      <c r="AT330" s="226" t="s">
        <v>75</v>
      </c>
      <c r="AU330" s="226" t="s">
        <v>81</v>
      </c>
      <c r="AY330" s="225" t="s">
        <v>126</v>
      </c>
      <c r="BK330" s="227">
        <f>SUM(BK331:BK355)</f>
        <v>0</v>
      </c>
    </row>
    <row r="331" s="2" customFormat="1" ht="16.5" customHeight="1">
      <c r="A331" s="39"/>
      <c r="B331" s="40"/>
      <c r="C331" s="230" t="s">
        <v>419</v>
      </c>
      <c r="D331" s="230" t="s">
        <v>128</v>
      </c>
      <c r="E331" s="231" t="s">
        <v>420</v>
      </c>
      <c r="F331" s="232" t="s">
        <v>421</v>
      </c>
      <c r="G331" s="233" t="s">
        <v>131</v>
      </c>
      <c r="H331" s="234">
        <v>38.5</v>
      </c>
      <c r="I331" s="235"/>
      <c r="J331" s="236">
        <f>ROUND(I331*H331,2)</f>
        <v>0</v>
      </c>
      <c r="K331" s="237"/>
      <c r="L331" s="45"/>
      <c r="M331" s="238" t="s">
        <v>1</v>
      </c>
      <c r="N331" s="239" t="s">
        <v>41</v>
      </c>
      <c r="O331" s="92"/>
      <c r="P331" s="240">
        <f>O331*H331</f>
        <v>0</v>
      </c>
      <c r="Q331" s="240">
        <v>0.34499999999999997</v>
      </c>
      <c r="R331" s="240">
        <f>Q331*H331</f>
        <v>13.282499999999999</v>
      </c>
      <c r="S331" s="240">
        <v>0</v>
      </c>
      <c r="T331" s="24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2" t="s">
        <v>132</v>
      </c>
      <c r="AT331" s="242" t="s">
        <v>128</v>
      </c>
      <c r="AU331" s="242" t="s">
        <v>83</v>
      </c>
      <c r="AY331" s="18" t="s">
        <v>126</v>
      </c>
      <c r="BE331" s="243">
        <f>IF(N331="základní",J331,0)</f>
        <v>0</v>
      </c>
      <c r="BF331" s="243">
        <f>IF(N331="snížená",J331,0)</f>
        <v>0</v>
      </c>
      <c r="BG331" s="243">
        <f>IF(N331="zákl. přenesená",J331,0)</f>
        <v>0</v>
      </c>
      <c r="BH331" s="243">
        <f>IF(N331="sníž. přenesená",J331,0)</f>
        <v>0</v>
      </c>
      <c r="BI331" s="243">
        <f>IF(N331="nulová",J331,0)</f>
        <v>0</v>
      </c>
      <c r="BJ331" s="18" t="s">
        <v>81</v>
      </c>
      <c r="BK331" s="243">
        <f>ROUND(I331*H331,2)</f>
        <v>0</v>
      </c>
      <c r="BL331" s="18" t="s">
        <v>132</v>
      </c>
      <c r="BM331" s="242" t="s">
        <v>422</v>
      </c>
    </row>
    <row r="332" s="13" customFormat="1">
      <c r="A332" s="13"/>
      <c r="B332" s="244"/>
      <c r="C332" s="245"/>
      <c r="D332" s="246" t="s">
        <v>134</v>
      </c>
      <c r="E332" s="247" t="s">
        <v>1</v>
      </c>
      <c r="F332" s="248" t="s">
        <v>141</v>
      </c>
      <c r="G332" s="245"/>
      <c r="H332" s="249">
        <v>38.5</v>
      </c>
      <c r="I332" s="250"/>
      <c r="J332" s="245"/>
      <c r="K332" s="245"/>
      <c r="L332" s="251"/>
      <c r="M332" s="252"/>
      <c r="N332" s="253"/>
      <c r="O332" s="253"/>
      <c r="P332" s="253"/>
      <c r="Q332" s="253"/>
      <c r="R332" s="253"/>
      <c r="S332" s="253"/>
      <c r="T332" s="25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5" t="s">
        <v>134</v>
      </c>
      <c r="AU332" s="255" t="s">
        <v>83</v>
      </c>
      <c r="AV332" s="13" t="s">
        <v>83</v>
      </c>
      <c r="AW332" s="13" t="s">
        <v>32</v>
      </c>
      <c r="AX332" s="13" t="s">
        <v>81</v>
      </c>
      <c r="AY332" s="255" t="s">
        <v>126</v>
      </c>
    </row>
    <row r="333" s="2" customFormat="1" ht="21.75" customHeight="1">
      <c r="A333" s="39"/>
      <c r="B333" s="40"/>
      <c r="C333" s="230" t="s">
        <v>423</v>
      </c>
      <c r="D333" s="230" t="s">
        <v>128</v>
      </c>
      <c r="E333" s="231" t="s">
        <v>424</v>
      </c>
      <c r="F333" s="232" t="s">
        <v>425</v>
      </c>
      <c r="G333" s="233" t="s">
        <v>131</v>
      </c>
      <c r="H333" s="234">
        <v>33</v>
      </c>
      <c r="I333" s="235"/>
      <c r="J333" s="236">
        <f>ROUND(I333*H333,2)</f>
        <v>0</v>
      </c>
      <c r="K333" s="237"/>
      <c r="L333" s="45"/>
      <c r="M333" s="238" t="s">
        <v>1</v>
      </c>
      <c r="N333" s="239" t="s">
        <v>41</v>
      </c>
      <c r="O333" s="92"/>
      <c r="P333" s="240">
        <f>O333*H333</f>
        <v>0</v>
      </c>
      <c r="Q333" s="240">
        <v>0.3967</v>
      </c>
      <c r="R333" s="240">
        <f>Q333*H333</f>
        <v>13.091099999999999</v>
      </c>
      <c r="S333" s="240">
        <v>0</v>
      </c>
      <c r="T333" s="24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2" t="s">
        <v>132</v>
      </c>
      <c r="AT333" s="242" t="s">
        <v>128</v>
      </c>
      <c r="AU333" s="242" t="s">
        <v>83</v>
      </c>
      <c r="AY333" s="18" t="s">
        <v>126</v>
      </c>
      <c r="BE333" s="243">
        <f>IF(N333="základní",J333,0)</f>
        <v>0</v>
      </c>
      <c r="BF333" s="243">
        <f>IF(N333="snížená",J333,0)</f>
        <v>0</v>
      </c>
      <c r="BG333" s="243">
        <f>IF(N333="zákl. přenesená",J333,0)</f>
        <v>0</v>
      </c>
      <c r="BH333" s="243">
        <f>IF(N333="sníž. přenesená",J333,0)</f>
        <v>0</v>
      </c>
      <c r="BI333" s="243">
        <f>IF(N333="nulová",J333,0)</f>
        <v>0</v>
      </c>
      <c r="BJ333" s="18" t="s">
        <v>81</v>
      </c>
      <c r="BK333" s="243">
        <f>ROUND(I333*H333,2)</f>
        <v>0</v>
      </c>
      <c r="BL333" s="18" t="s">
        <v>132</v>
      </c>
      <c r="BM333" s="242" t="s">
        <v>426</v>
      </c>
    </row>
    <row r="334" s="13" customFormat="1">
      <c r="A334" s="13"/>
      <c r="B334" s="244"/>
      <c r="C334" s="245"/>
      <c r="D334" s="246" t="s">
        <v>134</v>
      </c>
      <c r="E334" s="247" t="s">
        <v>1</v>
      </c>
      <c r="F334" s="248" t="s">
        <v>146</v>
      </c>
      <c r="G334" s="245"/>
      <c r="H334" s="249">
        <v>33</v>
      </c>
      <c r="I334" s="250"/>
      <c r="J334" s="245"/>
      <c r="K334" s="245"/>
      <c r="L334" s="251"/>
      <c r="M334" s="252"/>
      <c r="N334" s="253"/>
      <c r="O334" s="253"/>
      <c r="P334" s="253"/>
      <c r="Q334" s="253"/>
      <c r="R334" s="253"/>
      <c r="S334" s="253"/>
      <c r="T334" s="25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5" t="s">
        <v>134</v>
      </c>
      <c r="AU334" s="255" t="s">
        <v>83</v>
      </c>
      <c r="AV334" s="13" t="s">
        <v>83</v>
      </c>
      <c r="AW334" s="13" t="s">
        <v>32</v>
      </c>
      <c r="AX334" s="13" t="s">
        <v>81</v>
      </c>
      <c r="AY334" s="255" t="s">
        <v>126</v>
      </c>
    </row>
    <row r="335" s="2" customFormat="1" ht="16.5" customHeight="1">
      <c r="A335" s="39"/>
      <c r="B335" s="40"/>
      <c r="C335" s="230" t="s">
        <v>427</v>
      </c>
      <c r="D335" s="230" t="s">
        <v>128</v>
      </c>
      <c r="E335" s="231" t="s">
        <v>428</v>
      </c>
      <c r="F335" s="232" t="s">
        <v>429</v>
      </c>
      <c r="G335" s="233" t="s">
        <v>131</v>
      </c>
      <c r="H335" s="234">
        <v>33</v>
      </c>
      <c r="I335" s="235"/>
      <c r="J335" s="236">
        <f>ROUND(I335*H335,2)</f>
        <v>0</v>
      </c>
      <c r="K335" s="237"/>
      <c r="L335" s="45"/>
      <c r="M335" s="238" t="s">
        <v>1</v>
      </c>
      <c r="N335" s="239" t="s">
        <v>41</v>
      </c>
      <c r="O335" s="92"/>
      <c r="P335" s="240">
        <f>O335*H335</f>
        <v>0</v>
      </c>
      <c r="Q335" s="240">
        <v>0.12169000000000001</v>
      </c>
      <c r="R335" s="240">
        <f>Q335*H335</f>
        <v>4.0157699999999998</v>
      </c>
      <c r="S335" s="240">
        <v>0</v>
      </c>
      <c r="T335" s="24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2" t="s">
        <v>132</v>
      </c>
      <c r="AT335" s="242" t="s">
        <v>128</v>
      </c>
      <c r="AU335" s="242" t="s">
        <v>83</v>
      </c>
      <c r="AY335" s="18" t="s">
        <v>126</v>
      </c>
      <c r="BE335" s="243">
        <f>IF(N335="základní",J335,0)</f>
        <v>0</v>
      </c>
      <c r="BF335" s="243">
        <f>IF(N335="snížená",J335,0)</f>
        <v>0</v>
      </c>
      <c r="BG335" s="243">
        <f>IF(N335="zákl. přenesená",J335,0)</f>
        <v>0</v>
      </c>
      <c r="BH335" s="243">
        <f>IF(N335="sníž. přenesená",J335,0)</f>
        <v>0</v>
      </c>
      <c r="BI335" s="243">
        <f>IF(N335="nulová",J335,0)</f>
        <v>0</v>
      </c>
      <c r="BJ335" s="18" t="s">
        <v>81</v>
      </c>
      <c r="BK335" s="243">
        <f>ROUND(I335*H335,2)</f>
        <v>0</v>
      </c>
      <c r="BL335" s="18" t="s">
        <v>132</v>
      </c>
      <c r="BM335" s="242" t="s">
        <v>430</v>
      </c>
    </row>
    <row r="336" s="2" customFormat="1" ht="21.75" customHeight="1">
      <c r="A336" s="39"/>
      <c r="B336" s="40"/>
      <c r="C336" s="230" t="s">
        <v>431</v>
      </c>
      <c r="D336" s="230" t="s">
        <v>128</v>
      </c>
      <c r="E336" s="231" t="s">
        <v>432</v>
      </c>
      <c r="F336" s="232" t="s">
        <v>433</v>
      </c>
      <c r="G336" s="233" t="s">
        <v>131</v>
      </c>
      <c r="H336" s="234">
        <v>33</v>
      </c>
      <c r="I336" s="235"/>
      <c r="J336" s="236">
        <f>ROUND(I336*H336,2)</f>
        <v>0</v>
      </c>
      <c r="K336" s="237"/>
      <c r="L336" s="45"/>
      <c r="M336" s="238" t="s">
        <v>1</v>
      </c>
      <c r="N336" s="239" t="s">
        <v>41</v>
      </c>
      <c r="O336" s="92"/>
      <c r="P336" s="240">
        <f>O336*H336</f>
        <v>0</v>
      </c>
      <c r="Q336" s="240">
        <v>0.10373</v>
      </c>
      <c r="R336" s="240">
        <f>Q336*H336</f>
        <v>3.4230900000000002</v>
      </c>
      <c r="S336" s="240">
        <v>0</v>
      </c>
      <c r="T336" s="241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2" t="s">
        <v>132</v>
      </c>
      <c r="AT336" s="242" t="s">
        <v>128</v>
      </c>
      <c r="AU336" s="242" t="s">
        <v>83</v>
      </c>
      <c r="AY336" s="18" t="s">
        <v>126</v>
      </c>
      <c r="BE336" s="243">
        <f>IF(N336="základní",J336,0)</f>
        <v>0</v>
      </c>
      <c r="BF336" s="243">
        <f>IF(N336="snížená",J336,0)</f>
        <v>0</v>
      </c>
      <c r="BG336" s="243">
        <f>IF(N336="zákl. přenesená",J336,0)</f>
        <v>0</v>
      </c>
      <c r="BH336" s="243">
        <f>IF(N336="sníž. přenesená",J336,0)</f>
        <v>0</v>
      </c>
      <c r="BI336" s="243">
        <f>IF(N336="nulová",J336,0)</f>
        <v>0</v>
      </c>
      <c r="BJ336" s="18" t="s">
        <v>81</v>
      </c>
      <c r="BK336" s="243">
        <f>ROUND(I336*H336,2)</f>
        <v>0</v>
      </c>
      <c r="BL336" s="18" t="s">
        <v>132</v>
      </c>
      <c r="BM336" s="242" t="s">
        <v>434</v>
      </c>
    </row>
    <row r="337" s="2" customFormat="1" ht="21.75" customHeight="1">
      <c r="A337" s="39"/>
      <c r="B337" s="40"/>
      <c r="C337" s="230" t="s">
        <v>435</v>
      </c>
      <c r="D337" s="230" t="s">
        <v>128</v>
      </c>
      <c r="E337" s="231" t="s">
        <v>436</v>
      </c>
      <c r="F337" s="232" t="s">
        <v>437</v>
      </c>
      <c r="G337" s="233" t="s">
        <v>131</v>
      </c>
      <c r="H337" s="234">
        <v>2.8999999999999999</v>
      </c>
      <c r="I337" s="235"/>
      <c r="J337" s="236">
        <f>ROUND(I337*H337,2)</f>
        <v>0</v>
      </c>
      <c r="K337" s="237"/>
      <c r="L337" s="45"/>
      <c r="M337" s="238" t="s">
        <v>1</v>
      </c>
      <c r="N337" s="239" t="s">
        <v>41</v>
      </c>
      <c r="O337" s="92"/>
      <c r="P337" s="240">
        <f>O337*H337</f>
        <v>0</v>
      </c>
      <c r="Q337" s="240">
        <v>0.10100000000000001</v>
      </c>
      <c r="R337" s="240">
        <f>Q337*H337</f>
        <v>0.29289999999999999</v>
      </c>
      <c r="S337" s="240">
        <v>0</v>
      </c>
      <c r="T337" s="24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2" t="s">
        <v>132</v>
      </c>
      <c r="AT337" s="242" t="s">
        <v>128</v>
      </c>
      <c r="AU337" s="242" t="s">
        <v>83</v>
      </c>
      <c r="AY337" s="18" t="s">
        <v>126</v>
      </c>
      <c r="BE337" s="243">
        <f>IF(N337="základní",J337,0)</f>
        <v>0</v>
      </c>
      <c r="BF337" s="243">
        <f>IF(N337="snížená",J337,0)</f>
        <v>0</v>
      </c>
      <c r="BG337" s="243">
        <f>IF(N337="zákl. přenesená",J337,0)</f>
        <v>0</v>
      </c>
      <c r="BH337" s="243">
        <f>IF(N337="sníž. přenesená",J337,0)</f>
        <v>0</v>
      </c>
      <c r="BI337" s="243">
        <f>IF(N337="nulová",J337,0)</f>
        <v>0</v>
      </c>
      <c r="BJ337" s="18" t="s">
        <v>81</v>
      </c>
      <c r="BK337" s="243">
        <f>ROUND(I337*H337,2)</f>
        <v>0</v>
      </c>
      <c r="BL337" s="18" t="s">
        <v>132</v>
      </c>
      <c r="BM337" s="242" t="s">
        <v>438</v>
      </c>
    </row>
    <row r="338" s="15" customFormat="1">
      <c r="A338" s="15"/>
      <c r="B338" s="267"/>
      <c r="C338" s="268"/>
      <c r="D338" s="246" t="s">
        <v>134</v>
      </c>
      <c r="E338" s="269" t="s">
        <v>1</v>
      </c>
      <c r="F338" s="270" t="s">
        <v>412</v>
      </c>
      <c r="G338" s="268"/>
      <c r="H338" s="269" t="s">
        <v>1</v>
      </c>
      <c r="I338" s="271"/>
      <c r="J338" s="268"/>
      <c r="K338" s="268"/>
      <c r="L338" s="272"/>
      <c r="M338" s="273"/>
      <c r="N338" s="274"/>
      <c r="O338" s="274"/>
      <c r="P338" s="274"/>
      <c r="Q338" s="274"/>
      <c r="R338" s="274"/>
      <c r="S338" s="274"/>
      <c r="T338" s="27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6" t="s">
        <v>134</v>
      </c>
      <c r="AU338" s="276" t="s">
        <v>83</v>
      </c>
      <c r="AV338" s="15" t="s">
        <v>81</v>
      </c>
      <c r="AW338" s="15" t="s">
        <v>32</v>
      </c>
      <c r="AX338" s="15" t="s">
        <v>76</v>
      </c>
      <c r="AY338" s="276" t="s">
        <v>126</v>
      </c>
    </row>
    <row r="339" s="13" customFormat="1">
      <c r="A339" s="13"/>
      <c r="B339" s="244"/>
      <c r="C339" s="245"/>
      <c r="D339" s="246" t="s">
        <v>134</v>
      </c>
      <c r="E339" s="247" t="s">
        <v>1</v>
      </c>
      <c r="F339" s="248" t="s">
        <v>413</v>
      </c>
      <c r="G339" s="245"/>
      <c r="H339" s="249">
        <v>1</v>
      </c>
      <c r="I339" s="250"/>
      <c r="J339" s="245"/>
      <c r="K339" s="245"/>
      <c r="L339" s="251"/>
      <c r="M339" s="252"/>
      <c r="N339" s="253"/>
      <c r="O339" s="253"/>
      <c r="P339" s="253"/>
      <c r="Q339" s="253"/>
      <c r="R339" s="253"/>
      <c r="S339" s="253"/>
      <c r="T339" s="25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5" t="s">
        <v>134</v>
      </c>
      <c r="AU339" s="255" t="s">
        <v>83</v>
      </c>
      <c r="AV339" s="13" t="s">
        <v>83</v>
      </c>
      <c r="AW339" s="13" t="s">
        <v>32</v>
      </c>
      <c r="AX339" s="13" t="s">
        <v>76</v>
      </c>
      <c r="AY339" s="255" t="s">
        <v>126</v>
      </c>
    </row>
    <row r="340" s="13" customFormat="1">
      <c r="A340" s="13"/>
      <c r="B340" s="244"/>
      <c r="C340" s="245"/>
      <c r="D340" s="246" t="s">
        <v>134</v>
      </c>
      <c r="E340" s="247" t="s">
        <v>1</v>
      </c>
      <c r="F340" s="248" t="s">
        <v>414</v>
      </c>
      <c r="G340" s="245"/>
      <c r="H340" s="249">
        <v>1.8999999999999999</v>
      </c>
      <c r="I340" s="250"/>
      <c r="J340" s="245"/>
      <c r="K340" s="245"/>
      <c r="L340" s="251"/>
      <c r="M340" s="252"/>
      <c r="N340" s="253"/>
      <c r="O340" s="253"/>
      <c r="P340" s="253"/>
      <c r="Q340" s="253"/>
      <c r="R340" s="253"/>
      <c r="S340" s="253"/>
      <c r="T340" s="25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5" t="s">
        <v>134</v>
      </c>
      <c r="AU340" s="255" t="s">
        <v>83</v>
      </c>
      <c r="AV340" s="13" t="s">
        <v>83</v>
      </c>
      <c r="AW340" s="13" t="s">
        <v>32</v>
      </c>
      <c r="AX340" s="13" t="s">
        <v>76</v>
      </c>
      <c r="AY340" s="255" t="s">
        <v>126</v>
      </c>
    </row>
    <row r="341" s="14" customFormat="1">
      <c r="A341" s="14"/>
      <c r="B341" s="256"/>
      <c r="C341" s="257"/>
      <c r="D341" s="246" t="s">
        <v>134</v>
      </c>
      <c r="E341" s="258" t="s">
        <v>1</v>
      </c>
      <c r="F341" s="259" t="s">
        <v>137</v>
      </c>
      <c r="G341" s="257"/>
      <c r="H341" s="260">
        <v>2.8999999999999999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6" t="s">
        <v>134</v>
      </c>
      <c r="AU341" s="266" t="s">
        <v>83</v>
      </c>
      <c r="AV341" s="14" t="s">
        <v>132</v>
      </c>
      <c r="AW341" s="14" t="s">
        <v>32</v>
      </c>
      <c r="AX341" s="14" t="s">
        <v>81</v>
      </c>
      <c r="AY341" s="266" t="s">
        <v>126</v>
      </c>
    </row>
    <row r="342" s="2" customFormat="1" ht="21.75" customHeight="1">
      <c r="A342" s="39"/>
      <c r="B342" s="40"/>
      <c r="C342" s="230" t="s">
        <v>439</v>
      </c>
      <c r="D342" s="230" t="s">
        <v>128</v>
      </c>
      <c r="E342" s="231" t="s">
        <v>440</v>
      </c>
      <c r="F342" s="232" t="s">
        <v>441</v>
      </c>
      <c r="G342" s="233" t="s">
        <v>131</v>
      </c>
      <c r="H342" s="234">
        <v>5</v>
      </c>
      <c r="I342" s="235"/>
      <c r="J342" s="236">
        <f>ROUND(I342*H342,2)</f>
        <v>0</v>
      </c>
      <c r="K342" s="237"/>
      <c r="L342" s="45"/>
      <c r="M342" s="238" t="s">
        <v>1</v>
      </c>
      <c r="N342" s="239" t="s">
        <v>41</v>
      </c>
      <c r="O342" s="92"/>
      <c r="P342" s="240">
        <f>O342*H342</f>
        <v>0</v>
      </c>
      <c r="Q342" s="240">
        <v>0.10100000000000001</v>
      </c>
      <c r="R342" s="240">
        <f>Q342*H342</f>
        <v>0.505</v>
      </c>
      <c r="S342" s="240">
        <v>0</v>
      </c>
      <c r="T342" s="241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2" t="s">
        <v>132</v>
      </c>
      <c r="AT342" s="242" t="s">
        <v>128</v>
      </c>
      <c r="AU342" s="242" t="s">
        <v>83</v>
      </c>
      <c r="AY342" s="18" t="s">
        <v>126</v>
      </c>
      <c r="BE342" s="243">
        <f>IF(N342="základní",J342,0)</f>
        <v>0</v>
      </c>
      <c r="BF342" s="243">
        <f>IF(N342="snížená",J342,0)</f>
        <v>0</v>
      </c>
      <c r="BG342" s="243">
        <f>IF(N342="zákl. přenesená",J342,0)</f>
        <v>0</v>
      </c>
      <c r="BH342" s="243">
        <f>IF(N342="sníž. přenesená",J342,0)</f>
        <v>0</v>
      </c>
      <c r="BI342" s="243">
        <f>IF(N342="nulová",J342,0)</f>
        <v>0</v>
      </c>
      <c r="BJ342" s="18" t="s">
        <v>81</v>
      </c>
      <c r="BK342" s="243">
        <f>ROUND(I342*H342,2)</f>
        <v>0</v>
      </c>
      <c r="BL342" s="18" t="s">
        <v>132</v>
      </c>
      <c r="BM342" s="242" t="s">
        <v>442</v>
      </c>
    </row>
    <row r="343" s="15" customFormat="1">
      <c r="A343" s="15"/>
      <c r="B343" s="267"/>
      <c r="C343" s="268"/>
      <c r="D343" s="246" t="s">
        <v>134</v>
      </c>
      <c r="E343" s="269" t="s">
        <v>1</v>
      </c>
      <c r="F343" s="270" t="s">
        <v>415</v>
      </c>
      <c r="G343" s="268"/>
      <c r="H343" s="269" t="s">
        <v>1</v>
      </c>
      <c r="I343" s="271"/>
      <c r="J343" s="268"/>
      <c r="K343" s="268"/>
      <c r="L343" s="272"/>
      <c r="M343" s="273"/>
      <c r="N343" s="274"/>
      <c r="O343" s="274"/>
      <c r="P343" s="274"/>
      <c r="Q343" s="274"/>
      <c r="R343" s="274"/>
      <c r="S343" s="274"/>
      <c r="T343" s="27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6" t="s">
        <v>134</v>
      </c>
      <c r="AU343" s="276" t="s">
        <v>83</v>
      </c>
      <c r="AV343" s="15" t="s">
        <v>81</v>
      </c>
      <c r="AW343" s="15" t="s">
        <v>32</v>
      </c>
      <c r="AX343" s="15" t="s">
        <v>76</v>
      </c>
      <c r="AY343" s="276" t="s">
        <v>126</v>
      </c>
    </row>
    <row r="344" s="13" customFormat="1">
      <c r="A344" s="13"/>
      <c r="B344" s="244"/>
      <c r="C344" s="245"/>
      <c r="D344" s="246" t="s">
        <v>134</v>
      </c>
      <c r="E344" s="247" t="s">
        <v>1</v>
      </c>
      <c r="F344" s="248" t="s">
        <v>443</v>
      </c>
      <c r="G344" s="245"/>
      <c r="H344" s="249">
        <v>2.2000000000000002</v>
      </c>
      <c r="I344" s="250"/>
      <c r="J344" s="245"/>
      <c r="K344" s="245"/>
      <c r="L344" s="251"/>
      <c r="M344" s="252"/>
      <c r="N344" s="253"/>
      <c r="O344" s="253"/>
      <c r="P344" s="253"/>
      <c r="Q344" s="253"/>
      <c r="R344" s="253"/>
      <c r="S344" s="253"/>
      <c r="T344" s="25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5" t="s">
        <v>134</v>
      </c>
      <c r="AU344" s="255" t="s">
        <v>83</v>
      </c>
      <c r="AV344" s="13" t="s">
        <v>83</v>
      </c>
      <c r="AW344" s="13" t="s">
        <v>32</v>
      </c>
      <c r="AX344" s="13" t="s">
        <v>76</v>
      </c>
      <c r="AY344" s="255" t="s">
        <v>126</v>
      </c>
    </row>
    <row r="345" s="13" customFormat="1">
      <c r="A345" s="13"/>
      <c r="B345" s="244"/>
      <c r="C345" s="245"/>
      <c r="D345" s="246" t="s">
        <v>134</v>
      </c>
      <c r="E345" s="247" t="s">
        <v>1</v>
      </c>
      <c r="F345" s="248" t="s">
        <v>444</v>
      </c>
      <c r="G345" s="245"/>
      <c r="H345" s="249">
        <v>2.7999999999999998</v>
      </c>
      <c r="I345" s="250"/>
      <c r="J345" s="245"/>
      <c r="K345" s="245"/>
      <c r="L345" s="251"/>
      <c r="M345" s="252"/>
      <c r="N345" s="253"/>
      <c r="O345" s="253"/>
      <c r="P345" s="253"/>
      <c r="Q345" s="253"/>
      <c r="R345" s="253"/>
      <c r="S345" s="253"/>
      <c r="T345" s="25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5" t="s">
        <v>134</v>
      </c>
      <c r="AU345" s="255" t="s">
        <v>83</v>
      </c>
      <c r="AV345" s="13" t="s">
        <v>83</v>
      </c>
      <c r="AW345" s="13" t="s">
        <v>32</v>
      </c>
      <c r="AX345" s="13" t="s">
        <v>76</v>
      </c>
      <c r="AY345" s="255" t="s">
        <v>126</v>
      </c>
    </row>
    <row r="346" s="14" customFormat="1">
      <c r="A346" s="14"/>
      <c r="B346" s="256"/>
      <c r="C346" s="257"/>
      <c r="D346" s="246" t="s">
        <v>134</v>
      </c>
      <c r="E346" s="258" t="s">
        <v>1</v>
      </c>
      <c r="F346" s="259" t="s">
        <v>137</v>
      </c>
      <c r="G346" s="257"/>
      <c r="H346" s="260">
        <v>5</v>
      </c>
      <c r="I346" s="261"/>
      <c r="J346" s="257"/>
      <c r="K346" s="257"/>
      <c r="L346" s="262"/>
      <c r="M346" s="263"/>
      <c r="N346" s="264"/>
      <c r="O346" s="264"/>
      <c r="P346" s="264"/>
      <c r="Q346" s="264"/>
      <c r="R346" s="264"/>
      <c r="S346" s="264"/>
      <c r="T346" s="26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6" t="s">
        <v>134</v>
      </c>
      <c r="AU346" s="266" t="s">
        <v>83</v>
      </c>
      <c r="AV346" s="14" t="s">
        <v>132</v>
      </c>
      <c r="AW346" s="14" t="s">
        <v>32</v>
      </c>
      <c r="AX346" s="14" t="s">
        <v>81</v>
      </c>
      <c r="AY346" s="266" t="s">
        <v>126</v>
      </c>
    </row>
    <row r="347" s="2" customFormat="1" ht="21.75" customHeight="1">
      <c r="A347" s="39"/>
      <c r="B347" s="40"/>
      <c r="C347" s="288" t="s">
        <v>445</v>
      </c>
      <c r="D347" s="288" t="s">
        <v>275</v>
      </c>
      <c r="E347" s="289" t="s">
        <v>446</v>
      </c>
      <c r="F347" s="290" t="s">
        <v>447</v>
      </c>
      <c r="G347" s="291" t="s">
        <v>131</v>
      </c>
      <c r="H347" s="292">
        <v>8.6999999999999993</v>
      </c>
      <c r="I347" s="293"/>
      <c r="J347" s="294">
        <f>ROUND(I347*H347,2)</f>
        <v>0</v>
      </c>
      <c r="K347" s="295"/>
      <c r="L347" s="296"/>
      <c r="M347" s="297" t="s">
        <v>1</v>
      </c>
      <c r="N347" s="298" t="s">
        <v>41</v>
      </c>
      <c r="O347" s="92"/>
      <c r="P347" s="240">
        <f>O347*H347</f>
        <v>0</v>
      </c>
      <c r="Q347" s="240">
        <v>0.14166999999999999</v>
      </c>
      <c r="R347" s="240">
        <f>Q347*H347</f>
        <v>1.2325289999999998</v>
      </c>
      <c r="S347" s="240">
        <v>0</v>
      </c>
      <c r="T347" s="241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2" t="s">
        <v>190</v>
      </c>
      <c r="AT347" s="242" t="s">
        <v>275</v>
      </c>
      <c r="AU347" s="242" t="s">
        <v>83</v>
      </c>
      <c r="AY347" s="18" t="s">
        <v>126</v>
      </c>
      <c r="BE347" s="243">
        <f>IF(N347="základní",J347,0)</f>
        <v>0</v>
      </c>
      <c r="BF347" s="243">
        <f>IF(N347="snížená",J347,0)</f>
        <v>0</v>
      </c>
      <c r="BG347" s="243">
        <f>IF(N347="zákl. přenesená",J347,0)</f>
        <v>0</v>
      </c>
      <c r="BH347" s="243">
        <f>IF(N347="sníž. přenesená",J347,0)</f>
        <v>0</v>
      </c>
      <c r="BI347" s="243">
        <f>IF(N347="nulová",J347,0)</f>
        <v>0</v>
      </c>
      <c r="BJ347" s="18" t="s">
        <v>81</v>
      </c>
      <c r="BK347" s="243">
        <f>ROUND(I347*H347,2)</f>
        <v>0</v>
      </c>
      <c r="BL347" s="18" t="s">
        <v>132</v>
      </c>
      <c r="BM347" s="242" t="s">
        <v>448</v>
      </c>
    </row>
    <row r="348" s="2" customFormat="1">
      <c r="A348" s="39"/>
      <c r="B348" s="40"/>
      <c r="C348" s="41"/>
      <c r="D348" s="246" t="s">
        <v>449</v>
      </c>
      <c r="E348" s="41"/>
      <c r="F348" s="299" t="s">
        <v>450</v>
      </c>
      <c r="G348" s="41"/>
      <c r="H348" s="41"/>
      <c r="I348" s="139"/>
      <c r="J348" s="41"/>
      <c r="K348" s="41"/>
      <c r="L348" s="45"/>
      <c r="M348" s="300"/>
      <c r="N348" s="301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449</v>
      </c>
      <c r="AU348" s="18" t="s">
        <v>83</v>
      </c>
    </row>
    <row r="349" s="13" customFormat="1">
      <c r="A349" s="13"/>
      <c r="B349" s="244"/>
      <c r="C349" s="245"/>
      <c r="D349" s="246" t="s">
        <v>134</v>
      </c>
      <c r="E349" s="247" t="s">
        <v>1</v>
      </c>
      <c r="F349" s="248" t="s">
        <v>451</v>
      </c>
      <c r="G349" s="245"/>
      <c r="H349" s="249">
        <v>3.9990000000000001</v>
      </c>
      <c r="I349" s="250"/>
      <c r="J349" s="245"/>
      <c r="K349" s="245"/>
      <c r="L349" s="251"/>
      <c r="M349" s="252"/>
      <c r="N349" s="253"/>
      <c r="O349" s="253"/>
      <c r="P349" s="253"/>
      <c r="Q349" s="253"/>
      <c r="R349" s="253"/>
      <c r="S349" s="253"/>
      <c r="T349" s="25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5" t="s">
        <v>134</v>
      </c>
      <c r="AU349" s="255" t="s">
        <v>83</v>
      </c>
      <c r="AV349" s="13" t="s">
        <v>83</v>
      </c>
      <c r="AW349" s="13" t="s">
        <v>32</v>
      </c>
      <c r="AX349" s="13" t="s">
        <v>76</v>
      </c>
      <c r="AY349" s="255" t="s">
        <v>126</v>
      </c>
    </row>
    <row r="350" s="13" customFormat="1">
      <c r="A350" s="13"/>
      <c r="B350" s="244"/>
      <c r="C350" s="245"/>
      <c r="D350" s="246" t="s">
        <v>134</v>
      </c>
      <c r="E350" s="247" t="s">
        <v>1</v>
      </c>
      <c r="F350" s="248" t="s">
        <v>452</v>
      </c>
      <c r="G350" s="245"/>
      <c r="H350" s="249">
        <v>6</v>
      </c>
      <c r="I350" s="250"/>
      <c r="J350" s="245"/>
      <c r="K350" s="245"/>
      <c r="L350" s="251"/>
      <c r="M350" s="252"/>
      <c r="N350" s="253"/>
      <c r="O350" s="253"/>
      <c r="P350" s="253"/>
      <c r="Q350" s="253"/>
      <c r="R350" s="253"/>
      <c r="S350" s="253"/>
      <c r="T350" s="25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5" t="s">
        <v>134</v>
      </c>
      <c r="AU350" s="255" t="s">
        <v>83</v>
      </c>
      <c r="AV350" s="13" t="s">
        <v>83</v>
      </c>
      <c r="AW350" s="13" t="s">
        <v>32</v>
      </c>
      <c r="AX350" s="13" t="s">
        <v>76</v>
      </c>
      <c r="AY350" s="255" t="s">
        <v>126</v>
      </c>
    </row>
    <row r="351" s="13" customFormat="1">
      <c r="A351" s="13"/>
      <c r="B351" s="244"/>
      <c r="C351" s="245"/>
      <c r="D351" s="246" t="s">
        <v>134</v>
      </c>
      <c r="E351" s="247" t="s">
        <v>1</v>
      </c>
      <c r="F351" s="248" t="s">
        <v>453</v>
      </c>
      <c r="G351" s="245"/>
      <c r="H351" s="249">
        <v>6</v>
      </c>
      <c r="I351" s="250"/>
      <c r="J351" s="245"/>
      <c r="K351" s="245"/>
      <c r="L351" s="251"/>
      <c r="M351" s="252"/>
      <c r="N351" s="253"/>
      <c r="O351" s="253"/>
      <c r="P351" s="253"/>
      <c r="Q351" s="253"/>
      <c r="R351" s="253"/>
      <c r="S351" s="253"/>
      <c r="T351" s="25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5" t="s">
        <v>134</v>
      </c>
      <c r="AU351" s="255" t="s">
        <v>83</v>
      </c>
      <c r="AV351" s="13" t="s">
        <v>83</v>
      </c>
      <c r="AW351" s="13" t="s">
        <v>32</v>
      </c>
      <c r="AX351" s="13" t="s">
        <v>76</v>
      </c>
      <c r="AY351" s="255" t="s">
        <v>126</v>
      </c>
    </row>
    <row r="352" s="13" customFormat="1">
      <c r="A352" s="13"/>
      <c r="B352" s="244"/>
      <c r="C352" s="245"/>
      <c r="D352" s="246" t="s">
        <v>134</v>
      </c>
      <c r="E352" s="247" t="s">
        <v>1</v>
      </c>
      <c r="F352" s="248" t="s">
        <v>454</v>
      </c>
      <c r="G352" s="245"/>
      <c r="H352" s="249">
        <v>8</v>
      </c>
      <c r="I352" s="250"/>
      <c r="J352" s="245"/>
      <c r="K352" s="245"/>
      <c r="L352" s="251"/>
      <c r="M352" s="252"/>
      <c r="N352" s="253"/>
      <c r="O352" s="253"/>
      <c r="P352" s="253"/>
      <c r="Q352" s="253"/>
      <c r="R352" s="253"/>
      <c r="S352" s="253"/>
      <c r="T352" s="25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5" t="s">
        <v>134</v>
      </c>
      <c r="AU352" s="255" t="s">
        <v>83</v>
      </c>
      <c r="AV352" s="13" t="s">
        <v>83</v>
      </c>
      <c r="AW352" s="13" t="s">
        <v>32</v>
      </c>
      <c r="AX352" s="13" t="s">
        <v>76</v>
      </c>
      <c r="AY352" s="255" t="s">
        <v>126</v>
      </c>
    </row>
    <row r="353" s="14" customFormat="1">
      <c r="A353" s="14"/>
      <c r="B353" s="256"/>
      <c r="C353" s="257"/>
      <c r="D353" s="246" t="s">
        <v>134</v>
      </c>
      <c r="E353" s="258" t="s">
        <v>1</v>
      </c>
      <c r="F353" s="259" t="s">
        <v>137</v>
      </c>
      <c r="G353" s="257"/>
      <c r="H353" s="260">
        <v>23.998999999999999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6" t="s">
        <v>134</v>
      </c>
      <c r="AU353" s="266" t="s">
        <v>83</v>
      </c>
      <c r="AV353" s="14" t="s">
        <v>132</v>
      </c>
      <c r="AW353" s="14" t="s">
        <v>32</v>
      </c>
      <c r="AX353" s="14" t="s">
        <v>76</v>
      </c>
      <c r="AY353" s="266" t="s">
        <v>126</v>
      </c>
    </row>
    <row r="354" s="13" customFormat="1">
      <c r="A354" s="13"/>
      <c r="B354" s="244"/>
      <c r="C354" s="245"/>
      <c r="D354" s="246" t="s">
        <v>134</v>
      </c>
      <c r="E354" s="247" t="s">
        <v>1</v>
      </c>
      <c r="F354" s="248" t="s">
        <v>455</v>
      </c>
      <c r="G354" s="245"/>
      <c r="H354" s="249">
        <v>8.6999999999999993</v>
      </c>
      <c r="I354" s="250"/>
      <c r="J354" s="245"/>
      <c r="K354" s="245"/>
      <c r="L354" s="251"/>
      <c r="M354" s="252"/>
      <c r="N354" s="253"/>
      <c r="O354" s="253"/>
      <c r="P354" s="253"/>
      <c r="Q354" s="253"/>
      <c r="R354" s="253"/>
      <c r="S354" s="253"/>
      <c r="T354" s="25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5" t="s">
        <v>134</v>
      </c>
      <c r="AU354" s="255" t="s">
        <v>83</v>
      </c>
      <c r="AV354" s="13" t="s">
        <v>83</v>
      </c>
      <c r="AW354" s="13" t="s">
        <v>32</v>
      </c>
      <c r="AX354" s="13" t="s">
        <v>76</v>
      </c>
      <c r="AY354" s="255" t="s">
        <v>126</v>
      </c>
    </row>
    <row r="355" s="14" customFormat="1">
      <c r="A355" s="14"/>
      <c r="B355" s="256"/>
      <c r="C355" s="257"/>
      <c r="D355" s="246" t="s">
        <v>134</v>
      </c>
      <c r="E355" s="258" t="s">
        <v>1</v>
      </c>
      <c r="F355" s="259" t="s">
        <v>137</v>
      </c>
      <c r="G355" s="257"/>
      <c r="H355" s="260">
        <v>8.6999999999999993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6" t="s">
        <v>134</v>
      </c>
      <c r="AU355" s="266" t="s">
        <v>83</v>
      </c>
      <c r="AV355" s="14" t="s">
        <v>132</v>
      </c>
      <c r="AW355" s="14" t="s">
        <v>32</v>
      </c>
      <c r="AX355" s="14" t="s">
        <v>81</v>
      </c>
      <c r="AY355" s="266" t="s">
        <v>126</v>
      </c>
    </row>
    <row r="356" s="12" customFormat="1" ht="22.8" customHeight="1">
      <c r="A356" s="12"/>
      <c r="B356" s="214"/>
      <c r="C356" s="215"/>
      <c r="D356" s="216" t="s">
        <v>75</v>
      </c>
      <c r="E356" s="228" t="s">
        <v>159</v>
      </c>
      <c r="F356" s="228" t="s">
        <v>456</v>
      </c>
      <c r="G356" s="215"/>
      <c r="H356" s="215"/>
      <c r="I356" s="218"/>
      <c r="J356" s="229">
        <f>BK356</f>
        <v>0</v>
      </c>
      <c r="K356" s="215"/>
      <c r="L356" s="220"/>
      <c r="M356" s="221"/>
      <c r="N356" s="222"/>
      <c r="O356" s="222"/>
      <c r="P356" s="223">
        <f>SUM(P357:P508)</f>
        <v>0</v>
      </c>
      <c r="Q356" s="222"/>
      <c r="R356" s="223">
        <f>SUM(R357:R508)</f>
        <v>38.550946849999995</v>
      </c>
      <c r="S356" s="222"/>
      <c r="T356" s="224">
        <f>SUM(T357:T508)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5" t="s">
        <v>81</v>
      </c>
      <c r="AT356" s="226" t="s">
        <v>75</v>
      </c>
      <c r="AU356" s="226" t="s">
        <v>81</v>
      </c>
      <c r="AY356" s="225" t="s">
        <v>126</v>
      </c>
      <c r="BK356" s="227">
        <f>SUM(BK357:BK508)</f>
        <v>0</v>
      </c>
    </row>
    <row r="357" s="2" customFormat="1" ht="21.75" customHeight="1">
      <c r="A357" s="39"/>
      <c r="B357" s="40"/>
      <c r="C357" s="230" t="s">
        <v>457</v>
      </c>
      <c r="D357" s="230" t="s">
        <v>128</v>
      </c>
      <c r="E357" s="231" t="s">
        <v>458</v>
      </c>
      <c r="F357" s="232" t="s">
        <v>459</v>
      </c>
      <c r="G357" s="233" t="s">
        <v>131</v>
      </c>
      <c r="H357" s="234">
        <v>19.199999999999999</v>
      </c>
      <c r="I357" s="235"/>
      <c r="J357" s="236">
        <f>ROUND(I357*H357,2)</f>
        <v>0</v>
      </c>
      <c r="K357" s="237"/>
      <c r="L357" s="45"/>
      <c r="M357" s="238" t="s">
        <v>1</v>
      </c>
      <c r="N357" s="239" t="s">
        <v>41</v>
      </c>
      <c r="O357" s="92"/>
      <c r="P357" s="240">
        <f>O357*H357</f>
        <v>0</v>
      </c>
      <c r="Q357" s="240">
        <v>0.0080000000000000002</v>
      </c>
      <c r="R357" s="240">
        <f>Q357*H357</f>
        <v>0.15359999999999999</v>
      </c>
      <c r="S357" s="240">
        <v>0</v>
      </c>
      <c r="T357" s="241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2" t="s">
        <v>132</v>
      </c>
      <c r="AT357" s="242" t="s">
        <v>128</v>
      </c>
      <c r="AU357" s="242" t="s">
        <v>83</v>
      </c>
      <c r="AY357" s="18" t="s">
        <v>126</v>
      </c>
      <c r="BE357" s="243">
        <f>IF(N357="základní",J357,0)</f>
        <v>0</v>
      </c>
      <c r="BF357" s="243">
        <f>IF(N357="snížená",J357,0)</f>
        <v>0</v>
      </c>
      <c r="BG357" s="243">
        <f>IF(N357="zákl. přenesená",J357,0)</f>
        <v>0</v>
      </c>
      <c r="BH357" s="243">
        <f>IF(N357="sníž. přenesená",J357,0)</f>
        <v>0</v>
      </c>
      <c r="BI357" s="243">
        <f>IF(N357="nulová",J357,0)</f>
        <v>0</v>
      </c>
      <c r="BJ357" s="18" t="s">
        <v>81</v>
      </c>
      <c r="BK357" s="243">
        <f>ROUND(I357*H357,2)</f>
        <v>0</v>
      </c>
      <c r="BL357" s="18" t="s">
        <v>132</v>
      </c>
      <c r="BM357" s="242" t="s">
        <v>460</v>
      </c>
    </row>
    <row r="358" s="15" customFormat="1">
      <c r="A358" s="15"/>
      <c r="B358" s="267"/>
      <c r="C358" s="268"/>
      <c r="D358" s="246" t="s">
        <v>134</v>
      </c>
      <c r="E358" s="269" t="s">
        <v>1</v>
      </c>
      <c r="F358" s="270" t="s">
        <v>461</v>
      </c>
      <c r="G358" s="268"/>
      <c r="H358" s="269" t="s">
        <v>1</v>
      </c>
      <c r="I358" s="271"/>
      <c r="J358" s="268"/>
      <c r="K358" s="268"/>
      <c r="L358" s="272"/>
      <c r="M358" s="273"/>
      <c r="N358" s="274"/>
      <c r="O358" s="274"/>
      <c r="P358" s="274"/>
      <c r="Q358" s="274"/>
      <c r="R358" s="274"/>
      <c r="S358" s="274"/>
      <c r="T358" s="27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6" t="s">
        <v>134</v>
      </c>
      <c r="AU358" s="276" t="s">
        <v>83</v>
      </c>
      <c r="AV358" s="15" t="s">
        <v>81</v>
      </c>
      <c r="AW358" s="15" t="s">
        <v>32</v>
      </c>
      <c r="AX358" s="15" t="s">
        <v>76</v>
      </c>
      <c r="AY358" s="276" t="s">
        <v>126</v>
      </c>
    </row>
    <row r="359" s="13" customFormat="1">
      <c r="A359" s="13"/>
      <c r="B359" s="244"/>
      <c r="C359" s="245"/>
      <c r="D359" s="246" t="s">
        <v>134</v>
      </c>
      <c r="E359" s="247" t="s">
        <v>1</v>
      </c>
      <c r="F359" s="248" t="s">
        <v>462</v>
      </c>
      <c r="G359" s="245"/>
      <c r="H359" s="249">
        <v>19.199999999999999</v>
      </c>
      <c r="I359" s="250"/>
      <c r="J359" s="245"/>
      <c r="K359" s="245"/>
      <c r="L359" s="251"/>
      <c r="M359" s="252"/>
      <c r="N359" s="253"/>
      <c r="O359" s="253"/>
      <c r="P359" s="253"/>
      <c r="Q359" s="253"/>
      <c r="R359" s="253"/>
      <c r="S359" s="253"/>
      <c r="T359" s="25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5" t="s">
        <v>134</v>
      </c>
      <c r="AU359" s="255" t="s">
        <v>83</v>
      </c>
      <c r="AV359" s="13" t="s">
        <v>83</v>
      </c>
      <c r="AW359" s="13" t="s">
        <v>32</v>
      </c>
      <c r="AX359" s="13" t="s">
        <v>81</v>
      </c>
      <c r="AY359" s="255" t="s">
        <v>126</v>
      </c>
    </row>
    <row r="360" s="2" customFormat="1" ht="21.75" customHeight="1">
      <c r="A360" s="39"/>
      <c r="B360" s="40"/>
      <c r="C360" s="230" t="s">
        <v>463</v>
      </c>
      <c r="D360" s="230" t="s">
        <v>128</v>
      </c>
      <c r="E360" s="231" t="s">
        <v>464</v>
      </c>
      <c r="F360" s="232" t="s">
        <v>465</v>
      </c>
      <c r="G360" s="233" t="s">
        <v>131</v>
      </c>
      <c r="H360" s="234">
        <v>398.10000000000002</v>
      </c>
      <c r="I360" s="235"/>
      <c r="J360" s="236">
        <f>ROUND(I360*H360,2)</f>
        <v>0</v>
      </c>
      <c r="K360" s="237"/>
      <c r="L360" s="45"/>
      <c r="M360" s="238" t="s">
        <v>1</v>
      </c>
      <c r="N360" s="239" t="s">
        <v>41</v>
      </c>
      <c r="O360" s="92"/>
      <c r="P360" s="240">
        <f>O360*H360</f>
        <v>0</v>
      </c>
      <c r="Q360" s="240">
        <v>0.00025999999999999998</v>
      </c>
      <c r="R360" s="240">
        <f>Q360*H360</f>
        <v>0.103506</v>
      </c>
      <c r="S360" s="240">
        <v>0</v>
      </c>
      <c r="T360" s="241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2" t="s">
        <v>132</v>
      </c>
      <c r="AT360" s="242" t="s">
        <v>128</v>
      </c>
      <c r="AU360" s="242" t="s">
        <v>83</v>
      </c>
      <c r="AY360" s="18" t="s">
        <v>126</v>
      </c>
      <c r="BE360" s="243">
        <f>IF(N360="základní",J360,0)</f>
        <v>0</v>
      </c>
      <c r="BF360" s="243">
        <f>IF(N360="snížená",J360,0)</f>
        <v>0</v>
      </c>
      <c r="BG360" s="243">
        <f>IF(N360="zákl. přenesená",J360,0)</f>
        <v>0</v>
      </c>
      <c r="BH360" s="243">
        <f>IF(N360="sníž. přenesená",J360,0)</f>
        <v>0</v>
      </c>
      <c r="BI360" s="243">
        <f>IF(N360="nulová",J360,0)</f>
        <v>0</v>
      </c>
      <c r="BJ360" s="18" t="s">
        <v>81</v>
      </c>
      <c r="BK360" s="243">
        <f>ROUND(I360*H360,2)</f>
        <v>0</v>
      </c>
      <c r="BL360" s="18" t="s">
        <v>132</v>
      </c>
      <c r="BM360" s="242" t="s">
        <v>466</v>
      </c>
    </row>
    <row r="361" s="15" customFormat="1">
      <c r="A361" s="15"/>
      <c r="B361" s="267"/>
      <c r="C361" s="268"/>
      <c r="D361" s="246" t="s">
        <v>134</v>
      </c>
      <c r="E361" s="269" t="s">
        <v>1</v>
      </c>
      <c r="F361" s="270" t="s">
        <v>467</v>
      </c>
      <c r="G361" s="268"/>
      <c r="H361" s="269" t="s">
        <v>1</v>
      </c>
      <c r="I361" s="271"/>
      <c r="J361" s="268"/>
      <c r="K361" s="268"/>
      <c r="L361" s="272"/>
      <c r="M361" s="273"/>
      <c r="N361" s="274"/>
      <c r="O361" s="274"/>
      <c r="P361" s="274"/>
      <c r="Q361" s="274"/>
      <c r="R361" s="274"/>
      <c r="S361" s="274"/>
      <c r="T361" s="27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6" t="s">
        <v>134</v>
      </c>
      <c r="AU361" s="276" t="s">
        <v>83</v>
      </c>
      <c r="AV361" s="15" t="s">
        <v>81</v>
      </c>
      <c r="AW361" s="15" t="s">
        <v>32</v>
      </c>
      <c r="AX361" s="15" t="s">
        <v>76</v>
      </c>
      <c r="AY361" s="276" t="s">
        <v>126</v>
      </c>
    </row>
    <row r="362" s="13" customFormat="1">
      <c r="A362" s="13"/>
      <c r="B362" s="244"/>
      <c r="C362" s="245"/>
      <c r="D362" s="246" t="s">
        <v>134</v>
      </c>
      <c r="E362" s="247" t="s">
        <v>1</v>
      </c>
      <c r="F362" s="248" t="s">
        <v>468</v>
      </c>
      <c r="G362" s="245"/>
      <c r="H362" s="249">
        <v>268.19999999999999</v>
      </c>
      <c r="I362" s="250"/>
      <c r="J362" s="245"/>
      <c r="K362" s="245"/>
      <c r="L362" s="251"/>
      <c r="M362" s="252"/>
      <c r="N362" s="253"/>
      <c r="O362" s="253"/>
      <c r="P362" s="253"/>
      <c r="Q362" s="253"/>
      <c r="R362" s="253"/>
      <c r="S362" s="253"/>
      <c r="T362" s="25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5" t="s">
        <v>134</v>
      </c>
      <c r="AU362" s="255" t="s">
        <v>83</v>
      </c>
      <c r="AV362" s="13" t="s">
        <v>83</v>
      </c>
      <c r="AW362" s="13" t="s">
        <v>32</v>
      </c>
      <c r="AX362" s="13" t="s">
        <v>76</v>
      </c>
      <c r="AY362" s="255" t="s">
        <v>126</v>
      </c>
    </row>
    <row r="363" s="16" customFormat="1">
      <c r="A363" s="16"/>
      <c r="B363" s="277"/>
      <c r="C363" s="278"/>
      <c r="D363" s="246" t="s">
        <v>134</v>
      </c>
      <c r="E363" s="279" t="s">
        <v>1</v>
      </c>
      <c r="F363" s="280" t="s">
        <v>175</v>
      </c>
      <c r="G363" s="278"/>
      <c r="H363" s="281">
        <v>268.19999999999999</v>
      </c>
      <c r="I363" s="282"/>
      <c r="J363" s="278"/>
      <c r="K363" s="278"/>
      <c r="L363" s="283"/>
      <c r="M363" s="284"/>
      <c r="N363" s="285"/>
      <c r="O363" s="285"/>
      <c r="P363" s="285"/>
      <c r="Q363" s="285"/>
      <c r="R363" s="285"/>
      <c r="S363" s="285"/>
      <c r="T363" s="28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87" t="s">
        <v>134</v>
      </c>
      <c r="AU363" s="287" t="s">
        <v>83</v>
      </c>
      <c r="AV363" s="16" t="s">
        <v>142</v>
      </c>
      <c r="AW363" s="16" t="s">
        <v>32</v>
      </c>
      <c r="AX363" s="16" t="s">
        <v>76</v>
      </c>
      <c r="AY363" s="287" t="s">
        <v>126</v>
      </c>
    </row>
    <row r="364" s="15" customFormat="1">
      <c r="A364" s="15"/>
      <c r="B364" s="267"/>
      <c r="C364" s="268"/>
      <c r="D364" s="246" t="s">
        <v>134</v>
      </c>
      <c r="E364" s="269" t="s">
        <v>1</v>
      </c>
      <c r="F364" s="270" t="s">
        <v>469</v>
      </c>
      <c r="G364" s="268"/>
      <c r="H364" s="269" t="s">
        <v>1</v>
      </c>
      <c r="I364" s="271"/>
      <c r="J364" s="268"/>
      <c r="K364" s="268"/>
      <c r="L364" s="272"/>
      <c r="M364" s="273"/>
      <c r="N364" s="274"/>
      <c r="O364" s="274"/>
      <c r="P364" s="274"/>
      <c r="Q364" s="274"/>
      <c r="R364" s="274"/>
      <c r="S364" s="274"/>
      <c r="T364" s="27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6" t="s">
        <v>134</v>
      </c>
      <c r="AU364" s="276" t="s">
        <v>83</v>
      </c>
      <c r="AV364" s="15" t="s">
        <v>81</v>
      </c>
      <c r="AW364" s="15" t="s">
        <v>32</v>
      </c>
      <c r="AX364" s="15" t="s">
        <v>76</v>
      </c>
      <c r="AY364" s="276" t="s">
        <v>126</v>
      </c>
    </row>
    <row r="365" s="13" customFormat="1">
      <c r="A365" s="13"/>
      <c r="B365" s="244"/>
      <c r="C365" s="245"/>
      <c r="D365" s="246" t="s">
        <v>134</v>
      </c>
      <c r="E365" s="247" t="s">
        <v>1</v>
      </c>
      <c r="F365" s="248" t="s">
        <v>470</v>
      </c>
      <c r="G365" s="245"/>
      <c r="H365" s="249">
        <v>43.399999999999999</v>
      </c>
      <c r="I365" s="250"/>
      <c r="J365" s="245"/>
      <c r="K365" s="245"/>
      <c r="L365" s="251"/>
      <c r="M365" s="252"/>
      <c r="N365" s="253"/>
      <c r="O365" s="253"/>
      <c r="P365" s="253"/>
      <c r="Q365" s="253"/>
      <c r="R365" s="253"/>
      <c r="S365" s="253"/>
      <c r="T365" s="25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5" t="s">
        <v>134</v>
      </c>
      <c r="AU365" s="255" t="s">
        <v>83</v>
      </c>
      <c r="AV365" s="13" t="s">
        <v>83</v>
      </c>
      <c r="AW365" s="13" t="s">
        <v>32</v>
      </c>
      <c r="AX365" s="13" t="s">
        <v>76</v>
      </c>
      <c r="AY365" s="255" t="s">
        <v>126</v>
      </c>
    </row>
    <row r="366" s="13" customFormat="1">
      <c r="A366" s="13"/>
      <c r="B366" s="244"/>
      <c r="C366" s="245"/>
      <c r="D366" s="246" t="s">
        <v>134</v>
      </c>
      <c r="E366" s="247" t="s">
        <v>1</v>
      </c>
      <c r="F366" s="248" t="s">
        <v>471</v>
      </c>
      <c r="G366" s="245"/>
      <c r="H366" s="249">
        <v>56.299999999999997</v>
      </c>
      <c r="I366" s="250"/>
      <c r="J366" s="245"/>
      <c r="K366" s="245"/>
      <c r="L366" s="251"/>
      <c r="M366" s="252"/>
      <c r="N366" s="253"/>
      <c r="O366" s="253"/>
      <c r="P366" s="253"/>
      <c r="Q366" s="253"/>
      <c r="R366" s="253"/>
      <c r="S366" s="253"/>
      <c r="T366" s="25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5" t="s">
        <v>134</v>
      </c>
      <c r="AU366" s="255" t="s">
        <v>83</v>
      </c>
      <c r="AV366" s="13" t="s">
        <v>83</v>
      </c>
      <c r="AW366" s="13" t="s">
        <v>32</v>
      </c>
      <c r="AX366" s="13" t="s">
        <v>76</v>
      </c>
      <c r="AY366" s="255" t="s">
        <v>126</v>
      </c>
    </row>
    <row r="367" s="16" customFormat="1">
      <c r="A367" s="16"/>
      <c r="B367" s="277"/>
      <c r="C367" s="278"/>
      <c r="D367" s="246" t="s">
        <v>134</v>
      </c>
      <c r="E367" s="279" t="s">
        <v>1</v>
      </c>
      <c r="F367" s="280" t="s">
        <v>175</v>
      </c>
      <c r="G367" s="278"/>
      <c r="H367" s="281">
        <v>99.700000000000003</v>
      </c>
      <c r="I367" s="282"/>
      <c r="J367" s="278"/>
      <c r="K367" s="278"/>
      <c r="L367" s="283"/>
      <c r="M367" s="284"/>
      <c r="N367" s="285"/>
      <c r="O367" s="285"/>
      <c r="P367" s="285"/>
      <c r="Q367" s="285"/>
      <c r="R367" s="285"/>
      <c r="S367" s="285"/>
      <c r="T367" s="28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87" t="s">
        <v>134</v>
      </c>
      <c r="AU367" s="287" t="s">
        <v>83</v>
      </c>
      <c r="AV367" s="16" t="s">
        <v>142</v>
      </c>
      <c r="AW367" s="16" t="s">
        <v>32</v>
      </c>
      <c r="AX367" s="16" t="s">
        <v>76</v>
      </c>
      <c r="AY367" s="287" t="s">
        <v>126</v>
      </c>
    </row>
    <row r="368" s="15" customFormat="1">
      <c r="A368" s="15"/>
      <c r="B368" s="267"/>
      <c r="C368" s="268"/>
      <c r="D368" s="246" t="s">
        <v>134</v>
      </c>
      <c r="E368" s="269" t="s">
        <v>1</v>
      </c>
      <c r="F368" s="270" t="s">
        <v>472</v>
      </c>
      <c r="G368" s="268"/>
      <c r="H368" s="269" t="s">
        <v>1</v>
      </c>
      <c r="I368" s="271"/>
      <c r="J368" s="268"/>
      <c r="K368" s="268"/>
      <c r="L368" s="272"/>
      <c r="M368" s="273"/>
      <c r="N368" s="274"/>
      <c r="O368" s="274"/>
      <c r="P368" s="274"/>
      <c r="Q368" s="274"/>
      <c r="R368" s="274"/>
      <c r="S368" s="274"/>
      <c r="T368" s="27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6" t="s">
        <v>134</v>
      </c>
      <c r="AU368" s="276" t="s">
        <v>83</v>
      </c>
      <c r="AV368" s="15" t="s">
        <v>81</v>
      </c>
      <c r="AW368" s="15" t="s">
        <v>32</v>
      </c>
      <c r="AX368" s="15" t="s">
        <v>76</v>
      </c>
      <c r="AY368" s="276" t="s">
        <v>126</v>
      </c>
    </row>
    <row r="369" s="13" customFormat="1">
      <c r="A369" s="13"/>
      <c r="B369" s="244"/>
      <c r="C369" s="245"/>
      <c r="D369" s="246" t="s">
        <v>134</v>
      </c>
      <c r="E369" s="247" t="s">
        <v>1</v>
      </c>
      <c r="F369" s="248" t="s">
        <v>473</v>
      </c>
      <c r="G369" s="245"/>
      <c r="H369" s="249">
        <v>0.105</v>
      </c>
      <c r="I369" s="250"/>
      <c r="J369" s="245"/>
      <c r="K369" s="245"/>
      <c r="L369" s="251"/>
      <c r="M369" s="252"/>
      <c r="N369" s="253"/>
      <c r="O369" s="253"/>
      <c r="P369" s="253"/>
      <c r="Q369" s="253"/>
      <c r="R369" s="253"/>
      <c r="S369" s="253"/>
      <c r="T369" s="25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5" t="s">
        <v>134</v>
      </c>
      <c r="AU369" s="255" t="s">
        <v>83</v>
      </c>
      <c r="AV369" s="13" t="s">
        <v>83</v>
      </c>
      <c r="AW369" s="13" t="s">
        <v>32</v>
      </c>
      <c r="AX369" s="13" t="s">
        <v>76</v>
      </c>
      <c r="AY369" s="255" t="s">
        <v>126</v>
      </c>
    </row>
    <row r="370" s="13" customFormat="1">
      <c r="A370" s="13"/>
      <c r="B370" s="244"/>
      <c r="C370" s="245"/>
      <c r="D370" s="246" t="s">
        <v>134</v>
      </c>
      <c r="E370" s="247" t="s">
        <v>1</v>
      </c>
      <c r="F370" s="248" t="s">
        <v>474</v>
      </c>
      <c r="G370" s="245"/>
      <c r="H370" s="249">
        <v>23.399999999999999</v>
      </c>
      <c r="I370" s="250"/>
      <c r="J370" s="245"/>
      <c r="K370" s="245"/>
      <c r="L370" s="251"/>
      <c r="M370" s="252"/>
      <c r="N370" s="253"/>
      <c r="O370" s="253"/>
      <c r="P370" s="253"/>
      <c r="Q370" s="253"/>
      <c r="R370" s="253"/>
      <c r="S370" s="253"/>
      <c r="T370" s="25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5" t="s">
        <v>134</v>
      </c>
      <c r="AU370" s="255" t="s">
        <v>83</v>
      </c>
      <c r="AV370" s="13" t="s">
        <v>83</v>
      </c>
      <c r="AW370" s="13" t="s">
        <v>32</v>
      </c>
      <c r="AX370" s="13" t="s">
        <v>76</v>
      </c>
      <c r="AY370" s="255" t="s">
        <v>126</v>
      </c>
    </row>
    <row r="371" s="13" customFormat="1">
      <c r="A371" s="13"/>
      <c r="B371" s="244"/>
      <c r="C371" s="245"/>
      <c r="D371" s="246" t="s">
        <v>134</v>
      </c>
      <c r="E371" s="247" t="s">
        <v>1</v>
      </c>
      <c r="F371" s="248" t="s">
        <v>475</v>
      </c>
      <c r="G371" s="245"/>
      <c r="H371" s="249">
        <v>6.6299999999999999</v>
      </c>
      <c r="I371" s="250"/>
      <c r="J371" s="245"/>
      <c r="K371" s="245"/>
      <c r="L371" s="251"/>
      <c r="M371" s="252"/>
      <c r="N371" s="253"/>
      <c r="O371" s="253"/>
      <c r="P371" s="253"/>
      <c r="Q371" s="253"/>
      <c r="R371" s="253"/>
      <c r="S371" s="253"/>
      <c r="T371" s="25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5" t="s">
        <v>134</v>
      </c>
      <c r="AU371" s="255" t="s">
        <v>83</v>
      </c>
      <c r="AV371" s="13" t="s">
        <v>83</v>
      </c>
      <c r="AW371" s="13" t="s">
        <v>32</v>
      </c>
      <c r="AX371" s="13" t="s">
        <v>76</v>
      </c>
      <c r="AY371" s="255" t="s">
        <v>126</v>
      </c>
    </row>
    <row r="372" s="13" customFormat="1">
      <c r="A372" s="13"/>
      <c r="B372" s="244"/>
      <c r="C372" s="245"/>
      <c r="D372" s="246" t="s">
        <v>134</v>
      </c>
      <c r="E372" s="247" t="s">
        <v>1</v>
      </c>
      <c r="F372" s="248" t="s">
        <v>476</v>
      </c>
      <c r="G372" s="245"/>
      <c r="H372" s="249">
        <v>0.065000000000000002</v>
      </c>
      <c r="I372" s="250"/>
      <c r="J372" s="245"/>
      <c r="K372" s="245"/>
      <c r="L372" s="251"/>
      <c r="M372" s="252"/>
      <c r="N372" s="253"/>
      <c r="O372" s="253"/>
      <c r="P372" s="253"/>
      <c r="Q372" s="253"/>
      <c r="R372" s="253"/>
      <c r="S372" s="253"/>
      <c r="T372" s="25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5" t="s">
        <v>134</v>
      </c>
      <c r="AU372" s="255" t="s">
        <v>83</v>
      </c>
      <c r="AV372" s="13" t="s">
        <v>83</v>
      </c>
      <c r="AW372" s="13" t="s">
        <v>32</v>
      </c>
      <c r="AX372" s="13" t="s">
        <v>76</v>
      </c>
      <c r="AY372" s="255" t="s">
        <v>126</v>
      </c>
    </row>
    <row r="373" s="16" customFormat="1">
      <c r="A373" s="16"/>
      <c r="B373" s="277"/>
      <c r="C373" s="278"/>
      <c r="D373" s="246" t="s">
        <v>134</v>
      </c>
      <c r="E373" s="279" t="s">
        <v>1</v>
      </c>
      <c r="F373" s="280" t="s">
        <v>175</v>
      </c>
      <c r="G373" s="278"/>
      <c r="H373" s="281">
        <v>30.199999999999999</v>
      </c>
      <c r="I373" s="282"/>
      <c r="J373" s="278"/>
      <c r="K373" s="278"/>
      <c r="L373" s="283"/>
      <c r="M373" s="284"/>
      <c r="N373" s="285"/>
      <c r="O373" s="285"/>
      <c r="P373" s="285"/>
      <c r="Q373" s="285"/>
      <c r="R373" s="285"/>
      <c r="S373" s="285"/>
      <c r="T373" s="28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287" t="s">
        <v>134</v>
      </c>
      <c r="AU373" s="287" t="s">
        <v>83</v>
      </c>
      <c r="AV373" s="16" t="s">
        <v>142</v>
      </c>
      <c r="AW373" s="16" t="s">
        <v>32</v>
      </c>
      <c r="AX373" s="16" t="s">
        <v>76</v>
      </c>
      <c r="AY373" s="287" t="s">
        <v>126</v>
      </c>
    </row>
    <row r="374" s="14" customFormat="1">
      <c r="A374" s="14"/>
      <c r="B374" s="256"/>
      <c r="C374" s="257"/>
      <c r="D374" s="246" t="s">
        <v>134</v>
      </c>
      <c r="E374" s="258" t="s">
        <v>1</v>
      </c>
      <c r="F374" s="259" t="s">
        <v>137</v>
      </c>
      <c r="G374" s="257"/>
      <c r="H374" s="260">
        <v>398.10000000000002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6" t="s">
        <v>134</v>
      </c>
      <c r="AU374" s="266" t="s">
        <v>83</v>
      </c>
      <c r="AV374" s="14" t="s">
        <v>132</v>
      </c>
      <c r="AW374" s="14" t="s">
        <v>32</v>
      </c>
      <c r="AX374" s="14" t="s">
        <v>81</v>
      </c>
      <c r="AY374" s="266" t="s">
        <v>126</v>
      </c>
    </row>
    <row r="375" s="2" customFormat="1" ht="21.75" customHeight="1">
      <c r="A375" s="39"/>
      <c r="B375" s="40"/>
      <c r="C375" s="230" t="s">
        <v>477</v>
      </c>
      <c r="D375" s="230" t="s">
        <v>128</v>
      </c>
      <c r="E375" s="231" t="s">
        <v>478</v>
      </c>
      <c r="F375" s="232" t="s">
        <v>479</v>
      </c>
      <c r="G375" s="233" t="s">
        <v>131</v>
      </c>
      <c r="H375" s="234">
        <v>278.19999999999999</v>
      </c>
      <c r="I375" s="235"/>
      <c r="J375" s="236">
        <f>ROUND(I375*H375,2)</f>
        <v>0</v>
      </c>
      <c r="K375" s="237"/>
      <c r="L375" s="45"/>
      <c r="M375" s="238" t="s">
        <v>1</v>
      </c>
      <c r="N375" s="239" t="s">
        <v>41</v>
      </c>
      <c r="O375" s="92"/>
      <c r="P375" s="240">
        <f>O375*H375</f>
        <v>0</v>
      </c>
      <c r="Q375" s="240">
        <v>0.020480000000000002</v>
      </c>
      <c r="R375" s="240">
        <f>Q375*H375</f>
        <v>5.6975360000000004</v>
      </c>
      <c r="S375" s="240">
        <v>0</v>
      </c>
      <c r="T375" s="241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2" t="s">
        <v>132</v>
      </c>
      <c r="AT375" s="242" t="s">
        <v>128</v>
      </c>
      <c r="AU375" s="242" t="s">
        <v>83</v>
      </c>
      <c r="AY375" s="18" t="s">
        <v>126</v>
      </c>
      <c r="BE375" s="243">
        <f>IF(N375="základní",J375,0)</f>
        <v>0</v>
      </c>
      <c r="BF375" s="243">
        <f>IF(N375="snížená",J375,0)</f>
        <v>0</v>
      </c>
      <c r="BG375" s="243">
        <f>IF(N375="zákl. přenesená",J375,0)</f>
        <v>0</v>
      </c>
      <c r="BH375" s="243">
        <f>IF(N375="sníž. přenesená",J375,0)</f>
        <v>0</v>
      </c>
      <c r="BI375" s="243">
        <f>IF(N375="nulová",J375,0)</f>
        <v>0</v>
      </c>
      <c r="BJ375" s="18" t="s">
        <v>81</v>
      </c>
      <c r="BK375" s="243">
        <f>ROUND(I375*H375,2)</f>
        <v>0</v>
      </c>
      <c r="BL375" s="18" t="s">
        <v>132</v>
      </c>
      <c r="BM375" s="242" t="s">
        <v>480</v>
      </c>
    </row>
    <row r="376" s="15" customFormat="1">
      <c r="A376" s="15"/>
      <c r="B376" s="267"/>
      <c r="C376" s="268"/>
      <c r="D376" s="246" t="s">
        <v>134</v>
      </c>
      <c r="E376" s="269" t="s">
        <v>1</v>
      </c>
      <c r="F376" s="270" t="s">
        <v>481</v>
      </c>
      <c r="G376" s="268"/>
      <c r="H376" s="269" t="s">
        <v>1</v>
      </c>
      <c r="I376" s="271"/>
      <c r="J376" s="268"/>
      <c r="K376" s="268"/>
      <c r="L376" s="272"/>
      <c r="M376" s="273"/>
      <c r="N376" s="274"/>
      <c r="O376" s="274"/>
      <c r="P376" s="274"/>
      <c r="Q376" s="274"/>
      <c r="R376" s="274"/>
      <c r="S376" s="274"/>
      <c r="T376" s="27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6" t="s">
        <v>134</v>
      </c>
      <c r="AU376" s="276" t="s">
        <v>83</v>
      </c>
      <c r="AV376" s="15" t="s">
        <v>81</v>
      </c>
      <c r="AW376" s="15" t="s">
        <v>32</v>
      </c>
      <c r="AX376" s="15" t="s">
        <v>76</v>
      </c>
      <c r="AY376" s="276" t="s">
        <v>126</v>
      </c>
    </row>
    <row r="377" s="13" customFormat="1">
      <c r="A377" s="13"/>
      <c r="B377" s="244"/>
      <c r="C377" s="245"/>
      <c r="D377" s="246" t="s">
        <v>134</v>
      </c>
      <c r="E377" s="247" t="s">
        <v>1</v>
      </c>
      <c r="F377" s="248" t="s">
        <v>482</v>
      </c>
      <c r="G377" s="245"/>
      <c r="H377" s="249">
        <v>128.62000000000001</v>
      </c>
      <c r="I377" s="250"/>
      <c r="J377" s="245"/>
      <c r="K377" s="245"/>
      <c r="L377" s="251"/>
      <c r="M377" s="252"/>
      <c r="N377" s="253"/>
      <c r="O377" s="253"/>
      <c r="P377" s="253"/>
      <c r="Q377" s="253"/>
      <c r="R377" s="253"/>
      <c r="S377" s="253"/>
      <c r="T377" s="25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5" t="s">
        <v>134</v>
      </c>
      <c r="AU377" s="255" t="s">
        <v>83</v>
      </c>
      <c r="AV377" s="13" t="s">
        <v>83</v>
      </c>
      <c r="AW377" s="13" t="s">
        <v>32</v>
      </c>
      <c r="AX377" s="13" t="s">
        <v>76</v>
      </c>
      <c r="AY377" s="255" t="s">
        <v>126</v>
      </c>
    </row>
    <row r="378" s="13" customFormat="1">
      <c r="A378" s="13"/>
      <c r="B378" s="244"/>
      <c r="C378" s="245"/>
      <c r="D378" s="246" t="s">
        <v>134</v>
      </c>
      <c r="E378" s="247" t="s">
        <v>1</v>
      </c>
      <c r="F378" s="248" t="s">
        <v>483</v>
      </c>
      <c r="G378" s="245"/>
      <c r="H378" s="249">
        <v>119.503</v>
      </c>
      <c r="I378" s="250"/>
      <c r="J378" s="245"/>
      <c r="K378" s="245"/>
      <c r="L378" s="251"/>
      <c r="M378" s="252"/>
      <c r="N378" s="253"/>
      <c r="O378" s="253"/>
      <c r="P378" s="253"/>
      <c r="Q378" s="253"/>
      <c r="R378" s="253"/>
      <c r="S378" s="253"/>
      <c r="T378" s="25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5" t="s">
        <v>134</v>
      </c>
      <c r="AU378" s="255" t="s">
        <v>83</v>
      </c>
      <c r="AV378" s="13" t="s">
        <v>83</v>
      </c>
      <c r="AW378" s="13" t="s">
        <v>32</v>
      </c>
      <c r="AX378" s="13" t="s">
        <v>76</v>
      </c>
      <c r="AY378" s="255" t="s">
        <v>126</v>
      </c>
    </row>
    <row r="379" s="13" customFormat="1">
      <c r="A379" s="13"/>
      <c r="B379" s="244"/>
      <c r="C379" s="245"/>
      <c r="D379" s="246" t="s">
        <v>134</v>
      </c>
      <c r="E379" s="247" t="s">
        <v>1</v>
      </c>
      <c r="F379" s="248" t="s">
        <v>484</v>
      </c>
      <c r="G379" s="245"/>
      <c r="H379" s="249">
        <v>0.076999999999999999</v>
      </c>
      <c r="I379" s="250"/>
      <c r="J379" s="245"/>
      <c r="K379" s="245"/>
      <c r="L379" s="251"/>
      <c r="M379" s="252"/>
      <c r="N379" s="253"/>
      <c r="O379" s="253"/>
      <c r="P379" s="253"/>
      <c r="Q379" s="253"/>
      <c r="R379" s="253"/>
      <c r="S379" s="253"/>
      <c r="T379" s="25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5" t="s">
        <v>134</v>
      </c>
      <c r="AU379" s="255" t="s">
        <v>83</v>
      </c>
      <c r="AV379" s="13" t="s">
        <v>83</v>
      </c>
      <c r="AW379" s="13" t="s">
        <v>32</v>
      </c>
      <c r="AX379" s="13" t="s">
        <v>76</v>
      </c>
      <c r="AY379" s="255" t="s">
        <v>126</v>
      </c>
    </row>
    <row r="380" s="16" customFormat="1">
      <c r="A380" s="16"/>
      <c r="B380" s="277"/>
      <c r="C380" s="278"/>
      <c r="D380" s="246" t="s">
        <v>134</v>
      </c>
      <c r="E380" s="279" t="s">
        <v>1</v>
      </c>
      <c r="F380" s="280" t="s">
        <v>175</v>
      </c>
      <c r="G380" s="278"/>
      <c r="H380" s="281">
        <v>248.19999999999999</v>
      </c>
      <c r="I380" s="282"/>
      <c r="J380" s="278"/>
      <c r="K380" s="278"/>
      <c r="L380" s="283"/>
      <c r="M380" s="284"/>
      <c r="N380" s="285"/>
      <c r="O380" s="285"/>
      <c r="P380" s="285"/>
      <c r="Q380" s="285"/>
      <c r="R380" s="285"/>
      <c r="S380" s="285"/>
      <c r="T380" s="28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287" t="s">
        <v>134</v>
      </c>
      <c r="AU380" s="287" t="s">
        <v>83</v>
      </c>
      <c r="AV380" s="16" t="s">
        <v>142</v>
      </c>
      <c r="AW380" s="16" t="s">
        <v>32</v>
      </c>
      <c r="AX380" s="16" t="s">
        <v>76</v>
      </c>
      <c r="AY380" s="287" t="s">
        <v>126</v>
      </c>
    </row>
    <row r="381" s="15" customFormat="1">
      <c r="A381" s="15"/>
      <c r="B381" s="267"/>
      <c r="C381" s="268"/>
      <c r="D381" s="246" t="s">
        <v>134</v>
      </c>
      <c r="E381" s="269" t="s">
        <v>1</v>
      </c>
      <c r="F381" s="270" t="s">
        <v>472</v>
      </c>
      <c r="G381" s="268"/>
      <c r="H381" s="269" t="s">
        <v>1</v>
      </c>
      <c r="I381" s="271"/>
      <c r="J381" s="268"/>
      <c r="K381" s="268"/>
      <c r="L381" s="272"/>
      <c r="M381" s="273"/>
      <c r="N381" s="274"/>
      <c r="O381" s="274"/>
      <c r="P381" s="274"/>
      <c r="Q381" s="274"/>
      <c r="R381" s="274"/>
      <c r="S381" s="274"/>
      <c r="T381" s="27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76" t="s">
        <v>134</v>
      </c>
      <c r="AU381" s="276" t="s">
        <v>83</v>
      </c>
      <c r="AV381" s="15" t="s">
        <v>81</v>
      </c>
      <c r="AW381" s="15" t="s">
        <v>32</v>
      </c>
      <c r="AX381" s="15" t="s">
        <v>76</v>
      </c>
      <c r="AY381" s="276" t="s">
        <v>126</v>
      </c>
    </row>
    <row r="382" s="13" customFormat="1">
      <c r="A382" s="13"/>
      <c r="B382" s="244"/>
      <c r="C382" s="245"/>
      <c r="D382" s="246" t="s">
        <v>134</v>
      </c>
      <c r="E382" s="247" t="s">
        <v>1</v>
      </c>
      <c r="F382" s="248" t="s">
        <v>473</v>
      </c>
      <c r="G382" s="245"/>
      <c r="H382" s="249">
        <v>0.105</v>
      </c>
      <c r="I382" s="250"/>
      <c r="J382" s="245"/>
      <c r="K382" s="245"/>
      <c r="L382" s="251"/>
      <c r="M382" s="252"/>
      <c r="N382" s="253"/>
      <c r="O382" s="253"/>
      <c r="P382" s="253"/>
      <c r="Q382" s="253"/>
      <c r="R382" s="253"/>
      <c r="S382" s="253"/>
      <c r="T382" s="25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5" t="s">
        <v>134</v>
      </c>
      <c r="AU382" s="255" t="s">
        <v>83</v>
      </c>
      <c r="AV382" s="13" t="s">
        <v>83</v>
      </c>
      <c r="AW382" s="13" t="s">
        <v>32</v>
      </c>
      <c r="AX382" s="13" t="s">
        <v>76</v>
      </c>
      <c r="AY382" s="255" t="s">
        <v>126</v>
      </c>
    </row>
    <row r="383" s="13" customFormat="1">
      <c r="A383" s="13"/>
      <c r="B383" s="244"/>
      <c r="C383" s="245"/>
      <c r="D383" s="246" t="s">
        <v>134</v>
      </c>
      <c r="E383" s="247" t="s">
        <v>1</v>
      </c>
      <c r="F383" s="248" t="s">
        <v>485</v>
      </c>
      <c r="G383" s="245"/>
      <c r="H383" s="249">
        <v>23.335000000000001</v>
      </c>
      <c r="I383" s="250"/>
      <c r="J383" s="245"/>
      <c r="K383" s="245"/>
      <c r="L383" s="251"/>
      <c r="M383" s="252"/>
      <c r="N383" s="253"/>
      <c r="O383" s="253"/>
      <c r="P383" s="253"/>
      <c r="Q383" s="253"/>
      <c r="R383" s="253"/>
      <c r="S383" s="253"/>
      <c r="T383" s="25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5" t="s">
        <v>134</v>
      </c>
      <c r="AU383" s="255" t="s">
        <v>83</v>
      </c>
      <c r="AV383" s="13" t="s">
        <v>83</v>
      </c>
      <c r="AW383" s="13" t="s">
        <v>32</v>
      </c>
      <c r="AX383" s="13" t="s">
        <v>76</v>
      </c>
      <c r="AY383" s="255" t="s">
        <v>126</v>
      </c>
    </row>
    <row r="384" s="13" customFormat="1">
      <c r="A384" s="13"/>
      <c r="B384" s="244"/>
      <c r="C384" s="245"/>
      <c r="D384" s="246" t="s">
        <v>134</v>
      </c>
      <c r="E384" s="247" t="s">
        <v>1</v>
      </c>
      <c r="F384" s="248" t="s">
        <v>486</v>
      </c>
      <c r="G384" s="245"/>
      <c r="H384" s="249">
        <v>6.5650000000000004</v>
      </c>
      <c r="I384" s="250"/>
      <c r="J384" s="245"/>
      <c r="K384" s="245"/>
      <c r="L384" s="251"/>
      <c r="M384" s="252"/>
      <c r="N384" s="253"/>
      <c r="O384" s="253"/>
      <c r="P384" s="253"/>
      <c r="Q384" s="253"/>
      <c r="R384" s="253"/>
      <c r="S384" s="253"/>
      <c r="T384" s="25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5" t="s">
        <v>134</v>
      </c>
      <c r="AU384" s="255" t="s">
        <v>83</v>
      </c>
      <c r="AV384" s="13" t="s">
        <v>83</v>
      </c>
      <c r="AW384" s="13" t="s">
        <v>32</v>
      </c>
      <c r="AX384" s="13" t="s">
        <v>76</v>
      </c>
      <c r="AY384" s="255" t="s">
        <v>126</v>
      </c>
    </row>
    <row r="385" s="13" customFormat="1">
      <c r="A385" s="13"/>
      <c r="B385" s="244"/>
      <c r="C385" s="245"/>
      <c r="D385" s="246" t="s">
        <v>134</v>
      </c>
      <c r="E385" s="247" t="s">
        <v>1</v>
      </c>
      <c r="F385" s="248" t="s">
        <v>487</v>
      </c>
      <c r="G385" s="245"/>
      <c r="H385" s="249">
        <v>-0.0050000000000000001</v>
      </c>
      <c r="I385" s="250"/>
      <c r="J385" s="245"/>
      <c r="K385" s="245"/>
      <c r="L385" s="251"/>
      <c r="M385" s="252"/>
      <c r="N385" s="253"/>
      <c r="O385" s="253"/>
      <c r="P385" s="253"/>
      <c r="Q385" s="253"/>
      <c r="R385" s="253"/>
      <c r="S385" s="253"/>
      <c r="T385" s="25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5" t="s">
        <v>134</v>
      </c>
      <c r="AU385" s="255" t="s">
        <v>83</v>
      </c>
      <c r="AV385" s="13" t="s">
        <v>83</v>
      </c>
      <c r="AW385" s="13" t="s">
        <v>32</v>
      </c>
      <c r="AX385" s="13" t="s">
        <v>76</v>
      </c>
      <c r="AY385" s="255" t="s">
        <v>126</v>
      </c>
    </row>
    <row r="386" s="16" customFormat="1">
      <c r="A386" s="16"/>
      <c r="B386" s="277"/>
      <c r="C386" s="278"/>
      <c r="D386" s="246" t="s">
        <v>134</v>
      </c>
      <c r="E386" s="279" t="s">
        <v>1</v>
      </c>
      <c r="F386" s="280" t="s">
        <v>175</v>
      </c>
      <c r="G386" s="278"/>
      <c r="H386" s="281">
        <v>30</v>
      </c>
      <c r="I386" s="282"/>
      <c r="J386" s="278"/>
      <c r="K386" s="278"/>
      <c r="L386" s="283"/>
      <c r="M386" s="284"/>
      <c r="N386" s="285"/>
      <c r="O386" s="285"/>
      <c r="P386" s="285"/>
      <c r="Q386" s="285"/>
      <c r="R386" s="285"/>
      <c r="S386" s="285"/>
      <c r="T386" s="28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T386" s="287" t="s">
        <v>134</v>
      </c>
      <c r="AU386" s="287" t="s">
        <v>83</v>
      </c>
      <c r="AV386" s="16" t="s">
        <v>142</v>
      </c>
      <c r="AW386" s="16" t="s">
        <v>32</v>
      </c>
      <c r="AX386" s="16" t="s">
        <v>76</v>
      </c>
      <c r="AY386" s="287" t="s">
        <v>126</v>
      </c>
    </row>
    <row r="387" s="14" customFormat="1">
      <c r="A387" s="14"/>
      <c r="B387" s="256"/>
      <c r="C387" s="257"/>
      <c r="D387" s="246" t="s">
        <v>134</v>
      </c>
      <c r="E387" s="258" t="s">
        <v>1</v>
      </c>
      <c r="F387" s="259" t="s">
        <v>137</v>
      </c>
      <c r="G387" s="257"/>
      <c r="H387" s="260">
        <v>278.19999999999999</v>
      </c>
      <c r="I387" s="261"/>
      <c r="J387" s="257"/>
      <c r="K387" s="257"/>
      <c r="L387" s="262"/>
      <c r="M387" s="263"/>
      <c r="N387" s="264"/>
      <c r="O387" s="264"/>
      <c r="P387" s="264"/>
      <c r="Q387" s="264"/>
      <c r="R387" s="264"/>
      <c r="S387" s="264"/>
      <c r="T387" s="26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6" t="s">
        <v>134</v>
      </c>
      <c r="AU387" s="266" t="s">
        <v>83</v>
      </c>
      <c r="AV387" s="14" t="s">
        <v>132</v>
      </c>
      <c r="AW387" s="14" t="s">
        <v>32</v>
      </c>
      <c r="AX387" s="14" t="s">
        <v>81</v>
      </c>
      <c r="AY387" s="266" t="s">
        <v>126</v>
      </c>
    </row>
    <row r="388" s="2" customFormat="1" ht="21.75" customHeight="1">
      <c r="A388" s="39"/>
      <c r="B388" s="40"/>
      <c r="C388" s="230" t="s">
        <v>488</v>
      </c>
      <c r="D388" s="230" t="s">
        <v>128</v>
      </c>
      <c r="E388" s="231" t="s">
        <v>489</v>
      </c>
      <c r="F388" s="232" t="s">
        <v>490</v>
      </c>
      <c r="G388" s="233" t="s">
        <v>131</v>
      </c>
      <c r="H388" s="234">
        <v>278.19999999999999</v>
      </c>
      <c r="I388" s="235"/>
      <c r="J388" s="236">
        <f>ROUND(I388*H388,2)</f>
        <v>0</v>
      </c>
      <c r="K388" s="237"/>
      <c r="L388" s="45"/>
      <c r="M388" s="238" t="s">
        <v>1</v>
      </c>
      <c r="N388" s="239" t="s">
        <v>41</v>
      </c>
      <c r="O388" s="92"/>
      <c r="P388" s="240">
        <f>O388*H388</f>
        <v>0</v>
      </c>
      <c r="Q388" s="240">
        <v>0.0079000000000000008</v>
      </c>
      <c r="R388" s="240">
        <f>Q388*H388</f>
        <v>2.1977800000000003</v>
      </c>
      <c r="S388" s="240">
        <v>0</v>
      </c>
      <c r="T388" s="241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2" t="s">
        <v>132</v>
      </c>
      <c r="AT388" s="242" t="s">
        <v>128</v>
      </c>
      <c r="AU388" s="242" t="s">
        <v>83</v>
      </c>
      <c r="AY388" s="18" t="s">
        <v>126</v>
      </c>
      <c r="BE388" s="243">
        <f>IF(N388="základní",J388,0)</f>
        <v>0</v>
      </c>
      <c r="BF388" s="243">
        <f>IF(N388="snížená",J388,0)</f>
        <v>0</v>
      </c>
      <c r="BG388" s="243">
        <f>IF(N388="zákl. přenesená",J388,0)</f>
        <v>0</v>
      </c>
      <c r="BH388" s="243">
        <f>IF(N388="sníž. přenesená",J388,0)</f>
        <v>0</v>
      </c>
      <c r="BI388" s="243">
        <f>IF(N388="nulová",J388,0)</f>
        <v>0</v>
      </c>
      <c r="BJ388" s="18" t="s">
        <v>81</v>
      </c>
      <c r="BK388" s="243">
        <f>ROUND(I388*H388,2)</f>
        <v>0</v>
      </c>
      <c r="BL388" s="18" t="s">
        <v>132</v>
      </c>
      <c r="BM388" s="242" t="s">
        <v>491</v>
      </c>
    </row>
    <row r="389" s="2" customFormat="1" ht="33" customHeight="1">
      <c r="A389" s="39"/>
      <c r="B389" s="40"/>
      <c r="C389" s="230" t="s">
        <v>492</v>
      </c>
      <c r="D389" s="230" t="s">
        <v>128</v>
      </c>
      <c r="E389" s="231" t="s">
        <v>493</v>
      </c>
      <c r="F389" s="232" t="s">
        <v>494</v>
      </c>
      <c r="G389" s="233" t="s">
        <v>131</v>
      </c>
      <c r="H389" s="234">
        <v>30.199999999999999</v>
      </c>
      <c r="I389" s="235"/>
      <c r="J389" s="236">
        <f>ROUND(I389*H389,2)</f>
        <v>0</v>
      </c>
      <c r="K389" s="237"/>
      <c r="L389" s="45"/>
      <c r="M389" s="238" t="s">
        <v>1</v>
      </c>
      <c r="N389" s="239" t="s">
        <v>41</v>
      </c>
      <c r="O389" s="92"/>
      <c r="P389" s="240">
        <f>O389*H389</f>
        <v>0</v>
      </c>
      <c r="Q389" s="240">
        <v>0.0083499999999999998</v>
      </c>
      <c r="R389" s="240">
        <f>Q389*H389</f>
        <v>0.25217000000000001</v>
      </c>
      <c r="S389" s="240">
        <v>0</v>
      </c>
      <c r="T389" s="241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2" t="s">
        <v>132</v>
      </c>
      <c r="AT389" s="242" t="s">
        <v>128</v>
      </c>
      <c r="AU389" s="242" t="s">
        <v>83</v>
      </c>
      <c r="AY389" s="18" t="s">
        <v>126</v>
      </c>
      <c r="BE389" s="243">
        <f>IF(N389="základní",J389,0)</f>
        <v>0</v>
      </c>
      <c r="BF389" s="243">
        <f>IF(N389="snížená",J389,0)</f>
        <v>0</v>
      </c>
      <c r="BG389" s="243">
        <f>IF(N389="zákl. přenesená",J389,0)</f>
        <v>0</v>
      </c>
      <c r="BH389" s="243">
        <f>IF(N389="sníž. přenesená",J389,0)</f>
        <v>0</v>
      </c>
      <c r="BI389" s="243">
        <f>IF(N389="nulová",J389,0)</f>
        <v>0</v>
      </c>
      <c r="BJ389" s="18" t="s">
        <v>81</v>
      </c>
      <c r="BK389" s="243">
        <f>ROUND(I389*H389,2)</f>
        <v>0</v>
      </c>
      <c r="BL389" s="18" t="s">
        <v>132</v>
      </c>
      <c r="BM389" s="242" t="s">
        <v>495</v>
      </c>
    </row>
    <row r="390" s="15" customFormat="1">
      <c r="A390" s="15"/>
      <c r="B390" s="267"/>
      <c r="C390" s="268"/>
      <c r="D390" s="246" t="s">
        <v>134</v>
      </c>
      <c r="E390" s="269" t="s">
        <v>1</v>
      </c>
      <c r="F390" s="270" t="s">
        <v>472</v>
      </c>
      <c r="G390" s="268"/>
      <c r="H390" s="269" t="s">
        <v>1</v>
      </c>
      <c r="I390" s="271"/>
      <c r="J390" s="268"/>
      <c r="K390" s="268"/>
      <c r="L390" s="272"/>
      <c r="M390" s="273"/>
      <c r="N390" s="274"/>
      <c r="O390" s="274"/>
      <c r="P390" s="274"/>
      <c r="Q390" s="274"/>
      <c r="R390" s="274"/>
      <c r="S390" s="274"/>
      <c r="T390" s="27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76" t="s">
        <v>134</v>
      </c>
      <c r="AU390" s="276" t="s">
        <v>83</v>
      </c>
      <c r="AV390" s="15" t="s">
        <v>81</v>
      </c>
      <c r="AW390" s="15" t="s">
        <v>32</v>
      </c>
      <c r="AX390" s="15" t="s">
        <v>76</v>
      </c>
      <c r="AY390" s="276" t="s">
        <v>126</v>
      </c>
    </row>
    <row r="391" s="13" customFormat="1">
      <c r="A391" s="13"/>
      <c r="B391" s="244"/>
      <c r="C391" s="245"/>
      <c r="D391" s="246" t="s">
        <v>134</v>
      </c>
      <c r="E391" s="247" t="s">
        <v>1</v>
      </c>
      <c r="F391" s="248" t="s">
        <v>473</v>
      </c>
      <c r="G391" s="245"/>
      <c r="H391" s="249">
        <v>0.105</v>
      </c>
      <c r="I391" s="250"/>
      <c r="J391" s="245"/>
      <c r="K391" s="245"/>
      <c r="L391" s="251"/>
      <c r="M391" s="252"/>
      <c r="N391" s="253"/>
      <c r="O391" s="253"/>
      <c r="P391" s="253"/>
      <c r="Q391" s="253"/>
      <c r="R391" s="253"/>
      <c r="S391" s="253"/>
      <c r="T391" s="25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5" t="s">
        <v>134</v>
      </c>
      <c r="AU391" s="255" t="s">
        <v>83</v>
      </c>
      <c r="AV391" s="13" t="s">
        <v>83</v>
      </c>
      <c r="AW391" s="13" t="s">
        <v>32</v>
      </c>
      <c r="AX391" s="13" t="s">
        <v>76</v>
      </c>
      <c r="AY391" s="255" t="s">
        <v>126</v>
      </c>
    </row>
    <row r="392" s="13" customFormat="1">
      <c r="A392" s="13"/>
      <c r="B392" s="244"/>
      <c r="C392" s="245"/>
      <c r="D392" s="246" t="s">
        <v>134</v>
      </c>
      <c r="E392" s="247" t="s">
        <v>1</v>
      </c>
      <c r="F392" s="248" t="s">
        <v>474</v>
      </c>
      <c r="G392" s="245"/>
      <c r="H392" s="249">
        <v>23.399999999999999</v>
      </c>
      <c r="I392" s="250"/>
      <c r="J392" s="245"/>
      <c r="K392" s="245"/>
      <c r="L392" s="251"/>
      <c r="M392" s="252"/>
      <c r="N392" s="253"/>
      <c r="O392" s="253"/>
      <c r="P392" s="253"/>
      <c r="Q392" s="253"/>
      <c r="R392" s="253"/>
      <c r="S392" s="253"/>
      <c r="T392" s="25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5" t="s">
        <v>134</v>
      </c>
      <c r="AU392" s="255" t="s">
        <v>83</v>
      </c>
      <c r="AV392" s="13" t="s">
        <v>83</v>
      </c>
      <c r="AW392" s="13" t="s">
        <v>32</v>
      </c>
      <c r="AX392" s="13" t="s">
        <v>76</v>
      </c>
      <c r="AY392" s="255" t="s">
        <v>126</v>
      </c>
    </row>
    <row r="393" s="13" customFormat="1">
      <c r="A393" s="13"/>
      <c r="B393" s="244"/>
      <c r="C393" s="245"/>
      <c r="D393" s="246" t="s">
        <v>134</v>
      </c>
      <c r="E393" s="247" t="s">
        <v>1</v>
      </c>
      <c r="F393" s="248" t="s">
        <v>475</v>
      </c>
      <c r="G393" s="245"/>
      <c r="H393" s="249">
        <v>6.6299999999999999</v>
      </c>
      <c r="I393" s="250"/>
      <c r="J393" s="245"/>
      <c r="K393" s="245"/>
      <c r="L393" s="251"/>
      <c r="M393" s="252"/>
      <c r="N393" s="253"/>
      <c r="O393" s="253"/>
      <c r="P393" s="253"/>
      <c r="Q393" s="253"/>
      <c r="R393" s="253"/>
      <c r="S393" s="253"/>
      <c r="T393" s="25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5" t="s">
        <v>134</v>
      </c>
      <c r="AU393" s="255" t="s">
        <v>83</v>
      </c>
      <c r="AV393" s="13" t="s">
        <v>83</v>
      </c>
      <c r="AW393" s="13" t="s">
        <v>32</v>
      </c>
      <c r="AX393" s="13" t="s">
        <v>76</v>
      </c>
      <c r="AY393" s="255" t="s">
        <v>126</v>
      </c>
    </row>
    <row r="394" s="13" customFormat="1">
      <c r="A394" s="13"/>
      <c r="B394" s="244"/>
      <c r="C394" s="245"/>
      <c r="D394" s="246" t="s">
        <v>134</v>
      </c>
      <c r="E394" s="247" t="s">
        <v>1</v>
      </c>
      <c r="F394" s="248" t="s">
        <v>476</v>
      </c>
      <c r="G394" s="245"/>
      <c r="H394" s="249">
        <v>0.065000000000000002</v>
      </c>
      <c r="I394" s="250"/>
      <c r="J394" s="245"/>
      <c r="K394" s="245"/>
      <c r="L394" s="251"/>
      <c r="M394" s="252"/>
      <c r="N394" s="253"/>
      <c r="O394" s="253"/>
      <c r="P394" s="253"/>
      <c r="Q394" s="253"/>
      <c r="R394" s="253"/>
      <c r="S394" s="253"/>
      <c r="T394" s="25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5" t="s">
        <v>134</v>
      </c>
      <c r="AU394" s="255" t="s">
        <v>83</v>
      </c>
      <c r="AV394" s="13" t="s">
        <v>83</v>
      </c>
      <c r="AW394" s="13" t="s">
        <v>32</v>
      </c>
      <c r="AX394" s="13" t="s">
        <v>76</v>
      </c>
      <c r="AY394" s="255" t="s">
        <v>126</v>
      </c>
    </row>
    <row r="395" s="14" customFormat="1">
      <c r="A395" s="14"/>
      <c r="B395" s="256"/>
      <c r="C395" s="257"/>
      <c r="D395" s="246" t="s">
        <v>134</v>
      </c>
      <c r="E395" s="258" t="s">
        <v>1</v>
      </c>
      <c r="F395" s="259" t="s">
        <v>137</v>
      </c>
      <c r="G395" s="257"/>
      <c r="H395" s="260">
        <v>30.199999999999999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6" t="s">
        <v>134</v>
      </c>
      <c r="AU395" s="266" t="s">
        <v>83</v>
      </c>
      <c r="AV395" s="14" t="s">
        <v>132</v>
      </c>
      <c r="AW395" s="14" t="s">
        <v>32</v>
      </c>
      <c r="AX395" s="14" t="s">
        <v>81</v>
      </c>
      <c r="AY395" s="266" t="s">
        <v>126</v>
      </c>
    </row>
    <row r="396" s="2" customFormat="1" ht="21.75" customHeight="1">
      <c r="A396" s="39"/>
      <c r="B396" s="40"/>
      <c r="C396" s="288" t="s">
        <v>496</v>
      </c>
      <c r="D396" s="288" t="s">
        <v>275</v>
      </c>
      <c r="E396" s="289" t="s">
        <v>497</v>
      </c>
      <c r="F396" s="290" t="s">
        <v>498</v>
      </c>
      <c r="G396" s="291" t="s">
        <v>131</v>
      </c>
      <c r="H396" s="292">
        <v>30.803999999999998</v>
      </c>
      <c r="I396" s="293"/>
      <c r="J396" s="294">
        <f>ROUND(I396*H396,2)</f>
        <v>0</v>
      </c>
      <c r="K396" s="295"/>
      <c r="L396" s="296"/>
      <c r="M396" s="297" t="s">
        <v>1</v>
      </c>
      <c r="N396" s="298" t="s">
        <v>41</v>
      </c>
      <c r="O396" s="92"/>
      <c r="P396" s="240">
        <f>O396*H396</f>
        <v>0</v>
      </c>
      <c r="Q396" s="240">
        <v>0.0015</v>
      </c>
      <c r="R396" s="240">
        <f>Q396*H396</f>
        <v>0.046205999999999997</v>
      </c>
      <c r="S396" s="240">
        <v>0</v>
      </c>
      <c r="T396" s="241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2" t="s">
        <v>190</v>
      </c>
      <c r="AT396" s="242" t="s">
        <v>275</v>
      </c>
      <c r="AU396" s="242" t="s">
        <v>83</v>
      </c>
      <c r="AY396" s="18" t="s">
        <v>126</v>
      </c>
      <c r="BE396" s="243">
        <f>IF(N396="základní",J396,0)</f>
        <v>0</v>
      </c>
      <c r="BF396" s="243">
        <f>IF(N396="snížená",J396,0)</f>
        <v>0</v>
      </c>
      <c r="BG396" s="243">
        <f>IF(N396="zákl. přenesená",J396,0)</f>
        <v>0</v>
      </c>
      <c r="BH396" s="243">
        <f>IF(N396="sníž. přenesená",J396,0)</f>
        <v>0</v>
      </c>
      <c r="BI396" s="243">
        <f>IF(N396="nulová",J396,0)</f>
        <v>0</v>
      </c>
      <c r="BJ396" s="18" t="s">
        <v>81</v>
      </c>
      <c r="BK396" s="243">
        <f>ROUND(I396*H396,2)</f>
        <v>0</v>
      </c>
      <c r="BL396" s="18" t="s">
        <v>132</v>
      </c>
      <c r="BM396" s="242" t="s">
        <v>499</v>
      </c>
    </row>
    <row r="397" s="13" customFormat="1">
      <c r="A397" s="13"/>
      <c r="B397" s="244"/>
      <c r="C397" s="245"/>
      <c r="D397" s="246" t="s">
        <v>134</v>
      </c>
      <c r="E397" s="245"/>
      <c r="F397" s="248" t="s">
        <v>500</v>
      </c>
      <c r="G397" s="245"/>
      <c r="H397" s="249">
        <v>30.803999999999998</v>
      </c>
      <c r="I397" s="250"/>
      <c r="J397" s="245"/>
      <c r="K397" s="245"/>
      <c r="L397" s="251"/>
      <c r="M397" s="252"/>
      <c r="N397" s="253"/>
      <c r="O397" s="253"/>
      <c r="P397" s="253"/>
      <c r="Q397" s="253"/>
      <c r="R397" s="253"/>
      <c r="S397" s="253"/>
      <c r="T397" s="25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5" t="s">
        <v>134</v>
      </c>
      <c r="AU397" s="255" t="s">
        <v>83</v>
      </c>
      <c r="AV397" s="13" t="s">
        <v>83</v>
      </c>
      <c r="AW397" s="13" t="s">
        <v>4</v>
      </c>
      <c r="AX397" s="13" t="s">
        <v>81</v>
      </c>
      <c r="AY397" s="255" t="s">
        <v>126</v>
      </c>
    </row>
    <row r="398" s="2" customFormat="1" ht="33" customHeight="1">
      <c r="A398" s="39"/>
      <c r="B398" s="40"/>
      <c r="C398" s="230" t="s">
        <v>501</v>
      </c>
      <c r="D398" s="230" t="s">
        <v>128</v>
      </c>
      <c r="E398" s="231" t="s">
        <v>502</v>
      </c>
      <c r="F398" s="232" t="s">
        <v>503</v>
      </c>
      <c r="G398" s="233" t="s">
        <v>131</v>
      </c>
      <c r="H398" s="234">
        <v>246.59999999999999</v>
      </c>
      <c r="I398" s="235"/>
      <c r="J398" s="236">
        <f>ROUND(I398*H398,2)</f>
        <v>0</v>
      </c>
      <c r="K398" s="237"/>
      <c r="L398" s="45"/>
      <c r="M398" s="238" t="s">
        <v>1</v>
      </c>
      <c r="N398" s="239" t="s">
        <v>41</v>
      </c>
      <c r="O398" s="92"/>
      <c r="P398" s="240">
        <f>O398*H398</f>
        <v>0</v>
      </c>
      <c r="Q398" s="240">
        <v>0.0085199999999999998</v>
      </c>
      <c r="R398" s="240">
        <f>Q398*H398</f>
        <v>2.101032</v>
      </c>
      <c r="S398" s="240">
        <v>0</v>
      </c>
      <c r="T398" s="241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2" t="s">
        <v>132</v>
      </c>
      <c r="AT398" s="242" t="s">
        <v>128</v>
      </c>
      <c r="AU398" s="242" t="s">
        <v>83</v>
      </c>
      <c r="AY398" s="18" t="s">
        <v>126</v>
      </c>
      <c r="BE398" s="243">
        <f>IF(N398="základní",J398,0)</f>
        <v>0</v>
      </c>
      <c r="BF398" s="243">
        <f>IF(N398="snížená",J398,0)</f>
        <v>0</v>
      </c>
      <c r="BG398" s="243">
        <f>IF(N398="zákl. přenesená",J398,0)</f>
        <v>0</v>
      </c>
      <c r="BH398" s="243">
        <f>IF(N398="sníž. přenesená",J398,0)</f>
        <v>0</v>
      </c>
      <c r="BI398" s="243">
        <f>IF(N398="nulová",J398,0)</f>
        <v>0</v>
      </c>
      <c r="BJ398" s="18" t="s">
        <v>81</v>
      </c>
      <c r="BK398" s="243">
        <f>ROUND(I398*H398,2)</f>
        <v>0</v>
      </c>
      <c r="BL398" s="18" t="s">
        <v>132</v>
      </c>
      <c r="BM398" s="242" t="s">
        <v>504</v>
      </c>
    </row>
    <row r="399" s="13" customFormat="1">
      <c r="A399" s="13"/>
      <c r="B399" s="244"/>
      <c r="C399" s="245"/>
      <c r="D399" s="246" t="s">
        <v>134</v>
      </c>
      <c r="E399" s="247" t="s">
        <v>1</v>
      </c>
      <c r="F399" s="248" t="s">
        <v>505</v>
      </c>
      <c r="G399" s="245"/>
      <c r="H399" s="249">
        <v>127.90600000000001</v>
      </c>
      <c r="I399" s="250"/>
      <c r="J399" s="245"/>
      <c r="K399" s="245"/>
      <c r="L399" s="251"/>
      <c r="M399" s="252"/>
      <c r="N399" s="253"/>
      <c r="O399" s="253"/>
      <c r="P399" s="253"/>
      <c r="Q399" s="253"/>
      <c r="R399" s="253"/>
      <c r="S399" s="253"/>
      <c r="T399" s="25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5" t="s">
        <v>134</v>
      </c>
      <c r="AU399" s="255" t="s">
        <v>83</v>
      </c>
      <c r="AV399" s="13" t="s">
        <v>83</v>
      </c>
      <c r="AW399" s="13" t="s">
        <v>32</v>
      </c>
      <c r="AX399" s="13" t="s">
        <v>76</v>
      </c>
      <c r="AY399" s="255" t="s">
        <v>126</v>
      </c>
    </row>
    <row r="400" s="13" customFormat="1">
      <c r="A400" s="13"/>
      <c r="B400" s="244"/>
      <c r="C400" s="245"/>
      <c r="D400" s="246" t="s">
        <v>134</v>
      </c>
      <c r="E400" s="247" t="s">
        <v>1</v>
      </c>
      <c r="F400" s="248" t="s">
        <v>506</v>
      </c>
      <c r="G400" s="245"/>
      <c r="H400" s="249">
        <v>118.604</v>
      </c>
      <c r="I400" s="250"/>
      <c r="J400" s="245"/>
      <c r="K400" s="245"/>
      <c r="L400" s="251"/>
      <c r="M400" s="252"/>
      <c r="N400" s="253"/>
      <c r="O400" s="253"/>
      <c r="P400" s="253"/>
      <c r="Q400" s="253"/>
      <c r="R400" s="253"/>
      <c r="S400" s="253"/>
      <c r="T400" s="25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5" t="s">
        <v>134</v>
      </c>
      <c r="AU400" s="255" t="s">
        <v>83</v>
      </c>
      <c r="AV400" s="13" t="s">
        <v>83</v>
      </c>
      <c r="AW400" s="13" t="s">
        <v>32</v>
      </c>
      <c r="AX400" s="13" t="s">
        <v>76</v>
      </c>
      <c r="AY400" s="255" t="s">
        <v>126</v>
      </c>
    </row>
    <row r="401" s="13" customFormat="1">
      <c r="A401" s="13"/>
      <c r="B401" s="244"/>
      <c r="C401" s="245"/>
      <c r="D401" s="246" t="s">
        <v>134</v>
      </c>
      <c r="E401" s="247" t="s">
        <v>1</v>
      </c>
      <c r="F401" s="248" t="s">
        <v>507</v>
      </c>
      <c r="G401" s="245"/>
      <c r="H401" s="249">
        <v>0.089999999999999997</v>
      </c>
      <c r="I401" s="250"/>
      <c r="J401" s="245"/>
      <c r="K401" s="245"/>
      <c r="L401" s="251"/>
      <c r="M401" s="252"/>
      <c r="N401" s="253"/>
      <c r="O401" s="253"/>
      <c r="P401" s="253"/>
      <c r="Q401" s="253"/>
      <c r="R401" s="253"/>
      <c r="S401" s="253"/>
      <c r="T401" s="25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5" t="s">
        <v>134</v>
      </c>
      <c r="AU401" s="255" t="s">
        <v>83</v>
      </c>
      <c r="AV401" s="13" t="s">
        <v>83</v>
      </c>
      <c r="AW401" s="13" t="s">
        <v>32</v>
      </c>
      <c r="AX401" s="13" t="s">
        <v>76</v>
      </c>
      <c r="AY401" s="255" t="s">
        <v>126</v>
      </c>
    </row>
    <row r="402" s="14" customFormat="1">
      <c r="A402" s="14"/>
      <c r="B402" s="256"/>
      <c r="C402" s="257"/>
      <c r="D402" s="246" t="s">
        <v>134</v>
      </c>
      <c r="E402" s="258" t="s">
        <v>1</v>
      </c>
      <c r="F402" s="259" t="s">
        <v>137</v>
      </c>
      <c r="G402" s="257"/>
      <c r="H402" s="260">
        <v>246.59999999999999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6" t="s">
        <v>134</v>
      </c>
      <c r="AU402" s="266" t="s">
        <v>83</v>
      </c>
      <c r="AV402" s="14" t="s">
        <v>132</v>
      </c>
      <c r="AW402" s="14" t="s">
        <v>32</v>
      </c>
      <c r="AX402" s="14" t="s">
        <v>81</v>
      </c>
      <c r="AY402" s="266" t="s">
        <v>126</v>
      </c>
    </row>
    <row r="403" s="2" customFormat="1" ht="16.5" customHeight="1">
      <c r="A403" s="39"/>
      <c r="B403" s="40"/>
      <c r="C403" s="288" t="s">
        <v>508</v>
      </c>
      <c r="D403" s="288" t="s">
        <v>275</v>
      </c>
      <c r="E403" s="289" t="s">
        <v>509</v>
      </c>
      <c r="F403" s="290" t="s">
        <v>510</v>
      </c>
      <c r="G403" s="291" t="s">
        <v>131</v>
      </c>
      <c r="H403" s="292">
        <v>251.53200000000001</v>
      </c>
      <c r="I403" s="293"/>
      <c r="J403" s="294">
        <f>ROUND(I403*H403,2)</f>
        <v>0</v>
      </c>
      <c r="K403" s="295"/>
      <c r="L403" s="296"/>
      <c r="M403" s="297" t="s">
        <v>1</v>
      </c>
      <c r="N403" s="298" t="s">
        <v>41</v>
      </c>
      <c r="O403" s="92"/>
      <c r="P403" s="240">
        <f>O403*H403</f>
        <v>0</v>
      </c>
      <c r="Q403" s="240">
        <v>0.0023</v>
      </c>
      <c r="R403" s="240">
        <f>Q403*H403</f>
        <v>0.57852360000000003</v>
      </c>
      <c r="S403" s="240">
        <v>0</v>
      </c>
      <c r="T403" s="241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2" t="s">
        <v>190</v>
      </c>
      <c r="AT403" s="242" t="s">
        <v>275</v>
      </c>
      <c r="AU403" s="242" t="s">
        <v>83</v>
      </c>
      <c r="AY403" s="18" t="s">
        <v>126</v>
      </c>
      <c r="BE403" s="243">
        <f>IF(N403="základní",J403,0)</f>
        <v>0</v>
      </c>
      <c r="BF403" s="243">
        <f>IF(N403="snížená",J403,0)</f>
        <v>0</v>
      </c>
      <c r="BG403" s="243">
        <f>IF(N403="zákl. přenesená",J403,0)</f>
        <v>0</v>
      </c>
      <c r="BH403" s="243">
        <f>IF(N403="sníž. přenesená",J403,0)</f>
        <v>0</v>
      </c>
      <c r="BI403" s="243">
        <f>IF(N403="nulová",J403,0)</f>
        <v>0</v>
      </c>
      <c r="BJ403" s="18" t="s">
        <v>81</v>
      </c>
      <c r="BK403" s="243">
        <f>ROUND(I403*H403,2)</f>
        <v>0</v>
      </c>
      <c r="BL403" s="18" t="s">
        <v>132</v>
      </c>
      <c r="BM403" s="242" t="s">
        <v>511</v>
      </c>
    </row>
    <row r="404" s="13" customFormat="1">
      <c r="A404" s="13"/>
      <c r="B404" s="244"/>
      <c r="C404" s="245"/>
      <c r="D404" s="246" t="s">
        <v>134</v>
      </c>
      <c r="E404" s="245"/>
      <c r="F404" s="248" t="s">
        <v>512</v>
      </c>
      <c r="G404" s="245"/>
      <c r="H404" s="249">
        <v>251.53200000000001</v>
      </c>
      <c r="I404" s="250"/>
      <c r="J404" s="245"/>
      <c r="K404" s="245"/>
      <c r="L404" s="251"/>
      <c r="M404" s="252"/>
      <c r="N404" s="253"/>
      <c r="O404" s="253"/>
      <c r="P404" s="253"/>
      <c r="Q404" s="253"/>
      <c r="R404" s="253"/>
      <c r="S404" s="253"/>
      <c r="T404" s="25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5" t="s">
        <v>134</v>
      </c>
      <c r="AU404" s="255" t="s">
        <v>83</v>
      </c>
      <c r="AV404" s="13" t="s">
        <v>83</v>
      </c>
      <c r="AW404" s="13" t="s">
        <v>4</v>
      </c>
      <c r="AX404" s="13" t="s">
        <v>81</v>
      </c>
      <c r="AY404" s="255" t="s">
        <v>126</v>
      </c>
    </row>
    <row r="405" s="2" customFormat="1" ht="33" customHeight="1">
      <c r="A405" s="39"/>
      <c r="B405" s="40"/>
      <c r="C405" s="230" t="s">
        <v>513</v>
      </c>
      <c r="D405" s="230" t="s">
        <v>128</v>
      </c>
      <c r="E405" s="231" t="s">
        <v>514</v>
      </c>
      <c r="F405" s="232" t="s">
        <v>515</v>
      </c>
      <c r="G405" s="233" t="s">
        <v>312</v>
      </c>
      <c r="H405" s="234">
        <v>21.600000000000001</v>
      </c>
      <c r="I405" s="235"/>
      <c r="J405" s="236">
        <f>ROUND(I405*H405,2)</f>
        <v>0</v>
      </c>
      <c r="K405" s="237"/>
      <c r="L405" s="45"/>
      <c r="M405" s="238" t="s">
        <v>1</v>
      </c>
      <c r="N405" s="239" t="s">
        <v>41</v>
      </c>
      <c r="O405" s="92"/>
      <c r="P405" s="240">
        <f>O405*H405</f>
        <v>0</v>
      </c>
      <c r="Q405" s="240">
        <v>0.0017600000000000001</v>
      </c>
      <c r="R405" s="240">
        <f>Q405*H405</f>
        <v>0.038016000000000001</v>
      </c>
      <c r="S405" s="240">
        <v>0</v>
      </c>
      <c r="T405" s="241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2" t="s">
        <v>132</v>
      </c>
      <c r="AT405" s="242" t="s">
        <v>128</v>
      </c>
      <c r="AU405" s="242" t="s">
        <v>83</v>
      </c>
      <c r="AY405" s="18" t="s">
        <v>126</v>
      </c>
      <c r="BE405" s="243">
        <f>IF(N405="základní",J405,0)</f>
        <v>0</v>
      </c>
      <c r="BF405" s="243">
        <f>IF(N405="snížená",J405,0)</f>
        <v>0</v>
      </c>
      <c r="BG405" s="243">
        <f>IF(N405="zákl. přenesená",J405,0)</f>
        <v>0</v>
      </c>
      <c r="BH405" s="243">
        <f>IF(N405="sníž. přenesená",J405,0)</f>
        <v>0</v>
      </c>
      <c r="BI405" s="243">
        <f>IF(N405="nulová",J405,0)</f>
        <v>0</v>
      </c>
      <c r="BJ405" s="18" t="s">
        <v>81</v>
      </c>
      <c r="BK405" s="243">
        <f>ROUND(I405*H405,2)</f>
        <v>0</v>
      </c>
      <c r="BL405" s="18" t="s">
        <v>132</v>
      </c>
      <c r="BM405" s="242" t="s">
        <v>516</v>
      </c>
    </row>
    <row r="406" s="13" customFormat="1">
      <c r="A406" s="13"/>
      <c r="B406" s="244"/>
      <c r="C406" s="245"/>
      <c r="D406" s="246" t="s">
        <v>134</v>
      </c>
      <c r="E406" s="247" t="s">
        <v>1</v>
      </c>
      <c r="F406" s="248" t="s">
        <v>517</v>
      </c>
      <c r="G406" s="245"/>
      <c r="H406" s="249">
        <v>10.08</v>
      </c>
      <c r="I406" s="250"/>
      <c r="J406" s="245"/>
      <c r="K406" s="245"/>
      <c r="L406" s="251"/>
      <c r="M406" s="252"/>
      <c r="N406" s="253"/>
      <c r="O406" s="253"/>
      <c r="P406" s="253"/>
      <c r="Q406" s="253"/>
      <c r="R406" s="253"/>
      <c r="S406" s="253"/>
      <c r="T406" s="25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5" t="s">
        <v>134</v>
      </c>
      <c r="AU406" s="255" t="s">
        <v>83</v>
      </c>
      <c r="AV406" s="13" t="s">
        <v>83</v>
      </c>
      <c r="AW406" s="13" t="s">
        <v>32</v>
      </c>
      <c r="AX406" s="13" t="s">
        <v>76</v>
      </c>
      <c r="AY406" s="255" t="s">
        <v>126</v>
      </c>
    </row>
    <row r="407" s="13" customFormat="1">
      <c r="A407" s="13"/>
      <c r="B407" s="244"/>
      <c r="C407" s="245"/>
      <c r="D407" s="246" t="s">
        <v>134</v>
      </c>
      <c r="E407" s="247" t="s">
        <v>1</v>
      </c>
      <c r="F407" s="248" t="s">
        <v>518</v>
      </c>
      <c r="G407" s="245"/>
      <c r="H407" s="249">
        <v>9.3599999999999994</v>
      </c>
      <c r="I407" s="250"/>
      <c r="J407" s="245"/>
      <c r="K407" s="245"/>
      <c r="L407" s="251"/>
      <c r="M407" s="252"/>
      <c r="N407" s="253"/>
      <c r="O407" s="253"/>
      <c r="P407" s="253"/>
      <c r="Q407" s="253"/>
      <c r="R407" s="253"/>
      <c r="S407" s="253"/>
      <c r="T407" s="25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5" t="s">
        <v>134</v>
      </c>
      <c r="AU407" s="255" t="s">
        <v>83</v>
      </c>
      <c r="AV407" s="13" t="s">
        <v>83</v>
      </c>
      <c r="AW407" s="13" t="s">
        <v>32</v>
      </c>
      <c r="AX407" s="13" t="s">
        <v>76</v>
      </c>
      <c r="AY407" s="255" t="s">
        <v>126</v>
      </c>
    </row>
    <row r="408" s="13" customFormat="1">
      <c r="A408" s="13"/>
      <c r="B408" s="244"/>
      <c r="C408" s="245"/>
      <c r="D408" s="246" t="s">
        <v>134</v>
      </c>
      <c r="E408" s="247" t="s">
        <v>1</v>
      </c>
      <c r="F408" s="248" t="s">
        <v>519</v>
      </c>
      <c r="G408" s="245"/>
      <c r="H408" s="249">
        <v>0.95999999999999996</v>
      </c>
      <c r="I408" s="250"/>
      <c r="J408" s="245"/>
      <c r="K408" s="245"/>
      <c r="L408" s="251"/>
      <c r="M408" s="252"/>
      <c r="N408" s="253"/>
      <c r="O408" s="253"/>
      <c r="P408" s="253"/>
      <c r="Q408" s="253"/>
      <c r="R408" s="253"/>
      <c r="S408" s="253"/>
      <c r="T408" s="25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5" t="s">
        <v>134</v>
      </c>
      <c r="AU408" s="255" t="s">
        <v>83</v>
      </c>
      <c r="AV408" s="13" t="s">
        <v>83</v>
      </c>
      <c r="AW408" s="13" t="s">
        <v>32</v>
      </c>
      <c r="AX408" s="13" t="s">
        <v>76</v>
      </c>
      <c r="AY408" s="255" t="s">
        <v>126</v>
      </c>
    </row>
    <row r="409" s="13" customFormat="1">
      <c r="A409" s="13"/>
      <c r="B409" s="244"/>
      <c r="C409" s="245"/>
      <c r="D409" s="246" t="s">
        <v>134</v>
      </c>
      <c r="E409" s="247" t="s">
        <v>1</v>
      </c>
      <c r="F409" s="248" t="s">
        <v>520</v>
      </c>
      <c r="G409" s="245"/>
      <c r="H409" s="249">
        <v>1.1399999999999999</v>
      </c>
      <c r="I409" s="250"/>
      <c r="J409" s="245"/>
      <c r="K409" s="245"/>
      <c r="L409" s="251"/>
      <c r="M409" s="252"/>
      <c r="N409" s="253"/>
      <c r="O409" s="253"/>
      <c r="P409" s="253"/>
      <c r="Q409" s="253"/>
      <c r="R409" s="253"/>
      <c r="S409" s="253"/>
      <c r="T409" s="25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5" t="s">
        <v>134</v>
      </c>
      <c r="AU409" s="255" t="s">
        <v>83</v>
      </c>
      <c r="AV409" s="13" t="s">
        <v>83</v>
      </c>
      <c r="AW409" s="13" t="s">
        <v>32</v>
      </c>
      <c r="AX409" s="13" t="s">
        <v>76</v>
      </c>
      <c r="AY409" s="255" t="s">
        <v>126</v>
      </c>
    </row>
    <row r="410" s="13" customFormat="1">
      <c r="A410" s="13"/>
      <c r="B410" s="244"/>
      <c r="C410" s="245"/>
      <c r="D410" s="246" t="s">
        <v>134</v>
      </c>
      <c r="E410" s="247" t="s">
        <v>1</v>
      </c>
      <c r="F410" s="248" t="s">
        <v>258</v>
      </c>
      <c r="G410" s="245"/>
      <c r="H410" s="249">
        <v>0.059999999999999998</v>
      </c>
      <c r="I410" s="250"/>
      <c r="J410" s="245"/>
      <c r="K410" s="245"/>
      <c r="L410" s="251"/>
      <c r="M410" s="252"/>
      <c r="N410" s="253"/>
      <c r="O410" s="253"/>
      <c r="P410" s="253"/>
      <c r="Q410" s="253"/>
      <c r="R410" s="253"/>
      <c r="S410" s="253"/>
      <c r="T410" s="25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5" t="s">
        <v>134</v>
      </c>
      <c r="AU410" s="255" t="s">
        <v>83</v>
      </c>
      <c r="AV410" s="13" t="s">
        <v>83</v>
      </c>
      <c r="AW410" s="13" t="s">
        <v>32</v>
      </c>
      <c r="AX410" s="13" t="s">
        <v>76</v>
      </c>
      <c r="AY410" s="255" t="s">
        <v>126</v>
      </c>
    </row>
    <row r="411" s="14" customFormat="1">
      <c r="A411" s="14"/>
      <c r="B411" s="256"/>
      <c r="C411" s="257"/>
      <c r="D411" s="246" t="s">
        <v>134</v>
      </c>
      <c r="E411" s="258" t="s">
        <v>1</v>
      </c>
      <c r="F411" s="259" t="s">
        <v>137</v>
      </c>
      <c r="G411" s="257"/>
      <c r="H411" s="260">
        <v>21.600000000000001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6" t="s">
        <v>134</v>
      </c>
      <c r="AU411" s="266" t="s">
        <v>83</v>
      </c>
      <c r="AV411" s="14" t="s">
        <v>132</v>
      </c>
      <c r="AW411" s="14" t="s">
        <v>32</v>
      </c>
      <c r="AX411" s="14" t="s">
        <v>81</v>
      </c>
      <c r="AY411" s="266" t="s">
        <v>126</v>
      </c>
    </row>
    <row r="412" s="2" customFormat="1" ht="16.5" customHeight="1">
      <c r="A412" s="39"/>
      <c r="B412" s="40"/>
      <c r="C412" s="288" t="s">
        <v>521</v>
      </c>
      <c r="D412" s="288" t="s">
        <v>275</v>
      </c>
      <c r="E412" s="289" t="s">
        <v>522</v>
      </c>
      <c r="F412" s="290" t="s">
        <v>523</v>
      </c>
      <c r="G412" s="291" t="s">
        <v>131</v>
      </c>
      <c r="H412" s="292">
        <v>23.760000000000002</v>
      </c>
      <c r="I412" s="293"/>
      <c r="J412" s="294">
        <f>ROUND(I412*H412,2)</f>
        <v>0</v>
      </c>
      <c r="K412" s="295"/>
      <c r="L412" s="296"/>
      <c r="M412" s="297" t="s">
        <v>1</v>
      </c>
      <c r="N412" s="298" t="s">
        <v>41</v>
      </c>
      <c r="O412" s="92"/>
      <c r="P412" s="240">
        <f>O412*H412</f>
        <v>0</v>
      </c>
      <c r="Q412" s="240">
        <v>0.00068999999999999997</v>
      </c>
      <c r="R412" s="240">
        <f>Q412*H412</f>
        <v>0.0163944</v>
      </c>
      <c r="S412" s="240">
        <v>0</v>
      </c>
      <c r="T412" s="241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2" t="s">
        <v>190</v>
      </c>
      <c r="AT412" s="242" t="s">
        <v>275</v>
      </c>
      <c r="AU412" s="242" t="s">
        <v>83</v>
      </c>
      <c r="AY412" s="18" t="s">
        <v>126</v>
      </c>
      <c r="BE412" s="243">
        <f>IF(N412="základní",J412,0)</f>
        <v>0</v>
      </c>
      <c r="BF412" s="243">
        <f>IF(N412="snížená",J412,0)</f>
        <v>0</v>
      </c>
      <c r="BG412" s="243">
        <f>IF(N412="zákl. přenesená",J412,0)</f>
        <v>0</v>
      </c>
      <c r="BH412" s="243">
        <f>IF(N412="sníž. přenesená",J412,0)</f>
        <v>0</v>
      </c>
      <c r="BI412" s="243">
        <f>IF(N412="nulová",J412,0)</f>
        <v>0</v>
      </c>
      <c r="BJ412" s="18" t="s">
        <v>81</v>
      </c>
      <c r="BK412" s="243">
        <f>ROUND(I412*H412,2)</f>
        <v>0</v>
      </c>
      <c r="BL412" s="18" t="s">
        <v>132</v>
      </c>
      <c r="BM412" s="242" t="s">
        <v>524</v>
      </c>
    </row>
    <row r="413" s="13" customFormat="1">
      <c r="A413" s="13"/>
      <c r="B413" s="244"/>
      <c r="C413" s="245"/>
      <c r="D413" s="246" t="s">
        <v>134</v>
      </c>
      <c r="E413" s="245"/>
      <c r="F413" s="248" t="s">
        <v>525</v>
      </c>
      <c r="G413" s="245"/>
      <c r="H413" s="249">
        <v>23.760000000000002</v>
      </c>
      <c r="I413" s="250"/>
      <c r="J413" s="245"/>
      <c r="K413" s="245"/>
      <c r="L413" s="251"/>
      <c r="M413" s="252"/>
      <c r="N413" s="253"/>
      <c r="O413" s="253"/>
      <c r="P413" s="253"/>
      <c r="Q413" s="253"/>
      <c r="R413" s="253"/>
      <c r="S413" s="253"/>
      <c r="T413" s="25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5" t="s">
        <v>134</v>
      </c>
      <c r="AU413" s="255" t="s">
        <v>83</v>
      </c>
      <c r="AV413" s="13" t="s">
        <v>83</v>
      </c>
      <c r="AW413" s="13" t="s">
        <v>4</v>
      </c>
      <c r="AX413" s="13" t="s">
        <v>81</v>
      </c>
      <c r="AY413" s="255" t="s">
        <v>126</v>
      </c>
    </row>
    <row r="414" s="2" customFormat="1" ht="21.75" customHeight="1">
      <c r="A414" s="39"/>
      <c r="B414" s="40"/>
      <c r="C414" s="230" t="s">
        <v>526</v>
      </c>
      <c r="D414" s="230" t="s">
        <v>128</v>
      </c>
      <c r="E414" s="231" t="s">
        <v>527</v>
      </c>
      <c r="F414" s="232" t="s">
        <v>528</v>
      </c>
      <c r="G414" s="233" t="s">
        <v>312</v>
      </c>
      <c r="H414" s="234">
        <v>89.200000000000003</v>
      </c>
      <c r="I414" s="235"/>
      <c r="J414" s="236">
        <f>ROUND(I414*H414,2)</f>
        <v>0</v>
      </c>
      <c r="K414" s="237"/>
      <c r="L414" s="45"/>
      <c r="M414" s="238" t="s">
        <v>1</v>
      </c>
      <c r="N414" s="239" t="s">
        <v>41</v>
      </c>
      <c r="O414" s="92"/>
      <c r="P414" s="240">
        <f>O414*H414</f>
        <v>0</v>
      </c>
      <c r="Q414" s="240">
        <v>3.0000000000000001E-05</v>
      </c>
      <c r="R414" s="240">
        <f>Q414*H414</f>
        <v>0.002676</v>
      </c>
      <c r="S414" s="240">
        <v>0</v>
      </c>
      <c r="T414" s="241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2" t="s">
        <v>132</v>
      </c>
      <c r="AT414" s="242" t="s">
        <v>128</v>
      </c>
      <c r="AU414" s="242" t="s">
        <v>83</v>
      </c>
      <c r="AY414" s="18" t="s">
        <v>126</v>
      </c>
      <c r="BE414" s="243">
        <f>IF(N414="základní",J414,0)</f>
        <v>0</v>
      </c>
      <c r="BF414" s="243">
        <f>IF(N414="snížená",J414,0)</f>
        <v>0</v>
      </c>
      <c r="BG414" s="243">
        <f>IF(N414="zákl. přenesená",J414,0)</f>
        <v>0</v>
      </c>
      <c r="BH414" s="243">
        <f>IF(N414="sníž. přenesená",J414,0)</f>
        <v>0</v>
      </c>
      <c r="BI414" s="243">
        <f>IF(N414="nulová",J414,0)</f>
        <v>0</v>
      </c>
      <c r="BJ414" s="18" t="s">
        <v>81</v>
      </c>
      <c r="BK414" s="243">
        <f>ROUND(I414*H414,2)</f>
        <v>0</v>
      </c>
      <c r="BL414" s="18" t="s">
        <v>132</v>
      </c>
      <c r="BM414" s="242" t="s">
        <v>529</v>
      </c>
    </row>
    <row r="415" s="15" customFormat="1">
      <c r="A415" s="15"/>
      <c r="B415" s="267"/>
      <c r="C415" s="268"/>
      <c r="D415" s="246" t="s">
        <v>134</v>
      </c>
      <c r="E415" s="269" t="s">
        <v>1</v>
      </c>
      <c r="F415" s="270" t="s">
        <v>530</v>
      </c>
      <c r="G415" s="268"/>
      <c r="H415" s="269" t="s">
        <v>1</v>
      </c>
      <c r="I415" s="271"/>
      <c r="J415" s="268"/>
      <c r="K415" s="268"/>
      <c r="L415" s="272"/>
      <c r="M415" s="273"/>
      <c r="N415" s="274"/>
      <c r="O415" s="274"/>
      <c r="P415" s="274"/>
      <c r="Q415" s="274"/>
      <c r="R415" s="274"/>
      <c r="S415" s="274"/>
      <c r="T415" s="27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76" t="s">
        <v>134</v>
      </c>
      <c r="AU415" s="276" t="s">
        <v>83</v>
      </c>
      <c r="AV415" s="15" t="s">
        <v>81</v>
      </c>
      <c r="AW415" s="15" t="s">
        <v>32</v>
      </c>
      <c r="AX415" s="15" t="s">
        <v>76</v>
      </c>
      <c r="AY415" s="276" t="s">
        <v>126</v>
      </c>
    </row>
    <row r="416" s="13" customFormat="1">
      <c r="A416" s="13"/>
      <c r="B416" s="244"/>
      <c r="C416" s="245"/>
      <c r="D416" s="246" t="s">
        <v>134</v>
      </c>
      <c r="E416" s="247" t="s">
        <v>1</v>
      </c>
      <c r="F416" s="248" t="s">
        <v>531</v>
      </c>
      <c r="G416" s="245"/>
      <c r="H416" s="249">
        <v>42.600000000000001</v>
      </c>
      <c r="I416" s="250"/>
      <c r="J416" s="245"/>
      <c r="K416" s="245"/>
      <c r="L416" s="251"/>
      <c r="M416" s="252"/>
      <c r="N416" s="253"/>
      <c r="O416" s="253"/>
      <c r="P416" s="253"/>
      <c r="Q416" s="253"/>
      <c r="R416" s="253"/>
      <c r="S416" s="253"/>
      <c r="T416" s="25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5" t="s">
        <v>134</v>
      </c>
      <c r="AU416" s="255" t="s">
        <v>83</v>
      </c>
      <c r="AV416" s="13" t="s">
        <v>83</v>
      </c>
      <c r="AW416" s="13" t="s">
        <v>32</v>
      </c>
      <c r="AX416" s="13" t="s">
        <v>76</v>
      </c>
      <c r="AY416" s="255" t="s">
        <v>126</v>
      </c>
    </row>
    <row r="417" s="15" customFormat="1">
      <c r="A417" s="15"/>
      <c r="B417" s="267"/>
      <c r="C417" s="268"/>
      <c r="D417" s="246" t="s">
        <v>134</v>
      </c>
      <c r="E417" s="269" t="s">
        <v>1</v>
      </c>
      <c r="F417" s="270" t="s">
        <v>532</v>
      </c>
      <c r="G417" s="268"/>
      <c r="H417" s="269" t="s">
        <v>1</v>
      </c>
      <c r="I417" s="271"/>
      <c r="J417" s="268"/>
      <c r="K417" s="268"/>
      <c r="L417" s="272"/>
      <c r="M417" s="273"/>
      <c r="N417" s="274"/>
      <c r="O417" s="274"/>
      <c r="P417" s="274"/>
      <c r="Q417" s="274"/>
      <c r="R417" s="274"/>
      <c r="S417" s="274"/>
      <c r="T417" s="27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76" t="s">
        <v>134</v>
      </c>
      <c r="AU417" s="276" t="s">
        <v>83</v>
      </c>
      <c r="AV417" s="15" t="s">
        <v>81</v>
      </c>
      <c r="AW417" s="15" t="s">
        <v>32</v>
      </c>
      <c r="AX417" s="15" t="s">
        <v>76</v>
      </c>
      <c r="AY417" s="276" t="s">
        <v>126</v>
      </c>
    </row>
    <row r="418" s="13" customFormat="1">
      <c r="A418" s="13"/>
      <c r="B418" s="244"/>
      <c r="C418" s="245"/>
      <c r="D418" s="246" t="s">
        <v>134</v>
      </c>
      <c r="E418" s="247" t="s">
        <v>1</v>
      </c>
      <c r="F418" s="248" t="s">
        <v>533</v>
      </c>
      <c r="G418" s="245"/>
      <c r="H418" s="249">
        <v>46.600000000000001</v>
      </c>
      <c r="I418" s="250"/>
      <c r="J418" s="245"/>
      <c r="K418" s="245"/>
      <c r="L418" s="251"/>
      <c r="M418" s="252"/>
      <c r="N418" s="253"/>
      <c r="O418" s="253"/>
      <c r="P418" s="253"/>
      <c r="Q418" s="253"/>
      <c r="R418" s="253"/>
      <c r="S418" s="253"/>
      <c r="T418" s="25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5" t="s">
        <v>134</v>
      </c>
      <c r="AU418" s="255" t="s">
        <v>83</v>
      </c>
      <c r="AV418" s="13" t="s">
        <v>83</v>
      </c>
      <c r="AW418" s="13" t="s">
        <v>32</v>
      </c>
      <c r="AX418" s="13" t="s">
        <v>76</v>
      </c>
      <c r="AY418" s="255" t="s">
        <v>126</v>
      </c>
    </row>
    <row r="419" s="14" customFormat="1">
      <c r="A419" s="14"/>
      <c r="B419" s="256"/>
      <c r="C419" s="257"/>
      <c r="D419" s="246" t="s">
        <v>134</v>
      </c>
      <c r="E419" s="258" t="s">
        <v>1</v>
      </c>
      <c r="F419" s="259" t="s">
        <v>137</v>
      </c>
      <c r="G419" s="257"/>
      <c r="H419" s="260">
        <v>89.200000000000003</v>
      </c>
      <c r="I419" s="261"/>
      <c r="J419" s="257"/>
      <c r="K419" s="257"/>
      <c r="L419" s="262"/>
      <c r="M419" s="263"/>
      <c r="N419" s="264"/>
      <c r="O419" s="264"/>
      <c r="P419" s="264"/>
      <c r="Q419" s="264"/>
      <c r="R419" s="264"/>
      <c r="S419" s="264"/>
      <c r="T419" s="26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6" t="s">
        <v>134</v>
      </c>
      <c r="AU419" s="266" t="s">
        <v>83</v>
      </c>
      <c r="AV419" s="14" t="s">
        <v>132</v>
      </c>
      <c r="AW419" s="14" t="s">
        <v>32</v>
      </c>
      <c r="AX419" s="14" t="s">
        <v>81</v>
      </c>
      <c r="AY419" s="266" t="s">
        <v>126</v>
      </c>
    </row>
    <row r="420" s="2" customFormat="1" ht="21.75" customHeight="1">
      <c r="A420" s="39"/>
      <c r="B420" s="40"/>
      <c r="C420" s="288" t="s">
        <v>534</v>
      </c>
      <c r="D420" s="288" t="s">
        <v>275</v>
      </c>
      <c r="E420" s="289" t="s">
        <v>535</v>
      </c>
      <c r="F420" s="290" t="s">
        <v>536</v>
      </c>
      <c r="G420" s="291" t="s">
        <v>312</v>
      </c>
      <c r="H420" s="292">
        <v>48.93</v>
      </c>
      <c r="I420" s="293"/>
      <c r="J420" s="294">
        <f>ROUND(I420*H420,2)</f>
        <v>0</v>
      </c>
      <c r="K420" s="295"/>
      <c r="L420" s="296"/>
      <c r="M420" s="297" t="s">
        <v>1</v>
      </c>
      <c r="N420" s="298" t="s">
        <v>41</v>
      </c>
      <c r="O420" s="92"/>
      <c r="P420" s="240">
        <f>O420*H420</f>
        <v>0</v>
      </c>
      <c r="Q420" s="240">
        <v>0.00022000000000000001</v>
      </c>
      <c r="R420" s="240">
        <f>Q420*H420</f>
        <v>0.010764600000000001</v>
      </c>
      <c r="S420" s="240">
        <v>0</v>
      </c>
      <c r="T420" s="241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42" t="s">
        <v>190</v>
      </c>
      <c r="AT420" s="242" t="s">
        <v>275</v>
      </c>
      <c r="AU420" s="242" t="s">
        <v>83</v>
      </c>
      <c r="AY420" s="18" t="s">
        <v>126</v>
      </c>
      <c r="BE420" s="243">
        <f>IF(N420="základní",J420,0)</f>
        <v>0</v>
      </c>
      <c r="BF420" s="243">
        <f>IF(N420="snížená",J420,0)</f>
        <v>0</v>
      </c>
      <c r="BG420" s="243">
        <f>IF(N420="zákl. přenesená",J420,0)</f>
        <v>0</v>
      </c>
      <c r="BH420" s="243">
        <f>IF(N420="sníž. přenesená",J420,0)</f>
        <v>0</v>
      </c>
      <c r="BI420" s="243">
        <f>IF(N420="nulová",J420,0)</f>
        <v>0</v>
      </c>
      <c r="BJ420" s="18" t="s">
        <v>81</v>
      </c>
      <c r="BK420" s="243">
        <f>ROUND(I420*H420,2)</f>
        <v>0</v>
      </c>
      <c r="BL420" s="18" t="s">
        <v>132</v>
      </c>
      <c r="BM420" s="242" t="s">
        <v>537</v>
      </c>
    </row>
    <row r="421" s="13" customFormat="1">
      <c r="A421" s="13"/>
      <c r="B421" s="244"/>
      <c r="C421" s="245"/>
      <c r="D421" s="246" t="s">
        <v>134</v>
      </c>
      <c r="E421" s="245"/>
      <c r="F421" s="248" t="s">
        <v>538</v>
      </c>
      <c r="G421" s="245"/>
      <c r="H421" s="249">
        <v>48.93</v>
      </c>
      <c r="I421" s="250"/>
      <c r="J421" s="245"/>
      <c r="K421" s="245"/>
      <c r="L421" s="251"/>
      <c r="M421" s="252"/>
      <c r="N421" s="253"/>
      <c r="O421" s="253"/>
      <c r="P421" s="253"/>
      <c r="Q421" s="253"/>
      <c r="R421" s="253"/>
      <c r="S421" s="253"/>
      <c r="T421" s="25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5" t="s">
        <v>134</v>
      </c>
      <c r="AU421" s="255" t="s">
        <v>83</v>
      </c>
      <c r="AV421" s="13" t="s">
        <v>83</v>
      </c>
      <c r="AW421" s="13" t="s">
        <v>4</v>
      </c>
      <c r="AX421" s="13" t="s">
        <v>81</v>
      </c>
      <c r="AY421" s="255" t="s">
        <v>126</v>
      </c>
    </row>
    <row r="422" s="2" customFormat="1" ht="21.75" customHeight="1">
      <c r="A422" s="39"/>
      <c r="B422" s="40"/>
      <c r="C422" s="288" t="s">
        <v>539</v>
      </c>
      <c r="D422" s="288" t="s">
        <v>275</v>
      </c>
      <c r="E422" s="289" t="s">
        <v>540</v>
      </c>
      <c r="F422" s="290" t="s">
        <v>541</v>
      </c>
      <c r="G422" s="291" t="s">
        <v>312</v>
      </c>
      <c r="H422" s="292">
        <v>44.729999999999997</v>
      </c>
      <c r="I422" s="293"/>
      <c r="J422" s="294">
        <f>ROUND(I422*H422,2)</f>
        <v>0</v>
      </c>
      <c r="K422" s="295"/>
      <c r="L422" s="296"/>
      <c r="M422" s="297" t="s">
        <v>1</v>
      </c>
      <c r="N422" s="298" t="s">
        <v>41</v>
      </c>
      <c r="O422" s="92"/>
      <c r="P422" s="240">
        <f>O422*H422</f>
        <v>0</v>
      </c>
      <c r="Q422" s="240">
        <v>0.00032000000000000003</v>
      </c>
      <c r="R422" s="240">
        <f>Q422*H422</f>
        <v>0.014313600000000001</v>
      </c>
      <c r="S422" s="240">
        <v>0</v>
      </c>
      <c r="T422" s="241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2" t="s">
        <v>190</v>
      </c>
      <c r="AT422" s="242" t="s">
        <v>275</v>
      </c>
      <c r="AU422" s="242" t="s">
        <v>83</v>
      </c>
      <c r="AY422" s="18" t="s">
        <v>126</v>
      </c>
      <c r="BE422" s="243">
        <f>IF(N422="základní",J422,0)</f>
        <v>0</v>
      </c>
      <c r="BF422" s="243">
        <f>IF(N422="snížená",J422,0)</f>
        <v>0</v>
      </c>
      <c r="BG422" s="243">
        <f>IF(N422="zákl. přenesená",J422,0)</f>
        <v>0</v>
      </c>
      <c r="BH422" s="243">
        <f>IF(N422="sníž. přenesená",J422,0)</f>
        <v>0</v>
      </c>
      <c r="BI422" s="243">
        <f>IF(N422="nulová",J422,0)</f>
        <v>0</v>
      </c>
      <c r="BJ422" s="18" t="s">
        <v>81</v>
      </c>
      <c r="BK422" s="243">
        <f>ROUND(I422*H422,2)</f>
        <v>0</v>
      </c>
      <c r="BL422" s="18" t="s">
        <v>132</v>
      </c>
      <c r="BM422" s="242" t="s">
        <v>542</v>
      </c>
    </row>
    <row r="423" s="13" customFormat="1">
      <c r="A423" s="13"/>
      <c r="B423" s="244"/>
      <c r="C423" s="245"/>
      <c r="D423" s="246" t="s">
        <v>134</v>
      </c>
      <c r="E423" s="245"/>
      <c r="F423" s="248" t="s">
        <v>543</v>
      </c>
      <c r="G423" s="245"/>
      <c r="H423" s="249">
        <v>44.729999999999997</v>
      </c>
      <c r="I423" s="250"/>
      <c r="J423" s="245"/>
      <c r="K423" s="245"/>
      <c r="L423" s="251"/>
      <c r="M423" s="252"/>
      <c r="N423" s="253"/>
      <c r="O423" s="253"/>
      <c r="P423" s="253"/>
      <c r="Q423" s="253"/>
      <c r="R423" s="253"/>
      <c r="S423" s="253"/>
      <c r="T423" s="25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5" t="s">
        <v>134</v>
      </c>
      <c r="AU423" s="255" t="s">
        <v>83</v>
      </c>
      <c r="AV423" s="13" t="s">
        <v>83</v>
      </c>
      <c r="AW423" s="13" t="s">
        <v>4</v>
      </c>
      <c r="AX423" s="13" t="s">
        <v>81</v>
      </c>
      <c r="AY423" s="255" t="s">
        <v>126</v>
      </c>
    </row>
    <row r="424" s="2" customFormat="1" ht="16.5" customHeight="1">
      <c r="A424" s="39"/>
      <c r="B424" s="40"/>
      <c r="C424" s="230" t="s">
        <v>544</v>
      </c>
      <c r="D424" s="230" t="s">
        <v>128</v>
      </c>
      <c r="E424" s="231" t="s">
        <v>545</v>
      </c>
      <c r="F424" s="232" t="s">
        <v>546</v>
      </c>
      <c r="G424" s="233" t="s">
        <v>312</v>
      </c>
      <c r="H424" s="234">
        <v>272.69999999999999</v>
      </c>
      <c r="I424" s="235"/>
      <c r="J424" s="236">
        <f>ROUND(I424*H424,2)</f>
        <v>0</v>
      </c>
      <c r="K424" s="237"/>
      <c r="L424" s="45"/>
      <c r="M424" s="238" t="s">
        <v>1</v>
      </c>
      <c r="N424" s="239" t="s">
        <v>41</v>
      </c>
      <c r="O424" s="92"/>
      <c r="P424" s="240">
        <f>O424*H424</f>
        <v>0</v>
      </c>
      <c r="Q424" s="240">
        <v>0</v>
      </c>
      <c r="R424" s="240">
        <f>Q424*H424</f>
        <v>0</v>
      </c>
      <c r="S424" s="240">
        <v>0</v>
      </c>
      <c r="T424" s="241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42" t="s">
        <v>132</v>
      </c>
      <c r="AT424" s="242" t="s">
        <v>128</v>
      </c>
      <c r="AU424" s="242" t="s">
        <v>83</v>
      </c>
      <c r="AY424" s="18" t="s">
        <v>126</v>
      </c>
      <c r="BE424" s="243">
        <f>IF(N424="základní",J424,0)</f>
        <v>0</v>
      </c>
      <c r="BF424" s="243">
        <f>IF(N424="snížená",J424,0)</f>
        <v>0</v>
      </c>
      <c r="BG424" s="243">
        <f>IF(N424="zákl. přenesená",J424,0)</f>
        <v>0</v>
      </c>
      <c r="BH424" s="243">
        <f>IF(N424="sníž. přenesená",J424,0)</f>
        <v>0</v>
      </c>
      <c r="BI424" s="243">
        <f>IF(N424="nulová",J424,0)</f>
        <v>0</v>
      </c>
      <c r="BJ424" s="18" t="s">
        <v>81</v>
      </c>
      <c r="BK424" s="243">
        <f>ROUND(I424*H424,2)</f>
        <v>0</v>
      </c>
      <c r="BL424" s="18" t="s">
        <v>132</v>
      </c>
      <c r="BM424" s="242" t="s">
        <v>547</v>
      </c>
    </row>
    <row r="425" s="15" customFormat="1">
      <c r="A425" s="15"/>
      <c r="B425" s="267"/>
      <c r="C425" s="268"/>
      <c r="D425" s="246" t="s">
        <v>134</v>
      </c>
      <c r="E425" s="269" t="s">
        <v>1</v>
      </c>
      <c r="F425" s="270" t="s">
        <v>548</v>
      </c>
      <c r="G425" s="268"/>
      <c r="H425" s="269" t="s">
        <v>1</v>
      </c>
      <c r="I425" s="271"/>
      <c r="J425" s="268"/>
      <c r="K425" s="268"/>
      <c r="L425" s="272"/>
      <c r="M425" s="273"/>
      <c r="N425" s="274"/>
      <c r="O425" s="274"/>
      <c r="P425" s="274"/>
      <c r="Q425" s="274"/>
      <c r="R425" s="274"/>
      <c r="S425" s="274"/>
      <c r="T425" s="27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76" t="s">
        <v>134</v>
      </c>
      <c r="AU425" s="276" t="s">
        <v>83</v>
      </c>
      <c r="AV425" s="15" t="s">
        <v>81</v>
      </c>
      <c r="AW425" s="15" t="s">
        <v>32</v>
      </c>
      <c r="AX425" s="15" t="s">
        <v>76</v>
      </c>
      <c r="AY425" s="276" t="s">
        <v>126</v>
      </c>
    </row>
    <row r="426" s="13" customFormat="1">
      <c r="A426" s="13"/>
      <c r="B426" s="244"/>
      <c r="C426" s="245"/>
      <c r="D426" s="246" t="s">
        <v>134</v>
      </c>
      <c r="E426" s="247" t="s">
        <v>1</v>
      </c>
      <c r="F426" s="248" t="s">
        <v>549</v>
      </c>
      <c r="G426" s="245"/>
      <c r="H426" s="249">
        <v>54.600000000000001</v>
      </c>
      <c r="I426" s="250"/>
      <c r="J426" s="245"/>
      <c r="K426" s="245"/>
      <c r="L426" s="251"/>
      <c r="M426" s="252"/>
      <c r="N426" s="253"/>
      <c r="O426" s="253"/>
      <c r="P426" s="253"/>
      <c r="Q426" s="253"/>
      <c r="R426" s="253"/>
      <c r="S426" s="253"/>
      <c r="T426" s="25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5" t="s">
        <v>134</v>
      </c>
      <c r="AU426" s="255" t="s">
        <v>83</v>
      </c>
      <c r="AV426" s="13" t="s">
        <v>83</v>
      </c>
      <c r="AW426" s="13" t="s">
        <v>32</v>
      </c>
      <c r="AX426" s="13" t="s">
        <v>76</v>
      </c>
      <c r="AY426" s="255" t="s">
        <v>126</v>
      </c>
    </row>
    <row r="427" s="13" customFormat="1">
      <c r="A427" s="13"/>
      <c r="B427" s="244"/>
      <c r="C427" s="245"/>
      <c r="D427" s="246" t="s">
        <v>134</v>
      </c>
      <c r="E427" s="247" t="s">
        <v>1</v>
      </c>
      <c r="F427" s="248" t="s">
        <v>550</v>
      </c>
      <c r="G427" s="245"/>
      <c r="H427" s="249">
        <v>50.700000000000003</v>
      </c>
      <c r="I427" s="250"/>
      <c r="J427" s="245"/>
      <c r="K427" s="245"/>
      <c r="L427" s="251"/>
      <c r="M427" s="252"/>
      <c r="N427" s="253"/>
      <c r="O427" s="253"/>
      <c r="P427" s="253"/>
      <c r="Q427" s="253"/>
      <c r="R427" s="253"/>
      <c r="S427" s="253"/>
      <c r="T427" s="25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5" t="s">
        <v>134</v>
      </c>
      <c r="AU427" s="255" t="s">
        <v>83</v>
      </c>
      <c r="AV427" s="13" t="s">
        <v>83</v>
      </c>
      <c r="AW427" s="13" t="s">
        <v>32</v>
      </c>
      <c r="AX427" s="13" t="s">
        <v>76</v>
      </c>
      <c r="AY427" s="255" t="s">
        <v>126</v>
      </c>
    </row>
    <row r="428" s="13" customFormat="1">
      <c r="A428" s="13"/>
      <c r="B428" s="244"/>
      <c r="C428" s="245"/>
      <c r="D428" s="246" t="s">
        <v>134</v>
      </c>
      <c r="E428" s="247" t="s">
        <v>1</v>
      </c>
      <c r="F428" s="248" t="s">
        <v>551</v>
      </c>
      <c r="G428" s="245"/>
      <c r="H428" s="249">
        <v>6.4000000000000004</v>
      </c>
      <c r="I428" s="250"/>
      <c r="J428" s="245"/>
      <c r="K428" s="245"/>
      <c r="L428" s="251"/>
      <c r="M428" s="252"/>
      <c r="N428" s="253"/>
      <c r="O428" s="253"/>
      <c r="P428" s="253"/>
      <c r="Q428" s="253"/>
      <c r="R428" s="253"/>
      <c r="S428" s="253"/>
      <c r="T428" s="25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5" t="s">
        <v>134</v>
      </c>
      <c r="AU428" s="255" t="s">
        <v>83</v>
      </c>
      <c r="AV428" s="13" t="s">
        <v>83</v>
      </c>
      <c r="AW428" s="13" t="s">
        <v>32</v>
      </c>
      <c r="AX428" s="13" t="s">
        <v>76</v>
      </c>
      <c r="AY428" s="255" t="s">
        <v>126</v>
      </c>
    </row>
    <row r="429" s="13" customFormat="1">
      <c r="A429" s="13"/>
      <c r="B429" s="244"/>
      <c r="C429" s="245"/>
      <c r="D429" s="246" t="s">
        <v>134</v>
      </c>
      <c r="E429" s="247" t="s">
        <v>1</v>
      </c>
      <c r="F429" s="248" t="s">
        <v>552</v>
      </c>
      <c r="G429" s="245"/>
      <c r="H429" s="249">
        <v>7.5999999999999996</v>
      </c>
      <c r="I429" s="250"/>
      <c r="J429" s="245"/>
      <c r="K429" s="245"/>
      <c r="L429" s="251"/>
      <c r="M429" s="252"/>
      <c r="N429" s="253"/>
      <c r="O429" s="253"/>
      <c r="P429" s="253"/>
      <c r="Q429" s="253"/>
      <c r="R429" s="253"/>
      <c r="S429" s="253"/>
      <c r="T429" s="25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5" t="s">
        <v>134</v>
      </c>
      <c r="AU429" s="255" t="s">
        <v>83</v>
      </c>
      <c r="AV429" s="13" t="s">
        <v>83</v>
      </c>
      <c r="AW429" s="13" t="s">
        <v>32</v>
      </c>
      <c r="AX429" s="13" t="s">
        <v>76</v>
      </c>
      <c r="AY429" s="255" t="s">
        <v>126</v>
      </c>
    </row>
    <row r="430" s="16" customFormat="1">
      <c r="A430" s="16"/>
      <c r="B430" s="277"/>
      <c r="C430" s="278"/>
      <c r="D430" s="246" t="s">
        <v>134</v>
      </c>
      <c r="E430" s="279" t="s">
        <v>1</v>
      </c>
      <c r="F430" s="280" t="s">
        <v>175</v>
      </c>
      <c r="G430" s="278"/>
      <c r="H430" s="281">
        <v>119.3</v>
      </c>
      <c r="I430" s="282"/>
      <c r="J430" s="278"/>
      <c r="K430" s="278"/>
      <c r="L430" s="283"/>
      <c r="M430" s="284"/>
      <c r="N430" s="285"/>
      <c r="O430" s="285"/>
      <c r="P430" s="285"/>
      <c r="Q430" s="285"/>
      <c r="R430" s="285"/>
      <c r="S430" s="285"/>
      <c r="T430" s="28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87" t="s">
        <v>134</v>
      </c>
      <c r="AU430" s="287" t="s">
        <v>83</v>
      </c>
      <c r="AV430" s="16" t="s">
        <v>142</v>
      </c>
      <c r="AW430" s="16" t="s">
        <v>32</v>
      </c>
      <c r="AX430" s="16" t="s">
        <v>76</v>
      </c>
      <c r="AY430" s="287" t="s">
        <v>126</v>
      </c>
    </row>
    <row r="431" s="15" customFormat="1">
      <c r="A431" s="15"/>
      <c r="B431" s="267"/>
      <c r="C431" s="268"/>
      <c r="D431" s="246" t="s">
        <v>134</v>
      </c>
      <c r="E431" s="269" t="s">
        <v>1</v>
      </c>
      <c r="F431" s="270" t="s">
        <v>553</v>
      </c>
      <c r="G431" s="268"/>
      <c r="H431" s="269" t="s">
        <v>1</v>
      </c>
      <c r="I431" s="271"/>
      <c r="J431" s="268"/>
      <c r="K431" s="268"/>
      <c r="L431" s="272"/>
      <c r="M431" s="273"/>
      <c r="N431" s="274"/>
      <c r="O431" s="274"/>
      <c r="P431" s="274"/>
      <c r="Q431" s="274"/>
      <c r="R431" s="274"/>
      <c r="S431" s="274"/>
      <c r="T431" s="27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76" t="s">
        <v>134</v>
      </c>
      <c r="AU431" s="276" t="s">
        <v>83</v>
      </c>
      <c r="AV431" s="15" t="s">
        <v>81</v>
      </c>
      <c r="AW431" s="15" t="s">
        <v>32</v>
      </c>
      <c r="AX431" s="15" t="s">
        <v>76</v>
      </c>
      <c r="AY431" s="276" t="s">
        <v>126</v>
      </c>
    </row>
    <row r="432" s="13" customFormat="1">
      <c r="A432" s="13"/>
      <c r="B432" s="244"/>
      <c r="C432" s="245"/>
      <c r="D432" s="246" t="s">
        <v>134</v>
      </c>
      <c r="E432" s="247" t="s">
        <v>1</v>
      </c>
      <c r="F432" s="248" t="s">
        <v>554</v>
      </c>
      <c r="G432" s="245"/>
      <c r="H432" s="249">
        <v>24.300000000000001</v>
      </c>
      <c r="I432" s="250"/>
      <c r="J432" s="245"/>
      <c r="K432" s="245"/>
      <c r="L432" s="251"/>
      <c r="M432" s="252"/>
      <c r="N432" s="253"/>
      <c r="O432" s="253"/>
      <c r="P432" s="253"/>
      <c r="Q432" s="253"/>
      <c r="R432" s="253"/>
      <c r="S432" s="253"/>
      <c r="T432" s="25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5" t="s">
        <v>134</v>
      </c>
      <c r="AU432" s="255" t="s">
        <v>83</v>
      </c>
      <c r="AV432" s="13" t="s">
        <v>83</v>
      </c>
      <c r="AW432" s="13" t="s">
        <v>32</v>
      </c>
      <c r="AX432" s="13" t="s">
        <v>76</v>
      </c>
      <c r="AY432" s="255" t="s">
        <v>126</v>
      </c>
    </row>
    <row r="433" s="16" customFormat="1">
      <c r="A433" s="16"/>
      <c r="B433" s="277"/>
      <c r="C433" s="278"/>
      <c r="D433" s="246" t="s">
        <v>134</v>
      </c>
      <c r="E433" s="279" t="s">
        <v>1</v>
      </c>
      <c r="F433" s="280" t="s">
        <v>175</v>
      </c>
      <c r="G433" s="278"/>
      <c r="H433" s="281">
        <v>24.300000000000001</v>
      </c>
      <c r="I433" s="282"/>
      <c r="J433" s="278"/>
      <c r="K433" s="278"/>
      <c r="L433" s="283"/>
      <c r="M433" s="284"/>
      <c r="N433" s="285"/>
      <c r="O433" s="285"/>
      <c r="P433" s="285"/>
      <c r="Q433" s="285"/>
      <c r="R433" s="285"/>
      <c r="S433" s="285"/>
      <c r="T433" s="28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T433" s="287" t="s">
        <v>134</v>
      </c>
      <c r="AU433" s="287" t="s">
        <v>83</v>
      </c>
      <c r="AV433" s="16" t="s">
        <v>142</v>
      </c>
      <c r="AW433" s="16" t="s">
        <v>32</v>
      </c>
      <c r="AX433" s="16" t="s">
        <v>76</v>
      </c>
      <c r="AY433" s="287" t="s">
        <v>126</v>
      </c>
    </row>
    <row r="434" s="15" customFormat="1">
      <c r="A434" s="15"/>
      <c r="B434" s="267"/>
      <c r="C434" s="268"/>
      <c r="D434" s="246" t="s">
        <v>134</v>
      </c>
      <c r="E434" s="269" t="s">
        <v>1</v>
      </c>
      <c r="F434" s="270" t="s">
        <v>555</v>
      </c>
      <c r="G434" s="268"/>
      <c r="H434" s="269" t="s">
        <v>1</v>
      </c>
      <c r="I434" s="271"/>
      <c r="J434" s="268"/>
      <c r="K434" s="268"/>
      <c r="L434" s="272"/>
      <c r="M434" s="273"/>
      <c r="N434" s="274"/>
      <c r="O434" s="274"/>
      <c r="P434" s="274"/>
      <c r="Q434" s="274"/>
      <c r="R434" s="274"/>
      <c r="S434" s="274"/>
      <c r="T434" s="27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76" t="s">
        <v>134</v>
      </c>
      <c r="AU434" s="276" t="s">
        <v>83</v>
      </c>
      <c r="AV434" s="15" t="s">
        <v>81</v>
      </c>
      <c r="AW434" s="15" t="s">
        <v>32</v>
      </c>
      <c r="AX434" s="15" t="s">
        <v>76</v>
      </c>
      <c r="AY434" s="276" t="s">
        <v>126</v>
      </c>
    </row>
    <row r="435" s="13" customFormat="1">
      <c r="A435" s="13"/>
      <c r="B435" s="244"/>
      <c r="C435" s="245"/>
      <c r="D435" s="246" t="s">
        <v>134</v>
      </c>
      <c r="E435" s="247" t="s">
        <v>1</v>
      </c>
      <c r="F435" s="248" t="s">
        <v>556</v>
      </c>
      <c r="G435" s="245"/>
      <c r="H435" s="249">
        <v>14.9</v>
      </c>
      <c r="I435" s="250"/>
      <c r="J435" s="245"/>
      <c r="K435" s="245"/>
      <c r="L435" s="251"/>
      <c r="M435" s="252"/>
      <c r="N435" s="253"/>
      <c r="O435" s="253"/>
      <c r="P435" s="253"/>
      <c r="Q435" s="253"/>
      <c r="R435" s="253"/>
      <c r="S435" s="253"/>
      <c r="T435" s="25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5" t="s">
        <v>134</v>
      </c>
      <c r="AU435" s="255" t="s">
        <v>83</v>
      </c>
      <c r="AV435" s="13" t="s">
        <v>83</v>
      </c>
      <c r="AW435" s="13" t="s">
        <v>32</v>
      </c>
      <c r="AX435" s="13" t="s">
        <v>76</v>
      </c>
      <c r="AY435" s="255" t="s">
        <v>126</v>
      </c>
    </row>
    <row r="436" s="13" customFormat="1">
      <c r="A436" s="13"/>
      <c r="B436" s="244"/>
      <c r="C436" s="245"/>
      <c r="D436" s="246" t="s">
        <v>134</v>
      </c>
      <c r="E436" s="247" t="s">
        <v>1</v>
      </c>
      <c r="F436" s="248" t="s">
        <v>557</v>
      </c>
      <c r="G436" s="245"/>
      <c r="H436" s="249">
        <v>100.44</v>
      </c>
      <c r="I436" s="250"/>
      <c r="J436" s="245"/>
      <c r="K436" s="245"/>
      <c r="L436" s="251"/>
      <c r="M436" s="252"/>
      <c r="N436" s="253"/>
      <c r="O436" s="253"/>
      <c r="P436" s="253"/>
      <c r="Q436" s="253"/>
      <c r="R436" s="253"/>
      <c r="S436" s="253"/>
      <c r="T436" s="25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5" t="s">
        <v>134</v>
      </c>
      <c r="AU436" s="255" t="s">
        <v>83</v>
      </c>
      <c r="AV436" s="13" t="s">
        <v>83</v>
      </c>
      <c r="AW436" s="13" t="s">
        <v>32</v>
      </c>
      <c r="AX436" s="13" t="s">
        <v>76</v>
      </c>
      <c r="AY436" s="255" t="s">
        <v>126</v>
      </c>
    </row>
    <row r="437" s="13" customFormat="1">
      <c r="A437" s="13"/>
      <c r="B437" s="244"/>
      <c r="C437" s="245"/>
      <c r="D437" s="246" t="s">
        <v>134</v>
      </c>
      <c r="E437" s="247" t="s">
        <v>1</v>
      </c>
      <c r="F437" s="248" t="s">
        <v>558</v>
      </c>
      <c r="G437" s="245"/>
      <c r="H437" s="249">
        <v>13.76</v>
      </c>
      <c r="I437" s="250"/>
      <c r="J437" s="245"/>
      <c r="K437" s="245"/>
      <c r="L437" s="251"/>
      <c r="M437" s="252"/>
      <c r="N437" s="253"/>
      <c r="O437" s="253"/>
      <c r="P437" s="253"/>
      <c r="Q437" s="253"/>
      <c r="R437" s="253"/>
      <c r="S437" s="253"/>
      <c r="T437" s="25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5" t="s">
        <v>134</v>
      </c>
      <c r="AU437" s="255" t="s">
        <v>83</v>
      </c>
      <c r="AV437" s="13" t="s">
        <v>83</v>
      </c>
      <c r="AW437" s="13" t="s">
        <v>32</v>
      </c>
      <c r="AX437" s="13" t="s">
        <v>76</v>
      </c>
      <c r="AY437" s="255" t="s">
        <v>126</v>
      </c>
    </row>
    <row r="438" s="16" customFormat="1">
      <c r="A438" s="16"/>
      <c r="B438" s="277"/>
      <c r="C438" s="278"/>
      <c r="D438" s="246" t="s">
        <v>134</v>
      </c>
      <c r="E438" s="279" t="s">
        <v>1</v>
      </c>
      <c r="F438" s="280" t="s">
        <v>175</v>
      </c>
      <c r="G438" s="278"/>
      <c r="H438" s="281">
        <v>129.09999999999999</v>
      </c>
      <c r="I438" s="282"/>
      <c r="J438" s="278"/>
      <c r="K438" s="278"/>
      <c r="L438" s="283"/>
      <c r="M438" s="284"/>
      <c r="N438" s="285"/>
      <c r="O438" s="285"/>
      <c r="P438" s="285"/>
      <c r="Q438" s="285"/>
      <c r="R438" s="285"/>
      <c r="S438" s="285"/>
      <c r="T438" s="28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T438" s="287" t="s">
        <v>134</v>
      </c>
      <c r="AU438" s="287" t="s">
        <v>83</v>
      </c>
      <c r="AV438" s="16" t="s">
        <v>142</v>
      </c>
      <c r="AW438" s="16" t="s">
        <v>32</v>
      </c>
      <c r="AX438" s="16" t="s">
        <v>76</v>
      </c>
      <c r="AY438" s="287" t="s">
        <v>126</v>
      </c>
    </row>
    <row r="439" s="14" customFormat="1">
      <c r="A439" s="14"/>
      <c r="B439" s="256"/>
      <c r="C439" s="257"/>
      <c r="D439" s="246" t="s">
        <v>134</v>
      </c>
      <c r="E439" s="258" t="s">
        <v>1</v>
      </c>
      <c r="F439" s="259" t="s">
        <v>137</v>
      </c>
      <c r="G439" s="257"/>
      <c r="H439" s="260">
        <v>272.69999999999999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6" t="s">
        <v>134</v>
      </c>
      <c r="AU439" s="266" t="s">
        <v>83</v>
      </c>
      <c r="AV439" s="14" t="s">
        <v>132</v>
      </c>
      <c r="AW439" s="14" t="s">
        <v>32</v>
      </c>
      <c r="AX439" s="14" t="s">
        <v>81</v>
      </c>
      <c r="AY439" s="266" t="s">
        <v>126</v>
      </c>
    </row>
    <row r="440" s="2" customFormat="1" ht="21.75" customHeight="1">
      <c r="A440" s="39"/>
      <c r="B440" s="40"/>
      <c r="C440" s="288" t="s">
        <v>559</v>
      </c>
      <c r="D440" s="288" t="s">
        <v>275</v>
      </c>
      <c r="E440" s="289" t="s">
        <v>560</v>
      </c>
      <c r="F440" s="290" t="s">
        <v>561</v>
      </c>
      <c r="G440" s="291" t="s">
        <v>312</v>
      </c>
      <c r="H440" s="292">
        <v>135.55500000000001</v>
      </c>
      <c r="I440" s="293"/>
      <c r="J440" s="294">
        <f>ROUND(I440*H440,2)</f>
        <v>0</v>
      </c>
      <c r="K440" s="295"/>
      <c r="L440" s="296"/>
      <c r="M440" s="297" t="s">
        <v>1</v>
      </c>
      <c r="N440" s="298" t="s">
        <v>41</v>
      </c>
      <c r="O440" s="92"/>
      <c r="P440" s="240">
        <f>O440*H440</f>
        <v>0</v>
      </c>
      <c r="Q440" s="240">
        <v>0.00011</v>
      </c>
      <c r="R440" s="240">
        <f>Q440*H440</f>
        <v>0.014911050000000002</v>
      </c>
      <c r="S440" s="240">
        <v>0</v>
      </c>
      <c r="T440" s="241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2" t="s">
        <v>190</v>
      </c>
      <c r="AT440" s="242" t="s">
        <v>275</v>
      </c>
      <c r="AU440" s="242" t="s">
        <v>83</v>
      </c>
      <c r="AY440" s="18" t="s">
        <v>126</v>
      </c>
      <c r="BE440" s="243">
        <f>IF(N440="základní",J440,0)</f>
        <v>0</v>
      </c>
      <c r="BF440" s="243">
        <f>IF(N440="snížená",J440,0)</f>
        <v>0</v>
      </c>
      <c r="BG440" s="243">
        <f>IF(N440="zákl. přenesená",J440,0)</f>
        <v>0</v>
      </c>
      <c r="BH440" s="243">
        <f>IF(N440="sníž. přenesená",J440,0)</f>
        <v>0</v>
      </c>
      <c r="BI440" s="243">
        <f>IF(N440="nulová",J440,0)</f>
        <v>0</v>
      </c>
      <c r="BJ440" s="18" t="s">
        <v>81</v>
      </c>
      <c r="BK440" s="243">
        <f>ROUND(I440*H440,2)</f>
        <v>0</v>
      </c>
      <c r="BL440" s="18" t="s">
        <v>132</v>
      </c>
      <c r="BM440" s="242" t="s">
        <v>562</v>
      </c>
    </row>
    <row r="441" s="15" customFormat="1">
      <c r="A441" s="15"/>
      <c r="B441" s="267"/>
      <c r="C441" s="268"/>
      <c r="D441" s="246" t="s">
        <v>134</v>
      </c>
      <c r="E441" s="269" t="s">
        <v>1</v>
      </c>
      <c r="F441" s="270" t="s">
        <v>563</v>
      </c>
      <c r="G441" s="268"/>
      <c r="H441" s="269" t="s">
        <v>1</v>
      </c>
      <c r="I441" s="271"/>
      <c r="J441" s="268"/>
      <c r="K441" s="268"/>
      <c r="L441" s="272"/>
      <c r="M441" s="273"/>
      <c r="N441" s="274"/>
      <c r="O441" s="274"/>
      <c r="P441" s="274"/>
      <c r="Q441" s="274"/>
      <c r="R441" s="274"/>
      <c r="S441" s="274"/>
      <c r="T441" s="27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76" t="s">
        <v>134</v>
      </c>
      <c r="AU441" s="276" t="s">
        <v>83</v>
      </c>
      <c r="AV441" s="15" t="s">
        <v>81</v>
      </c>
      <c r="AW441" s="15" t="s">
        <v>32</v>
      </c>
      <c r="AX441" s="15" t="s">
        <v>76</v>
      </c>
      <c r="AY441" s="276" t="s">
        <v>126</v>
      </c>
    </row>
    <row r="442" s="13" customFormat="1">
      <c r="A442" s="13"/>
      <c r="B442" s="244"/>
      <c r="C442" s="245"/>
      <c r="D442" s="246" t="s">
        <v>134</v>
      </c>
      <c r="E442" s="247" t="s">
        <v>1</v>
      </c>
      <c r="F442" s="248" t="s">
        <v>557</v>
      </c>
      <c r="G442" s="245"/>
      <c r="H442" s="249">
        <v>100.44</v>
      </c>
      <c r="I442" s="250"/>
      <c r="J442" s="245"/>
      <c r="K442" s="245"/>
      <c r="L442" s="251"/>
      <c r="M442" s="252"/>
      <c r="N442" s="253"/>
      <c r="O442" s="253"/>
      <c r="P442" s="253"/>
      <c r="Q442" s="253"/>
      <c r="R442" s="253"/>
      <c r="S442" s="253"/>
      <c r="T442" s="25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5" t="s">
        <v>134</v>
      </c>
      <c r="AU442" s="255" t="s">
        <v>83</v>
      </c>
      <c r="AV442" s="13" t="s">
        <v>83</v>
      </c>
      <c r="AW442" s="13" t="s">
        <v>32</v>
      </c>
      <c r="AX442" s="13" t="s">
        <v>76</v>
      </c>
      <c r="AY442" s="255" t="s">
        <v>126</v>
      </c>
    </row>
    <row r="443" s="13" customFormat="1">
      <c r="A443" s="13"/>
      <c r="B443" s="244"/>
      <c r="C443" s="245"/>
      <c r="D443" s="246" t="s">
        <v>134</v>
      </c>
      <c r="E443" s="247" t="s">
        <v>1</v>
      </c>
      <c r="F443" s="248" t="s">
        <v>558</v>
      </c>
      <c r="G443" s="245"/>
      <c r="H443" s="249">
        <v>13.76</v>
      </c>
      <c r="I443" s="250"/>
      <c r="J443" s="245"/>
      <c r="K443" s="245"/>
      <c r="L443" s="251"/>
      <c r="M443" s="252"/>
      <c r="N443" s="253"/>
      <c r="O443" s="253"/>
      <c r="P443" s="253"/>
      <c r="Q443" s="253"/>
      <c r="R443" s="253"/>
      <c r="S443" s="253"/>
      <c r="T443" s="25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5" t="s">
        <v>134</v>
      </c>
      <c r="AU443" s="255" t="s">
        <v>83</v>
      </c>
      <c r="AV443" s="13" t="s">
        <v>83</v>
      </c>
      <c r="AW443" s="13" t="s">
        <v>32</v>
      </c>
      <c r="AX443" s="13" t="s">
        <v>76</v>
      </c>
      <c r="AY443" s="255" t="s">
        <v>126</v>
      </c>
    </row>
    <row r="444" s="13" customFormat="1">
      <c r="A444" s="13"/>
      <c r="B444" s="244"/>
      <c r="C444" s="245"/>
      <c r="D444" s="246" t="s">
        <v>134</v>
      </c>
      <c r="E444" s="247" t="s">
        <v>1</v>
      </c>
      <c r="F444" s="248" t="s">
        <v>556</v>
      </c>
      <c r="G444" s="245"/>
      <c r="H444" s="249">
        <v>14.9</v>
      </c>
      <c r="I444" s="250"/>
      <c r="J444" s="245"/>
      <c r="K444" s="245"/>
      <c r="L444" s="251"/>
      <c r="M444" s="252"/>
      <c r="N444" s="253"/>
      <c r="O444" s="253"/>
      <c r="P444" s="253"/>
      <c r="Q444" s="253"/>
      <c r="R444" s="253"/>
      <c r="S444" s="253"/>
      <c r="T444" s="25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5" t="s">
        <v>134</v>
      </c>
      <c r="AU444" s="255" t="s">
        <v>83</v>
      </c>
      <c r="AV444" s="13" t="s">
        <v>83</v>
      </c>
      <c r="AW444" s="13" t="s">
        <v>32</v>
      </c>
      <c r="AX444" s="13" t="s">
        <v>76</v>
      </c>
      <c r="AY444" s="255" t="s">
        <v>126</v>
      </c>
    </row>
    <row r="445" s="14" customFormat="1">
      <c r="A445" s="14"/>
      <c r="B445" s="256"/>
      <c r="C445" s="257"/>
      <c r="D445" s="246" t="s">
        <v>134</v>
      </c>
      <c r="E445" s="258" t="s">
        <v>1</v>
      </c>
      <c r="F445" s="259" t="s">
        <v>137</v>
      </c>
      <c r="G445" s="257"/>
      <c r="H445" s="260">
        <v>129.09999999999999</v>
      </c>
      <c r="I445" s="261"/>
      <c r="J445" s="257"/>
      <c r="K445" s="257"/>
      <c r="L445" s="262"/>
      <c r="M445" s="263"/>
      <c r="N445" s="264"/>
      <c r="O445" s="264"/>
      <c r="P445" s="264"/>
      <c r="Q445" s="264"/>
      <c r="R445" s="264"/>
      <c r="S445" s="264"/>
      <c r="T445" s="26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6" t="s">
        <v>134</v>
      </c>
      <c r="AU445" s="266" t="s">
        <v>83</v>
      </c>
      <c r="AV445" s="14" t="s">
        <v>132</v>
      </c>
      <c r="AW445" s="14" t="s">
        <v>32</v>
      </c>
      <c r="AX445" s="14" t="s">
        <v>81</v>
      </c>
      <c r="AY445" s="266" t="s">
        <v>126</v>
      </c>
    </row>
    <row r="446" s="13" customFormat="1">
      <c r="A446" s="13"/>
      <c r="B446" s="244"/>
      <c r="C446" s="245"/>
      <c r="D446" s="246" t="s">
        <v>134</v>
      </c>
      <c r="E446" s="245"/>
      <c r="F446" s="248" t="s">
        <v>564</v>
      </c>
      <c r="G446" s="245"/>
      <c r="H446" s="249">
        <v>135.55500000000001</v>
      </c>
      <c r="I446" s="250"/>
      <c r="J446" s="245"/>
      <c r="K446" s="245"/>
      <c r="L446" s="251"/>
      <c r="M446" s="252"/>
      <c r="N446" s="253"/>
      <c r="O446" s="253"/>
      <c r="P446" s="253"/>
      <c r="Q446" s="253"/>
      <c r="R446" s="253"/>
      <c r="S446" s="253"/>
      <c r="T446" s="25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5" t="s">
        <v>134</v>
      </c>
      <c r="AU446" s="255" t="s">
        <v>83</v>
      </c>
      <c r="AV446" s="13" t="s">
        <v>83</v>
      </c>
      <c r="AW446" s="13" t="s">
        <v>4</v>
      </c>
      <c r="AX446" s="13" t="s">
        <v>81</v>
      </c>
      <c r="AY446" s="255" t="s">
        <v>126</v>
      </c>
    </row>
    <row r="447" s="2" customFormat="1" ht="21.75" customHeight="1">
      <c r="A447" s="39"/>
      <c r="B447" s="40"/>
      <c r="C447" s="288" t="s">
        <v>565</v>
      </c>
      <c r="D447" s="288" t="s">
        <v>275</v>
      </c>
      <c r="E447" s="289" t="s">
        <v>566</v>
      </c>
      <c r="F447" s="290" t="s">
        <v>567</v>
      </c>
      <c r="G447" s="291" t="s">
        <v>312</v>
      </c>
      <c r="H447" s="292">
        <v>94.814999999999998</v>
      </c>
      <c r="I447" s="293"/>
      <c r="J447" s="294">
        <f>ROUND(I447*H447,2)</f>
        <v>0</v>
      </c>
      <c r="K447" s="295"/>
      <c r="L447" s="296"/>
      <c r="M447" s="297" t="s">
        <v>1</v>
      </c>
      <c r="N447" s="298" t="s">
        <v>41</v>
      </c>
      <c r="O447" s="92"/>
      <c r="P447" s="240">
        <f>O447*H447</f>
        <v>0</v>
      </c>
      <c r="Q447" s="240">
        <v>4.0000000000000003E-05</v>
      </c>
      <c r="R447" s="240">
        <f>Q447*H447</f>
        <v>0.0037926000000000001</v>
      </c>
      <c r="S447" s="240">
        <v>0</v>
      </c>
      <c r="T447" s="241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2" t="s">
        <v>190</v>
      </c>
      <c r="AT447" s="242" t="s">
        <v>275</v>
      </c>
      <c r="AU447" s="242" t="s">
        <v>83</v>
      </c>
      <c r="AY447" s="18" t="s">
        <v>126</v>
      </c>
      <c r="BE447" s="243">
        <f>IF(N447="základní",J447,0)</f>
        <v>0</v>
      </c>
      <c r="BF447" s="243">
        <f>IF(N447="snížená",J447,0)</f>
        <v>0</v>
      </c>
      <c r="BG447" s="243">
        <f>IF(N447="zákl. přenesená",J447,0)</f>
        <v>0</v>
      </c>
      <c r="BH447" s="243">
        <f>IF(N447="sníž. přenesená",J447,0)</f>
        <v>0</v>
      </c>
      <c r="BI447" s="243">
        <f>IF(N447="nulová",J447,0)</f>
        <v>0</v>
      </c>
      <c r="BJ447" s="18" t="s">
        <v>81</v>
      </c>
      <c r="BK447" s="243">
        <f>ROUND(I447*H447,2)</f>
        <v>0</v>
      </c>
      <c r="BL447" s="18" t="s">
        <v>132</v>
      </c>
      <c r="BM447" s="242" t="s">
        <v>568</v>
      </c>
    </row>
    <row r="448" s="13" customFormat="1">
      <c r="A448" s="13"/>
      <c r="B448" s="244"/>
      <c r="C448" s="245"/>
      <c r="D448" s="246" t="s">
        <v>134</v>
      </c>
      <c r="E448" s="247" t="s">
        <v>1</v>
      </c>
      <c r="F448" s="248" t="s">
        <v>569</v>
      </c>
      <c r="G448" s="245"/>
      <c r="H448" s="249">
        <v>42</v>
      </c>
      <c r="I448" s="250"/>
      <c r="J448" s="245"/>
      <c r="K448" s="245"/>
      <c r="L448" s="251"/>
      <c r="M448" s="252"/>
      <c r="N448" s="253"/>
      <c r="O448" s="253"/>
      <c r="P448" s="253"/>
      <c r="Q448" s="253"/>
      <c r="R448" s="253"/>
      <c r="S448" s="253"/>
      <c r="T448" s="25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5" t="s">
        <v>134</v>
      </c>
      <c r="AU448" s="255" t="s">
        <v>83</v>
      </c>
      <c r="AV448" s="13" t="s">
        <v>83</v>
      </c>
      <c r="AW448" s="13" t="s">
        <v>32</v>
      </c>
      <c r="AX448" s="13" t="s">
        <v>76</v>
      </c>
      <c r="AY448" s="255" t="s">
        <v>126</v>
      </c>
    </row>
    <row r="449" s="13" customFormat="1">
      <c r="A449" s="13"/>
      <c r="B449" s="244"/>
      <c r="C449" s="245"/>
      <c r="D449" s="246" t="s">
        <v>134</v>
      </c>
      <c r="E449" s="247" t="s">
        <v>1</v>
      </c>
      <c r="F449" s="248" t="s">
        <v>570</v>
      </c>
      <c r="G449" s="245"/>
      <c r="H449" s="249">
        <v>39</v>
      </c>
      <c r="I449" s="250"/>
      <c r="J449" s="245"/>
      <c r="K449" s="245"/>
      <c r="L449" s="251"/>
      <c r="M449" s="252"/>
      <c r="N449" s="253"/>
      <c r="O449" s="253"/>
      <c r="P449" s="253"/>
      <c r="Q449" s="253"/>
      <c r="R449" s="253"/>
      <c r="S449" s="253"/>
      <c r="T449" s="25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5" t="s">
        <v>134</v>
      </c>
      <c r="AU449" s="255" t="s">
        <v>83</v>
      </c>
      <c r="AV449" s="13" t="s">
        <v>83</v>
      </c>
      <c r="AW449" s="13" t="s">
        <v>32</v>
      </c>
      <c r="AX449" s="13" t="s">
        <v>76</v>
      </c>
      <c r="AY449" s="255" t="s">
        <v>126</v>
      </c>
    </row>
    <row r="450" s="13" customFormat="1">
      <c r="A450" s="13"/>
      <c r="B450" s="244"/>
      <c r="C450" s="245"/>
      <c r="D450" s="246" t="s">
        <v>134</v>
      </c>
      <c r="E450" s="247" t="s">
        <v>1</v>
      </c>
      <c r="F450" s="248" t="s">
        <v>571</v>
      </c>
      <c r="G450" s="245"/>
      <c r="H450" s="249">
        <v>4.6500000000000004</v>
      </c>
      <c r="I450" s="250"/>
      <c r="J450" s="245"/>
      <c r="K450" s="245"/>
      <c r="L450" s="251"/>
      <c r="M450" s="252"/>
      <c r="N450" s="253"/>
      <c r="O450" s="253"/>
      <c r="P450" s="253"/>
      <c r="Q450" s="253"/>
      <c r="R450" s="253"/>
      <c r="S450" s="253"/>
      <c r="T450" s="25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5" t="s">
        <v>134</v>
      </c>
      <c r="AU450" s="255" t="s">
        <v>83</v>
      </c>
      <c r="AV450" s="13" t="s">
        <v>83</v>
      </c>
      <c r="AW450" s="13" t="s">
        <v>32</v>
      </c>
      <c r="AX450" s="13" t="s">
        <v>76</v>
      </c>
      <c r="AY450" s="255" t="s">
        <v>126</v>
      </c>
    </row>
    <row r="451" s="13" customFormat="1">
      <c r="A451" s="13"/>
      <c r="B451" s="244"/>
      <c r="C451" s="245"/>
      <c r="D451" s="246" t="s">
        <v>134</v>
      </c>
      <c r="E451" s="247" t="s">
        <v>1</v>
      </c>
      <c r="F451" s="248" t="s">
        <v>571</v>
      </c>
      <c r="G451" s="245"/>
      <c r="H451" s="249">
        <v>4.6500000000000004</v>
      </c>
      <c r="I451" s="250"/>
      <c r="J451" s="245"/>
      <c r="K451" s="245"/>
      <c r="L451" s="251"/>
      <c r="M451" s="252"/>
      <c r="N451" s="253"/>
      <c r="O451" s="253"/>
      <c r="P451" s="253"/>
      <c r="Q451" s="253"/>
      <c r="R451" s="253"/>
      <c r="S451" s="253"/>
      <c r="T451" s="25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5" t="s">
        <v>134</v>
      </c>
      <c r="AU451" s="255" t="s">
        <v>83</v>
      </c>
      <c r="AV451" s="13" t="s">
        <v>83</v>
      </c>
      <c r="AW451" s="13" t="s">
        <v>32</v>
      </c>
      <c r="AX451" s="13" t="s">
        <v>76</v>
      </c>
      <c r="AY451" s="255" t="s">
        <v>126</v>
      </c>
    </row>
    <row r="452" s="16" customFormat="1">
      <c r="A452" s="16"/>
      <c r="B452" s="277"/>
      <c r="C452" s="278"/>
      <c r="D452" s="246" t="s">
        <v>134</v>
      </c>
      <c r="E452" s="279" t="s">
        <v>1</v>
      </c>
      <c r="F452" s="280" t="s">
        <v>175</v>
      </c>
      <c r="G452" s="278"/>
      <c r="H452" s="281">
        <v>90.299999999999997</v>
      </c>
      <c r="I452" s="282"/>
      <c r="J452" s="278"/>
      <c r="K452" s="278"/>
      <c r="L452" s="283"/>
      <c r="M452" s="284"/>
      <c r="N452" s="285"/>
      <c r="O452" s="285"/>
      <c r="P452" s="285"/>
      <c r="Q452" s="285"/>
      <c r="R452" s="285"/>
      <c r="S452" s="285"/>
      <c r="T452" s="28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T452" s="287" t="s">
        <v>134</v>
      </c>
      <c r="AU452" s="287" t="s">
        <v>83</v>
      </c>
      <c r="AV452" s="16" t="s">
        <v>142</v>
      </c>
      <c r="AW452" s="16" t="s">
        <v>32</v>
      </c>
      <c r="AX452" s="16" t="s">
        <v>81</v>
      </c>
      <c r="AY452" s="287" t="s">
        <v>126</v>
      </c>
    </row>
    <row r="453" s="13" customFormat="1">
      <c r="A453" s="13"/>
      <c r="B453" s="244"/>
      <c r="C453" s="245"/>
      <c r="D453" s="246" t="s">
        <v>134</v>
      </c>
      <c r="E453" s="245"/>
      <c r="F453" s="248" t="s">
        <v>572</v>
      </c>
      <c r="G453" s="245"/>
      <c r="H453" s="249">
        <v>94.814999999999998</v>
      </c>
      <c r="I453" s="250"/>
      <c r="J453" s="245"/>
      <c r="K453" s="245"/>
      <c r="L453" s="251"/>
      <c r="M453" s="252"/>
      <c r="N453" s="253"/>
      <c r="O453" s="253"/>
      <c r="P453" s="253"/>
      <c r="Q453" s="253"/>
      <c r="R453" s="253"/>
      <c r="S453" s="253"/>
      <c r="T453" s="25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5" t="s">
        <v>134</v>
      </c>
      <c r="AU453" s="255" t="s">
        <v>83</v>
      </c>
      <c r="AV453" s="13" t="s">
        <v>83</v>
      </c>
      <c r="AW453" s="13" t="s">
        <v>4</v>
      </c>
      <c r="AX453" s="13" t="s">
        <v>81</v>
      </c>
      <c r="AY453" s="255" t="s">
        <v>126</v>
      </c>
    </row>
    <row r="454" s="2" customFormat="1" ht="21.75" customHeight="1">
      <c r="A454" s="39"/>
      <c r="B454" s="40"/>
      <c r="C454" s="288" t="s">
        <v>573</v>
      </c>
      <c r="D454" s="288" t="s">
        <v>275</v>
      </c>
      <c r="E454" s="289" t="s">
        <v>574</v>
      </c>
      <c r="F454" s="290" t="s">
        <v>575</v>
      </c>
      <c r="G454" s="291" t="s">
        <v>312</v>
      </c>
      <c r="H454" s="292">
        <v>30.449999999999999</v>
      </c>
      <c r="I454" s="293"/>
      <c r="J454" s="294">
        <f>ROUND(I454*H454,2)</f>
        <v>0</v>
      </c>
      <c r="K454" s="295"/>
      <c r="L454" s="296"/>
      <c r="M454" s="297" t="s">
        <v>1</v>
      </c>
      <c r="N454" s="298" t="s">
        <v>41</v>
      </c>
      <c r="O454" s="92"/>
      <c r="P454" s="240">
        <f>O454*H454</f>
        <v>0</v>
      </c>
      <c r="Q454" s="240">
        <v>0.00029999999999999997</v>
      </c>
      <c r="R454" s="240">
        <f>Q454*H454</f>
        <v>0.009134999999999999</v>
      </c>
      <c r="S454" s="240">
        <v>0</v>
      </c>
      <c r="T454" s="241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42" t="s">
        <v>190</v>
      </c>
      <c r="AT454" s="242" t="s">
        <v>275</v>
      </c>
      <c r="AU454" s="242" t="s">
        <v>83</v>
      </c>
      <c r="AY454" s="18" t="s">
        <v>126</v>
      </c>
      <c r="BE454" s="243">
        <f>IF(N454="základní",J454,0)</f>
        <v>0</v>
      </c>
      <c r="BF454" s="243">
        <f>IF(N454="snížená",J454,0)</f>
        <v>0</v>
      </c>
      <c r="BG454" s="243">
        <f>IF(N454="zákl. přenesená",J454,0)</f>
        <v>0</v>
      </c>
      <c r="BH454" s="243">
        <f>IF(N454="sníž. přenesená",J454,0)</f>
        <v>0</v>
      </c>
      <c r="BI454" s="243">
        <f>IF(N454="nulová",J454,0)</f>
        <v>0</v>
      </c>
      <c r="BJ454" s="18" t="s">
        <v>81</v>
      </c>
      <c r="BK454" s="243">
        <f>ROUND(I454*H454,2)</f>
        <v>0</v>
      </c>
      <c r="BL454" s="18" t="s">
        <v>132</v>
      </c>
      <c r="BM454" s="242" t="s">
        <v>576</v>
      </c>
    </row>
    <row r="455" s="13" customFormat="1">
      <c r="A455" s="13"/>
      <c r="B455" s="244"/>
      <c r="C455" s="245"/>
      <c r="D455" s="246" t="s">
        <v>134</v>
      </c>
      <c r="E455" s="247" t="s">
        <v>1</v>
      </c>
      <c r="F455" s="248" t="s">
        <v>577</v>
      </c>
      <c r="G455" s="245"/>
      <c r="H455" s="249">
        <v>12.6</v>
      </c>
      <c r="I455" s="250"/>
      <c r="J455" s="245"/>
      <c r="K455" s="245"/>
      <c r="L455" s="251"/>
      <c r="M455" s="252"/>
      <c r="N455" s="253"/>
      <c r="O455" s="253"/>
      <c r="P455" s="253"/>
      <c r="Q455" s="253"/>
      <c r="R455" s="253"/>
      <c r="S455" s="253"/>
      <c r="T455" s="25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5" t="s">
        <v>134</v>
      </c>
      <c r="AU455" s="255" t="s">
        <v>83</v>
      </c>
      <c r="AV455" s="13" t="s">
        <v>83</v>
      </c>
      <c r="AW455" s="13" t="s">
        <v>32</v>
      </c>
      <c r="AX455" s="13" t="s">
        <v>76</v>
      </c>
      <c r="AY455" s="255" t="s">
        <v>126</v>
      </c>
    </row>
    <row r="456" s="13" customFormat="1">
      <c r="A456" s="13"/>
      <c r="B456" s="244"/>
      <c r="C456" s="245"/>
      <c r="D456" s="246" t="s">
        <v>134</v>
      </c>
      <c r="E456" s="247" t="s">
        <v>1</v>
      </c>
      <c r="F456" s="248" t="s">
        <v>578</v>
      </c>
      <c r="G456" s="245"/>
      <c r="H456" s="249">
        <v>11.699999999999999</v>
      </c>
      <c r="I456" s="250"/>
      <c r="J456" s="245"/>
      <c r="K456" s="245"/>
      <c r="L456" s="251"/>
      <c r="M456" s="252"/>
      <c r="N456" s="253"/>
      <c r="O456" s="253"/>
      <c r="P456" s="253"/>
      <c r="Q456" s="253"/>
      <c r="R456" s="253"/>
      <c r="S456" s="253"/>
      <c r="T456" s="25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5" t="s">
        <v>134</v>
      </c>
      <c r="AU456" s="255" t="s">
        <v>83</v>
      </c>
      <c r="AV456" s="13" t="s">
        <v>83</v>
      </c>
      <c r="AW456" s="13" t="s">
        <v>32</v>
      </c>
      <c r="AX456" s="13" t="s">
        <v>76</v>
      </c>
      <c r="AY456" s="255" t="s">
        <v>126</v>
      </c>
    </row>
    <row r="457" s="13" customFormat="1">
      <c r="A457" s="13"/>
      <c r="B457" s="244"/>
      <c r="C457" s="245"/>
      <c r="D457" s="246" t="s">
        <v>134</v>
      </c>
      <c r="E457" s="247" t="s">
        <v>1</v>
      </c>
      <c r="F457" s="248" t="s">
        <v>579</v>
      </c>
      <c r="G457" s="245"/>
      <c r="H457" s="249">
        <v>1.75</v>
      </c>
      <c r="I457" s="250"/>
      <c r="J457" s="245"/>
      <c r="K457" s="245"/>
      <c r="L457" s="251"/>
      <c r="M457" s="252"/>
      <c r="N457" s="253"/>
      <c r="O457" s="253"/>
      <c r="P457" s="253"/>
      <c r="Q457" s="253"/>
      <c r="R457" s="253"/>
      <c r="S457" s="253"/>
      <c r="T457" s="25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5" t="s">
        <v>134</v>
      </c>
      <c r="AU457" s="255" t="s">
        <v>83</v>
      </c>
      <c r="AV457" s="13" t="s">
        <v>83</v>
      </c>
      <c r="AW457" s="13" t="s">
        <v>32</v>
      </c>
      <c r="AX457" s="13" t="s">
        <v>76</v>
      </c>
      <c r="AY457" s="255" t="s">
        <v>126</v>
      </c>
    </row>
    <row r="458" s="13" customFormat="1">
      <c r="A458" s="13"/>
      <c r="B458" s="244"/>
      <c r="C458" s="245"/>
      <c r="D458" s="246" t="s">
        <v>134</v>
      </c>
      <c r="E458" s="247" t="s">
        <v>1</v>
      </c>
      <c r="F458" s="248" t="s">
        <v>580</v>
      </c>
      <c r="G458" s="245"/>
      <c r="H458" s="249">
        <v>2.9500000000000002</v>
      </c>
      <c r="I458" s="250"/>
      <c r="J458" s="245"/>
      <c r="K458" s="245"/>
      <c r="L458" s="251"/>
      <c r="M458" s="252"/>
      <c r="N458" s="253"/>
      <c r="O458" s="253"/>
      <c r="P458" s="253"/>
      <c r="Q458" s="253"/>
      <c r="R458" s="253"/>
      <c r="S458" s="253"/>
      <c r="T458" s="25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5" t="s">
        <v>134</v>
      </c>
      <c r="AU458" s="255" t="s">
        <v>83</v>
      </c>
      <c r="AV458" s="13" t="s">
        <v>83</v>
      </c>
      <c r="AW458" s="13" t="s">
        <v>32</v>
      </c>
      <c r="AX458" s="13" t="s">
        <v>76</v>
      </c>
      <c r="AY458" s="255" t="s">
        <v>126</v>
      </c>
    </row>
    <row r="459" s="16" customFormat="1">
      <c r="A459" s="16"/>
      <c r="B459" s="277"/>
      <c r="C459" s="278"/>
      <c r="D459" s="246" t="s">
        <v>134</v>
      </c>
      <c r="E459" s="279" t="s">
        <v>1</v>
      </c>
      <c r="F459" s="280" t="s">
        <v>175</v>
      </c>
      <c r="G459" s="278"/>
      <c r="H459" s="281">
        <v>29</v>
      </c>
      <c r="I459" s="282"/>
      <c r="J459" s="278"/>
      <c r="K459" s="278"/>
      <c r="L459" s="283"/>
      <c r="M459" s="284"/>
      <c r="N459" s="285"/>
      <c r="O459" s="285"/>
      <c r="P459" s="285"/>
      <c r="Q459" s="285"/>
      <c r="R459" s="285"/>
      <c r="S459" s="285"/>
      <c r="T459" s="28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T459" s="287" t="s">
        <v>134</v>
      </c>
      <c r="AU459" s="287" t="s">
        <v>83</v>
      </c>
      <c r="AV459" s="16" t="s">
        <v>142</v>
      </c>
      <c r="AW459" s="16" t="s">
        <v>32</v>
      </c>
      <c r="AX459" s="16" t="s">
        <v>81</v>
      </c>
      <c r="AY459" s="287" t="s">
        <v>126</v>
      </c>
    </row>
    <row r="460" s="13" customFormat="1">
      <c r="A460" s="13"/>
      <c r="B460" s="244"/>
      <c r="C460" s="245"/>
      <c r="D460" s="246" t="s">
        <v>134</v>
      </c>
      <c r="E460" s="245"/>
      <c r="F460" s="248" t="s">
        <v>581</v>
      </c>
      <c r="G460" s="245"/>
      <c r="H460" s="249">
        <v>30.449999999999999</v>
      </c>
      <c r="I460" s="250"/>
      <c r="J460" s="245"/>
      <c r="K460" s="245"/>
      <c r="L460" s="251"/>
      <c r="M460" s="252"/>
      <c r="N460" s="253"/>
      <c r="O460" s="253"/>
      <c r="P460" s="253"/>
      <c r="Q460" s="253"/>
      <c r="R460" s="253"/>
      <c r="S460" s="253"/>
      <c r="T460" s="25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5" t="s">
        <v>134</v>
      </c>
      <c r="AU460" s="255" t="s">
        <v>83</v>
      </c>
      <c r="AV460" s="13" t="s">
        <v>83</v>
      </c>
      <c r="AW460" s="13" t="s">
        <v>4</v>
      </c>
      <c r="AX460" s="13" t="s">
        <v>81</v>
      </c>
      <c r="AY460" s="255" t="s">
        <v>126</v>
      </c>
    </row>
    <row r="461" s="2" customFormat="1" ht="21.75" customHeight="1">
      <c r="A461" s="39"/>
      <c r="B461" s="40"/>
      <c r="C461" s="288" t="s">
        <v>582</v>
      </c>
      <c r="D461" s="288" t="s">
        <v>275</v>
      </c>
      <c r="E461" s="289" t="s">
        <v>583</v>
      </c>
      <c r="F461" s="290" t="s">
        <v>584</v>
      </c>
      <c r="G461" s="291" t="s">
        <v>312</v>
      </c>
      <c r="H461" s="292">
        <v>25.515000000000001</v>
      </c>
      <c r="I461" s="293"/>
      <c r="J461" s="294">
        <f>ROUND(I461*H461,2)</f>
        <v>0</v>
      </c>
      <c r="K461" s="295"/>
      <c r="L461" s="296"/>
      <c r="M461" s="297" t="s">
        <v>1</v>
      </c>
      <c r="N461" s="298" t="s">
        <v>41</v>
      </c>
      <c r="O461" s="92"/>
      <c r="P461" s="240">
        <f>O461*H461</f>
        <v>0</v>
      </c>
      <c r="Q461" s="240">
        <v>0.00020000000000000001</v>
      </c>
      <c r="R461" s="240">
        <f>Q461*H461</f>
        <v>0.0051030000000000008</v>
      </c>
      <c r="S461" s="240">
        <v>0</v>
      </c>
      <c r="T461" s="241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42" t="s">
        <v>190</v>
      </c>
      <c r="AT461" s="242" t="s">
        <v>275</v>
      </c>
      <c r="AU461" s="242" t="s">
        <v>83</v>
      </c>
      <c r="AY461" s="18" t="s">
        <v>126</v>
      </c>
      <c r="BE461" s="243">
        <f>IF(N461="základní",J461,0)</f>
        <v>0</v>
      </c>
      <c r="BF461" s="243">
        <f>IF(N461="snížená",J461,0)</f>
        <v>0</v>
      </c>
      <c r="BG461" s="243">
        <f>IF(N461="zákl. přenesená",J461,0)</f>
        <v>0</v>
      </c>
      <c r="BH461" s="243">
        <f>IF(N461="sníž. přenesená",J461,0)</f>
        <v>0</v>
      </c>
      <c r="BI461" s="243">
        <f>IF(N461="nulová",J461,0)</f>
        <v>0</v>
      </c>
      <c r="BJ461" s="18" t="s">
        <v>81</v>
      </c>
      <c r="BK461" s="243">
        <f>ROUND(I461*H461,2)</f>
        <v>0</v>
      </c>
      <c r="BL461" s="18" t="s">
        <v>132</v>
      </c>
      <c r="BM461" s="242" t="s">
        <v>585</v>
      </c>
    </row>
    <row r="462" s="13" customFormat="1">
      <c r="A462" s="13"/>
      <c r="B462" s="244"/>
      <c r="C462" s="245"/>
      <c r="D462" s="246" t="s">
        <v>134</v>
      </c>
      <c r="E462" s="247" t="s">
        <v>1</v>
      </c>
      <c r="F462" s="248" t="s">
        <v>586</v>
      </c>
      <c r="G462" s="245"/>
      <c r="H462" s="249">
        <v>24.300000000000001</v>
      </c>
      <c r="I462" s="250"/>
      <c r="J462" s="245"/>
      <c r="K462" s="245"/>
      <c r="L462" s="251"/>
      <c r="M462" s="252"/>
      <c r="N462" s="253"/>
      <c r="O462" s="253"/>
      <c r="P462" s="253"/>
      <c r="Q462" s="253"/>
      <c r="R462" s="253"/>
      <c r="S462" s="253"/>
      <c r="T462" s="25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5" t="s">
        <v>134</v>
      </c>
      <c r="AU462" s="255" t="s">
        <v>83</v>
      </c>
      <c r="AV462" s="13" t="s">
        <v>83</v>
      </c>
      <c r="AW462" s="13" t="s">
        <v>32</v>
      </c>
      <c r="AX462" s="13" t="s">
        <v>81</v>
      </c>
      <c r="AY462" s="255" t="s">
        <v>126</v>
      </c>
    </row>
    <row r="463" s="13" customFormat="1">
      <c r="A463" s="13"/>
      <c r="B463" s="244"/>
      <c r="C463" s="245"/>
      <c r="D463" s="246" t="s">
        <v>134</v>
      </c>
      <c r="E463" s="245"/>
      <c r="F463" s="248" t="s">
        <v>587</v>
      </c>
      <c r="G463" s="245"/>
      <c r="H463" s="249">
        <v>25.515000000000001</v>
      </c>
      <c r="I463" s="250"/>
      <c r="J463" s="245"/>
      <c r="K463" s="245"/>
      <c r="L463" s="251"/>
      <c r="M463" s="252"/>
      <c r="N463" s="253"/>
      <c r="O463" s="253"/>
      <c r="P463" s="253"/>
      <c r="Q463" s="253"/>
      <c r="R463" s="253"/>
      <c r="S463" s="253"/>
      <c r="T463" s="25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5" t="s">
        <v>134</v>
      </c>
      <c r="AU463" s="255" t="s">
        <v>83</v>
      </c>
      <c r="AV463" s="13" t="s">
        <v>83</v>
      </c>
      <c r="AW463" s="13" t="s">
        <v>4</v>
      </c>
      <c r="AX463" s="13" t="s">
        <v>81</v>
      </c>
      <c r="AY463" s="255" t="s">
        <v>126</v>
      </c>
    </row>
    <row r="464" s="2" customFormat="1" ht="21.75" customHeight="1">
      <c r="A464" s="39"/>
      <c r="B464" s="40"/>
      <c r="C464" s="230" t="s">
        <v>588</v>
      </c>
      <c r="D464" s="230" t="s">
        <v>128</v>
      </c>
      <c r="E464" s="231" t="s">
        <v>589</v>
      </c>
      <c r="F464" s="232" t="s">
        <v>590</v>
      </c>
      <c r="G464" s="233" t="s">
        <v>131</v>
      </c>
      <c r="H464" s="234">
        <v>30.199999999999999</v>
      </c>
      <c r="I464" s="235"/>
      <c r="J464" s="236">
        <f>ROUND(I464*H464,2)</f>
        <v>0</v>
      </c>
      <c r="K464" s="237"/>
      <c r="L464" s="45"/>
      <c r="M464" s="238" t="s">
        <v>1</v>
      </c>
      <c r="N464" s="239" t="s">
        <v>41</v>
      </c>
      <c r="O464" s="92"/>
      <c r="P464" s="240">
        <f>O464*H464</f>
        <v>0</v>
      </c>
      <c r="Q464" s="240">
        <v>0.00628</v>
      </c>
      <c r="R464" s="240">
        <f>Q464*H464</f>
        <v>0.18965599999999999</v>
      </c>
      <c r="S464" s="240">
        <v>0</v>
      </c>
      <c r="T464" s="241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42" t="s">
        <v>132</v>
      </c>
      <c r="AT464" s="242" t="s">
        <v>128</v>
      </c>
      <c r="AU464" s="242" t="s">
        <v>83</v>
      </c>
      <c r="AY464" s="18" t="s">
        <v>126</v>
      </c>
      <c r="BE464" s="243">
        <f>IF(N464="základní",J464,0)</f>
        <v>0</v>
      </c>
      <c r="BF464" s="243">
        <f>IF(N464="snížená",J464,0)</f>
        <v>0</v>
      </c>
      <c r="BG464" s="243">
        <f>IF(N464="zákl. přenesená",J464,0)</f>
        <v>0</v>
      </c>
      <c r="BH464" s="243">
        <f>IF(N464="sníž. přenesená",J464,0)</f>
        <v>0</v>
      </c>
      <c r="BI464" s="243">
        <f>IF(N464="nulová",J464,0)</f>
        <v>0</v>
      </c>
      <c r="BJ464" s="18" t="s">
        <v>81</v>
      </c>
      <c r="BK464" s="243">
        <f>ROUND(I464*H464,2)</f>
        <v>0</v>
      </c>
      <c r="BL464" s="18" t="s">
        <v>132</v>
      </c>
      <c r="BM464" s="242" t="s">
        <v>591</v>
      </c>
    </row>
    <row r="465" s="2" customFormat="1" ht="21.75" customHeight="1">
      <c r="A465" s="39"/>
      <c r="B465" s="40"/>
      <c r="C465" s="230" t="s">
        <v>592</v>
      </c>
      <c r="D465" s="230" t="s">
        <v>128</v>
      </c>
      <c r="E465" s="231" t="s">
        <v>593</v>
      </c>
      <c r="F465" s="232" t="s">
        <v>594</v>
      </c>
      <c r="G465" s="233" t="s">
        <v>131</v>
      </c>
      <c r="H465" s="234">
        <v>367.89999999999998</v>
      </c>
      <c r="I465" s="235"/>
      <c r="J465" s="236">
        <f>ROUND(I465*H465,2)</f>
        <v>0</v>
      </c>
      <c r="K465" s="237"/>
      <c r="L465" s="45"/>
      <c r="M465" s="238" t="s">
        <v>1</v>
      </c>
      <c r="N465" s="239" t="s">
        <v>41</v>
      </c>
      <c r="O465" s="92"/>
      <c r="P465" s="240">
        <f>O465*H465</f>
        <v>0</v>
      </c>
      <c r="Q465" s="240">
        <v>0.0026800000000000001</v>
      </c>
      <c r="R465" s="240">
        <f>Q465*H465</f>
        <v>0.98597199999999996</v>
      </c>
      <c r="S465" s="240">
        <v>0</v>
      </c>
      <c r="T465" s="241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42" t="s">
        <v>132</v>
      </c>
      <c r="AT465" s="242" t="s">
        <v>128</v>
      </c>
      <c r="AU465" s="242" t="s">
        <v>83</v>
      </c>
      <c r="AY465" s="18" t="s">
        <v>126</v>
      </c>
      <c r="BE465" s="243">
        <f>IF(N465="základní",J465,0)</f>
        <v>0</v>
      </c>
      <c r="BF465" s="243">
        <f>IF(N465="snížená",J465,0)</f>
        <v>0</v>
      </c>
      <c r="BG465" s="243">
        <f>IF(N465="zákl. přenesená",J465,0)</f>
        <v>0</v>
      </c>
      <c r="BH465" s="243">
        <f>IF(N465="sníž. přenesená",J465,0)</f>
        <v>0</v>
      </c>
      <c r="BI465" s="243">
        <f>IF(N465="nulová",J465,0)</f>
        <v>0</v>
      </c>
      <c r="BJ465" s="18" t="s">
        <v>81</v>
      </c>
      <c r="BK465" s="243">
        <f>ROUND(I465*H465,2)</f>
        <v>0</v>
      </c>
      <c r="BL465" s="18" t="s">
        <v>132</v>
      </c>
      <c r="BM465" s="242" t="s">
        <v>595</v>
      </c>
    </row>
    <row r="466" s="15" customFormat="1">
      <c r="A466" s="15"/>
      <c r="B466" s="267"/>
      <c r="C466" s="268"/>
      <c r="D466" s="246" t="s">
        <v>134</v>
      </c>
      <c r="E466" s="269" t="s">
        <v>1</v>
      </c>
      <c r="F466" s="270" t="s">
        <v>467</v>
      </c>
      <c r="G466" s="268"/>
      <c r="H466" s="269" t="s">
        <v>1</v>
      </c>
      <c r="I466" s="271"/>
      <c r="J466" s="268"/>
      <c r="K466" s="268"/>
      <c r="L466" s="272"/>
      <c r="M466" s="273"/>
      <c r="N466" s="274"/>
      <c r="O466" s="274"/>
      <c r="P466" s="274"/>
      <c r="Q466" s="274"/>
      <c r="R466" s="274"/>
      <c r="S466" s="274"/>
      <c r="T466" s="27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6" t="s">
        <v>134</v>
      </c>
      <c r="AU466" s="276" t="s">
        <v>83</v>
      </c>
      <c r="AV466" s="15" t="s">
        <v>81</v>
      </c>
      <c r="AW466" s="15" t="s">
        <v>32</v>
      </c>
      <c r="AX466" s="15" t="s">
        <v>76</v>
      </c>
      <c r="AY466" s="276" t="s">
        <v>126</v>
      </c>
    </row>
    <row r="467" s="13" customFormat="1">
      <c r="A467" s="13"/>
      <c r="B467" s="244"/>
      <c r="C467" s="245"/>
      <c r="D467" s="246" t="s">
        <v>134</v>
      </c>
      <c r="E467" s="247" t="s">
        <v>1</v>
      </c>
      <c r="F467" s="248" t="s">
        <v>468</v>
      </c>
      <c r="G467" s="245"/>
      <c r="H467" s="249">
        <v>268.19999999999999</v>
      </c>
      <c r="I467" s="250"/>
      <c r="J467" s="245"/>
      <c r="K467" s="245"/>
      <c r="L467" s="251"/>
      <c r="M467" s="252"/>
      <c r="N467" s="253"/>
      <c r="O467" s="253"/>
      <c r="P467" s="253"/>
      <c r="Q467" s="253"/>
      <c r="R467" s="253"/>
      <c r="S467" s="253"/>
      <c r="T467" s="25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5" t="s">
        <v>134</v>
      </c>
      <c r="AU467" s="255" t="s">
        <v>83</v>
      </c>
      <c r="AV467" s="13" t="s">
        <v>83</v>
      </c>
      <c r="AW467" s="13" t="s">
        <v>32</v>
      </c>
      <c r="AX467" s="13" t="s">
        <v>76</v>
      </c>
      <c r="AY467" s="255" t="s">
        <v>126</v>
      </c>
    </row>
    <row r="468" s="16" customFormat="1">
      <c r="A468" s="16"/>
      <c r="B468" s="277"/>
      <c r="C468" s="278"/>
      <c r="D468" s="246" t="s">
        <v>134</v>
      </c>
      <c r="E468" s="279" t="s">
        <v>1</v>
      </c>
      <c r="F468" s="280" t="s">
        <v>175</v>
      </c>
      <c r="G468" s="278"/>
      <c r="H468" s="281">
        <v>268.19999999999999</v>
      </c>
      <c r="I468" s="282"/>
      <c r="J468" s="278"/>
      <c r="K468" s="278"/>
      <c r="L468" s="283"/>
      <c r="M468" s="284"/>
      <c r="N468" s="285"/>
      <c r="O468" s="285"/>
      <c r="P468" s="285"/>
      <c r="Q468" s="285"/>
      <c r="R468" s="285"/>
      <c r="S468" s="285"/>
      <c r="T468" s="28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T468" s="287" t="s">
        <v>134</v>
      </c>
      <c r="AU468" s="287" t="s">
        <v>83</v>
      </c>
      <c r="AV468" s="16" t="s">
        <v>142</v>
      </c>
      <c r="AW468" s="16" t="s">
        <v>32</v>
      </c>
      <c r="AX468" s="16" t="s">
        <v>76</v>
      </c>
      <c r="AY468" s="287" t="s">
        <v>126</v>
      </c>
    </row>
    <row r="469" s="15" customFormat="1">
      <c r="A469" s="15"/>
      <c r="B469" s="267"/>
      <c r="C469" s="268"/>
      <c r="D469" s="246" t="s">
        <v>134</v>
      </c>
      <c r="E469" s="269" t="s">
        <v>1</v>
      </c>
      <c r="F469" s="270" t="s">
        <v>469</v>
      </c>
      <c r="G469" s="268"/>
      <c r="H469" s="269" t="s">
        <v>1</v>
      </c>
      <c r="I469" s="271"/>
      <c r="J469" s="268"/>
      <c r="K469" s="268"/>
      <c r="L469" s="272"/>
      <c r="M469" s="273"/>
      <c r="N469" s="274"/>
      <c r="O469" s="274"/>
      <c r="P469" s="274"/>
      <c r="Q469" s="274"/>
      <c r="R469" s="274"/>
      <c r="S469" s="274"/>
      <c r="T469" s="27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76" t="s">
        <v>134</v>
      </c>
      <c r="AU469" s="276" t="s">
        <v>83</v>
      </c>
      <c r="AV469" s="15" t="s">
        <v>81</v>
      </c>
      <c r="AW469" s="15" t="s">
        <v>32</v>
      </c>
      <c r="AX469" s="15" t="s">
        <v>76</v>
      </c>
      <c r="AY469" s="276" t="s">
        <v>126</v>
      </c>
    </row>
    <row r="470" s="13" customFormat="1">
      <c r="A470" s="13"/>
      <c r="B470" s="244"/>
      <c r="C470" s="245"/>
      <c r="D470" s="246" t="s">
        <v>134</v>
      </c>
      <c r="E470" s="247" t="s">
        <v>1</v>
      </c>
      <c r="F470" s="248" t="s">
        <v>470</v>
      </c>
      <c r="G470" s="245"/>
      <c r="H470" s="249">
        <v>43.399999999999999</v>
      </c>
      <c r="I470" s="250"/>
      <c r="J470" s="245"/>
      <c r="K470" s="245"/>
      <c r="L470" s="251"/>
      <c r="M470" s="252"/>
      <c r="N470" s="253"/>
      <c r="O470" s="253"/>
      <c r="P470" s="253"/>
      <c r="Q470" s="253"/>
      <c r="R470" s="253"/>
      <c r="S470" s="253"/>
      <c r="T470" s="25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5" t="s">
        <v>134</v>
      </c>
      <c r="AU470" s="255" t="s">
        <v>83</v>
      </c>
      <c r="AV470" s="13" t="s">
        <v>83</v>
      </c>
      <c r="AW470" s="13" t="s">
        <v>32</v>
      </c>
      <c r="AX470" s="13" t="s">
        <v>76</v>
      </c>
      <c r="AY470" s="255" t="s">
        <v>126</v>
      </c>
    </row>
    <row r="471" s="13" customFormat="1">
      <c r="A471" s="13"/>
      <c r="B471" s="244"/>
      <c r="C471" s="245"/>
      <c r="D471" s="246" t="s">
        <v>134</v>
      </c>
      <c r="E471" s="247" t="s">
        <v>1</v>
      </c>
      <c r="F471" s="248" t="s">
        <v>471</v>
      </c>
      <c r="G471" s="245"/>
      <c r="H471" s="249">
        <v>56.299999999999997</v>
      </c>
      <c r="I471" s="250"/>
      <c r="J471" s="245"/>
      <c r="K471" s="245"/>
      <c r="L471" s="251"/>
      <c r="M471" s="252"/>
      <c r="N471" s="253"/>
      <c r="O471" s="253"/>
      <c r="P471" s="253"/>
      <c r="Q471" s="253"/>
      <c r="R471" s="253"/>
      <c r="S471" s="253"/>
      <c r="T471" s="25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5" t="s">
        <v>134</v>
      </c>
      <c r="AU471" s="255" t="s">
        <v>83</v>
      </c>
      <c r="AV471" s="13" t="s">
        <v>83</v>
      </c>
      <c r="AW471" s="13" t="s">
        <v>32</v>
      </c>
      <c r="AX471" s="13" t="s">
        <v>76</v>
      </c>
      <c r="AY471" s="255" t="s">
        <v>126</v>
      </c>
    </row>
    <row r="472" s="16" customFormat="1">
      <c r="A472" s="16"/>
      <c r="B472" s="277"/>
      <c r="C472" s="278"/>
      <c r="D472" s="246" t="s">
        <v>134</v>
      </c>
      <c r="E472" s="279" t="s">
        <v>1</v>
      </c>
      <c r="F472" s="280" t="s">
        <v>175</v>
      </c>
      <c r="G472" s="278"/>
      <c r="H472" s="281">
        <v>99.700000000000003</v>
      </c>
      <c r="I472" s="282"/>
      <c r="J472" s="278"/>
      <c r="K472" s="278"/>
      <c r="L472" s="283"/>
      <c r="M472" s="284"/>
      <c r="N472" s="285"/>
      <c r="O472" s="285"/>
      <c r="P472" s="285"/>
      <c r="Q472" s="285"/>
      <c r="R472" s="285"/>
      <c r="S472" s="285"/>
      <c r="T472" s="28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T472" s="287" t="s">
        <v>134</v>
      </c>
      <c r="AU472" s="287" t="s">
        <v>83</v>
      </c>
      <c r="AV472" s="16" t="s">
        <v>142</v>
      </c>
      <c r="AW472" s="16" t="s">
        <v>32</v>
      </c>
      <c r="AX472" s="16" t="s">
        <v>76</v>
      </c>
      <c r="AY472" s="287" t="s">
        <v>126</v>
      </c>
    </row>
    <row r="473" s="14" customFormat="1">
      <c r="A473" s="14"/>
      <c r="B473" s="256"/>
      <c r="C473" s="257"/>
      <c r="D473" s="246" t="s">
        <v>134</v>
      </c>
      <c r="E473" s="258" t="s">
        <v>1</v>
      </c>
      <c r="F473" s="259" t="s">
        <v>137</v>
      </c>
      <c r="G473" s="257"/>
      <c r="H473" s="260">
        <v>367.89999999999998</v>
      </c>
      <c r="I473" s="261"/>
      <c r="J473" s="257"/>
      <c r="K473" s="257"/>
      <c r="L473" s="262"/>
      <c r="M473" s="263"/>
      <c r="N473" s="264"/>
      <c r="O473" s="264"/>
      <c r="P473" s="264"/>
      <c r="Q473" s="264"/>
      <c r="R473" s="264"/>
      <c r="S473" s="264"/>
      <c r="T473" s="26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6" t="s">
        <v>134</v>
      </c>
      <c r="AU473" s="266" t="s">
        <v>83</v>
      </c>
      <c r="AV473" s="14" t="s">
        <v>132</v>
      </c>
      <c r="AW473" s="14" t="s">
        <v>32</v>
      </c>
      <c r="AX473" s="14" t="s">
        <v>81</v>
      </c>
      <c r="AY473" s="266" t="s">
        <v>126</v>
      </c>
    </row>
    <row r="474" s="2" customFormat="1" ht="21.75" customHeight="1">
      <c r="A474" s="39"/>
      <c r="B474" s="40"/>
      <c r="C474" s="230" t="s">
        <v>596</v>
      </c>
      <c r="D474" s="230" t="s">
        <v>128</v>
      </c>
      <c r="E474" s="231" t="s">
        <v>597</v>
      </c>
      <c r="F474" s="232" t="s">
        <v>598</v>
      </c>
      <c r="G474" s="233" t="s">
        <v>312</v>
      </c>
      <c r="H474" s="234">
        <v>24.300000000000001</v>
      </c>
      <c r="I474" s="235"/>
      <c r="J474" s="236">
        <f>ROUND(I474*H474,2)</f>
        <v>0</v>
      </c>
      <c r="K474" s="237"/>
      <c r="L474" s="45"/>
      <c r="M474" s="238" t="s">
        <v>1</v>
      </c>
      <c r="N474" s="239" t="s">
        <v>41</v>
      </c>
      <c r="O474" s="92"/>
      <c r="P474" s="240">
        <f>O474*H474</f>
        <v>0</v>
      </c>
      <c r="Q474" s="240">
        <v>0.010319999999999999</v>
      </c>
      <c r="R474" s="240">
        <f>Q474*H474</f>
        <v>0.250776</v>
      </c>
      <c r="S474" s="240">
        <v>0</v>
      </c>
      <c r="T474" s="241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42" t="s">
        <v>132</v>
      </c>
      <c r="AT474" s="242" t="s">
        <v>128</v>
      </c>
      <c r="AU474" s="242" t="s">
        <v>83</v>
      </c>
      <c r="AY474" s="18" t="s">
        <v>126</v>
      </c>
      <c r="BE474" s="243">
        <f>IF(N474="základní",J474,0)</f>
        <v>0</v>
      </c>
      <c r="BF474" s="243">
        <f>IF(N474="snížená",J474,0)</f>
        <v>0</v>
      </c>
      <c r="BG474" s="243">
        <f>IF(N474="zákl. přenesená",J474,0)</f>
        <v>0</v>
      </c>
      <c r="BH474" s="243">
        <f>IF(N474="sníž. přenesená",J474,0)</f>
        <v>0</v>
      </c>
      <c r="BI474" s="243">
        <f>IF(N474="nulová",J474,0)</f>
        <v>0</v>
      </c>
      <c r="BJ474" s="18" t="s">
        <v>81</v>
      </c>
      <c r="BK474" s="243">
        <f>ROUND(I474*H474,2)</f>
        <v>0</v>
      </c>
      <c r="BL474" s="18" t="s">
        <v>132</v>
      </c>
      <c r="BM474" s="242" t="s">
        <v>599</v>
      </c>
    </row>
    <row r="475" s="13" customFormat="1">
      <c r="A475" s="13"/>
      <c r="B475" s="244"/>
      <c r="C475" s="245"/>
      <c r="D475" s="246" t="s">
        <v>134</v>
      </c>
      <c r="E475" s="247" t="s">
        <v>1</v>
      </c>
      <c r="F475" s="248" t="s">
        <v>554</v>
      </c>
      <c r="G475" s="245"/>
      <c r="H475" s="249">
        <v>24.300000000000001</v>
      </c>
      <c r="I475" s="250"/>
      <c r="J475" s="245"/>
      <c r="K475" s="245"/>
      <c r="L475" s="251"/>
      <c r="M475" s="252"/>
      <c r="N475" s="253"/>
      <c r="O475" s="253"/>
      <c r="P475" s="253"/>
      <c r="Q475" s="253"/>
      <c r="R475" s="253"/>
      <c r="S475" s="253"/>
      <c r="T475" s="25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5" t="s">
        <v>134</v>
      </c>
      <c r="AU475" s="255" t="s">
        <v>83</v>
      </c>
      <c r="AV475" s="13" t="s">
        <v>83</v>
      </c>
      <c r="AW475" s="13" t="s">
        <v>32</v>
      </c>
      <c r="AX475" s="13" t="s">
        <v>81</v>
      </c>
      <c r="AY475" s="255" t="s">
        <v>126</v>
      </c>
    </row>
    <row r="476" s="2" customFormat="1" ht="21.75" customHeight="1">
      <c r="A476" s="39"/>
      <c r="B476" s="40"/>
      <c r="C476" s="230" t="s">
        <v>600</v>
      </c>
      <c r="D476" s="230" t="s">
        <v>128</v>
      </c>
      <c r="E476" s="231" t="s">
        <v>601</v>
      </c>
      <c r="F476" s="232" t="s">
        <v>602</v>
      </c>
      <c r="G476" s="233" t="s">
        <v>131</v>
      </c>
      <c r="H476" s="234">
        <v>63.399999999999999</v>
      </c>
      <c r="I476" s="235"/>
      <c r="J476" s="236">
        <f>ROUND(I476*H476,2)</f>
        <v>0</v>
      </c>
      <c r="K476" s="237"/>
      <c r="L476" s="45"/>
      <c r="M476" s="238" t="s">
        <v>1</v>
      </c>
      <c r="N476" s="239" t="s">
        <v>41</v>
      </c>
      <c r="O476" s="92"/>
      <c r="P476" s="240">
        <f>O476*H476</f>
        <v>0</v>
      </c>
      <c r="Q476" s="240">
        <v>0</v>
      </c>
      <c r="R476" s="240">
        <f>Q476*H476</f>
        <v>0</v>
      </c>
      <c r="S476" s="240">
        <v>0</v>
      </c>
      <c r="T476" s="241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42" t="s">
        <v>132</v>
      </c>
      <c r="AT476" s="242" t="s">
        <v>128</v>
      </c>
      <c r="AU476" s="242" t="s">
        <v>83</v>
      </c>
      <c r="AY476" s="18" t="s">
        <v>126</v>
      </c>
      <c r="BE476" s="243">
        <f>IF(N476="základní",J476,0)</f>
        <v>0</v>
      </c>
      <c r="BF476" s="243">
        <f>IF(N476="snížená",J476,0)</f>
        <v>0</v>
      </c>
      <c r="BG476" s="243">
        <f>IF(N476="zákl. přenesená",J476,0)</f>
        <v>0</v>
      </c>
      <c r="BH476" s="243">
        <f>IF(N476="sníž. přenesená",J476,0)</f>
        <v>0</v>
      </c>
      <c r="BI476" s="243">
        <f>IF(N476="nulová",J476,0)</f>
        <v>0</v>
      </c>
      <c r="BJ476" s="18" t="s">
        <v>81</v>
      </c>
      <c r="BK476" s="243">
        <f>ROUND(I476*H476,2)</f>
        <v>0</v>
      </c>
      <c r="BL476" s="18" t="s">
        <v>132</v>
      </c>
      <c r="BM476" s="242" t="s">
        <v>603</v>
      </c>
    </row>
    <row r="477" s="13" customFormat="1">
      <c r="A477" s="13"/>
      <c r="B477" s="244"/>
      <c r="C477" s="245"/>
      <c r="D477" s="246" t="s">
        <v>134</v>
      </c>
      <c r="E477" s="247" t="s">
        <v>1</v>
      </c>
      <c r="F477" s="248" t="s">
        <v>604</v>
      </c>
      <c r="G477" s="245"/>
      <c r="H477" s="249">
        <v>40.100000000000001</v>
      </c>
      <c r="I477" s="250"/>
      <c r="J477" s="245"/>
      <c r="K477" s="245"/>
      <c r="L477" s="251"/>
      <c r="M477" s="252"/>
      <c r="N477" s="253"/>
      <c r="O477" s="253"/>
      <c r="P477" s="253"/>
      <c r="Q477" s="253"/>
      <c r="R477" s="253"/>
      <c r="S477" s="253"/>
      <c r="T477" s="25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5" t="s">
        <v>134</v>
      </c>
      <c r="AU477" s="255" t="s">
        <v>83</v>
      </c>
      <c r="AV477" s="13" t="s">
        <v>83</v>
      </c>
      <c r="AW477" s="13" t="s">
        <v>32</v>
      </c>
      <c r="AX477" s="13" t="s">
        <v>76</v>
      </c>
      <c r="AY477" s="255" t="s">
        <v>126</v>
      </c>
    </row>
    <row r="478" s="13" customFormat="1">
      <c r="A478" s="13"/>
      <c r="B478" s="244"/>
      <c r="C478" s="245"/>
      <c r="D478" s="246" t="s">
        <v>134</v>
      </c>
      <c r="E478" s="247" t="s">
        <v>1</v>
      </c>
      <c r="F478" s="248" t="s">
        <v>605</v>
      </c>
      <c r="G478" s="245"/>
      <c r="H478" s="249">
        <v>5.2999999999999998</v>
      </c>
      <c r="I478" s="250"/>
      <c r="J478" s="245"/>
      <c r="K478" s="245"/>
      <c r="L478" s="251"/>
      <c r="M478" s="252"/>
      <c r="N478" s="253"/>
      <c r="O478" s="253"/>
      <c r="P478" s="253"/>
      <c r="Q478" s="253"/>
      <c r="R478" s="253"/>
      <c r="S478" s="253"/>
      <c r="T478" s="25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5" t="s">
        <v>134</v>
      </c>
      <c r="AU478" s="255" t="s">
        <v>83</v>
      </c>
      <c r="AV478" s="13" t="s">
        <v>83</v>
      </c>
      <c r="AW478" s="13" t="s">
        <v>32</v>
      </c>
      <c r="AX478" s="13" t="s">
        <v>76</v>
      </c>
      <c r="AY478" s="255" t="s">
        <v>126</v>
      </c>
    </row>
    <row r="479" s="13" customFormat="1">
      <c r="A479" s="13"/>
      <c r="B479" s="244"/>
      <c r="C479" s="245"/>
      <c r="D479" s="246" t="s">
        <v>134</v>
      </c>
      <c r="E479" s="247" t="s">
        <v>1</v>
      </c>
      <c r="F479" s="248" t="s">
        <v>606</v>
      </c>
      <c r="G479" s="245"/>
      <c r="H479" s="249">
        <v>4.5</v>
      </c>
      <c r="I479" s="250"/>
      <c r="J479" s="245"/>
      <c r="K479" s="245"/>
      <c r="L479" s="251"/>
      <c r="M479" s="252"/>
      <c r="N479" s="253"/>
      <c r="O479" s="253"/>
      <c r="P479" s="253"/>
      <c r="Q479" s="253"/>
      <c r="R479" s="253"/>
      <c r="S479" s="253"/>
      <c r="T479" s="25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5" t="s">
        <v>134</v>
      </c>
      <c r="AU479" s="255" t="s">
        <v>83</v>
      </c>
      <c r="AV479" s="13" t="s">
        <v>83</v>
      </c>
      <c r="AW479" s="13" t="s">
        <v>32</v>
      </c>
      <c r="AX479" s="13" t="s">
        <v>76</v>
      </c>
      <c r="AY479" s="255" t="s">
        <v>126</v>
      </c>
    </row>
    <row r="480" s="13" customFormat="1">
      <c r="A480" s="13"/>
      <c r="B480" s="244"/>
      <c r="C480" s="245"/>
      <c r="D480" s="246" t="s">
        <v>134</v>
      </c>
      <c r="E480" s="247" t="s">
        <v>1</v>
      </c>
      <c r="F480" s="248" t="s">
        <v>607</v>
      </c>
      <c r="G480" s="245"/>
      <c r="H480" s="249">
        <v>7.5999999999999996</v>
      </c>
      <c r="I480" s="250"/>
      <c r="J480" s="245"/>
      <c r="K480" s="245"/>
      <c r="L480" s="251"/>
      <c r="M480" s="252"/>
      <c r="N480" s="253"/>
      <c r="O480" s="253"/>
      <c r="P480" s="253"/>
      <c r="Q480" s="253"/>
      <c r="R480" s="253"/>
      <c r="S480" s="253"/>
      <c r="T480" s="25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5" t="s">
        <v>134</v>
      </c>
      <c r="AU480" s="255" t="s">
        <v>83</v>
      </c>
      <c r="AV480" s="13" t="s">
        <v>83</v>
      </c>
      <c r="AW480" s="13" t="s">
        <v>32</v>
      </c>
      <c r="AX480" s="13" t="s">
        <v>76</v>
      </c>
      <c r="AY480" s="255" t="s">
        <v>126</v>
      </c>
    </row>
    <row r="481" s="13" customFormat="1">
      <c r="A481" s="13"/>
      <c r="B481" s="244"/>
      <c r="C481" s="245"/>
      <c r="D481" s="246" t="s">
        <v>134</v>
      </c>
      <c r="E481" s="247" t="s">
        <v>1</v>
      </c>
      <c r="F481" s="248" t="s">
        <v>608</v>
      </c>
      <c r="G481" s="245"/>
      <c r="H481" s="249">
        <v>4.5</v>
      </c>
      <c r="I481" s="250"/>
      <c r="J481" s="245"/>
      <c r="K481" s="245"/>
      <c r="L481" s="251"/>
      <c r="M481" s="252"/>
      <c r="N481" s="253"/>
      <c r="O481" s="253"/>
      <c r="P481" s="253"/>
      <c r="Q481" s="253"/>
      <c r="R481" s="253"/>
      <c r="S481" s="253"/>
      <c r="T481" s="25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5" t="s">
        <v>134</v>
      </c>
      <c r="AU481" s="255" t="s">
        <v>83</v>
      </c>
      <c r="AV481" s="13" t="s">
        <v>83</v>
      </c>
      <c r="AW481" s="13" t="s">
        <v>32</v>
      </c>
      <c r="AX481" s="13" t="s">
        <v>76</v>
      </c>
      <c r="AY481" s="255" t="s">
        <v>126</v>
      </c>
    </row>
    <row r="482" s="13" customFormat="1">
      <c r="A482" s="13"/>
      <c r="B482" s="244"/>
      <c r="C482" s="245"/>
      <c r="D482" s="246" t="s">
        <v>134</v>
      </c>
      <c r="E482" s="247" t="s">
        <v>1</v>
      </c>
      <c r="F482" s="248" t="s">
        <v>609</v>
      </c>
      <c r="G482" s="245"/>
      <c r="H482" s="249">
        <v>1.3999999999999999</v>
      </c>
      <c r="I482" s="250"/>
      <c r="J482" s="245"/>
      <c r="K482" s="245"/>
      <c r="L482" s="251"/>
      <c r="M482" s="252"/>
      <c r="N482" s="253"/>
      <c r="O482" s="253"/>
      <c r="P482" s="253"/>
      <c r="Q482" s="253"/>
      <c r="R482" s="253"/>
      <c r="S482" s="253"/>
      <c r="T482" s="25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5" t="s">
        <v>134</v>
      </c>
      <c r="AU482" s="255" t="s">
        <v>83</v>
      </c>
      <c r="AV482" s="13" t="s">
        <v>83</v>
      </c>
      <c r="AW482" s="13" t="s">
        <v>32</v>
      </c>
      <c r="AX482" s="13" t="s">
        <v>76</v>
      </c>
      <c r="AY482" s="255" t="s">
        <v>126</v>
      </c>
    </row>
    <row r="483" s="14" customFormat="1">
      <c r="A483" s="14"/>
      <c r="B483" s="256"/>
      <c r="C483" s="257"/>
      <c r="D483" s="246" t="s">
        <v>134</v>
      </c>
      <c r="E483" s="258" t="s">
        <v>1</v>
      </c>
      <c r="F483" s="259" t="s">
        <v>137</v>
      </c>
      <c r="G483" s="257"/>
      <c r="H483" s="260">
        <v>63.399999999999999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6" t="s">
        <v>134</v>
      </c>
      <c r="AU483" s="266" t="s">
        <v>83</v>
      </c>
      <c r="AV483" s="14" t="s">
        <v>132</v>
      </c>
      <c r="AW483" s="14" t="s">
        <v>32</v>
      </c>
      <c r="AX483" s="14" t="s">
        <v>81</v>
      </c>
      <c r="AY483" s="266" t="s">
        <v>126</v>
      </c>
    </row>
    <row r="484" s="2" customFormat="1" ht="16.5" customHeight="1">
      <c r="A484" s="39"/>
      <c r="B484" s="40"/>
      <c r="C484" s="230" t="s">
        <v>610</v>
      </c>
      <c r="D484" s="230" t="s">
        <v>128</v>
      </c>
      <c r="E484" s="231" t="s">
        <v>611</v>
      </c>
      <c r="F484" s="232" t="s">
        <v>612</v>
      </c>
      <c r="G484" s="233" t="s">
        <v>131</v>
      </c>
      <c r="H484" s="234">
        <v>377.89999999999998</v>
      </c>
      <c r="I484" s="235"/>
      <c r="J484" s="236">
        <f>ROUND(I484*H484,2)</f>
        <v>0</v>
      </c>
      <c r="K484" s="237"/>
      <c r="L484" s="45"/>
      <c r="M484" s="238" t="s">
        <v>1</v>
      </c>
      <c r="N484" s="239" t="s">
        <v>41</v>
      </c>
      <c r="O484" s="92"/>
      <c r="P484" s="240">
        <f>O484*H484</f>
        <v>0</v>
      </c>
      <c r="Q484" s="240">
        <v>0</v>
      </c>
      <c r="R484" s="240">
        <f>Q484*H484</f>
        <v>0</v>
      </c>
      <c r="S484" s="240">
        <v>0</v>
      </c>
      <c r="T484" s="241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42" t="s">
        <v>132</v>
      </c>
      <c r="AT484" s="242" t="s">
        <v>128</v>
      </c>
      <c r="AU484" s="242" t="s">
        <v>83</v>
      </c>
      <c r="AY484" s="18" t="s">
        <v>126</v>
      </c>
      <c r="BE484" s="243">
        <f>IF(N484="základní",J484,0)</f>
        <v>0</v>
      </c>
      <c r="BF484" s="243">
        <f>IF(N484="snížená",J484,0)</f>
        <v>0</v>
      </c>
      <c r="BG484" s="243">
        <f>IF(N484="zákl. přenesená",J484,0)</f>
        <v>0</v>
      </c>
      <c r="BH484" s="243">
        <f>IF(N484="sníž. přenesená",J484,0)</f>
        <v>0</v>
      </c>
      <c r="BI484" s="243">
        <f>IF(N484="nulová",J484,0)</f>
        <v>0</v>
      </c>
      <c r="BJ484" s="18" t="s">
        <v>81</v>
      </c>
      <c r="BK484" s="243">
        <f>ROUND(I484*H484,2)</f>
        <v>0</v>
      </c>
      <c r="BL484" s="18" t="s">
        <v>132</v>
      </c>
      <c r="BM484" s="242" t="s">
        <v>613</v>
      </c>
    </row>
    <row r="485" s="15" customFormat="1">
      <c r="A485" s="15"/>
      <c r="B485" s="267"/>
      <c r="C485" s="268"/>
      <c r="D485" s="246" t="s">
        <v>134</v>
      </c>
      <c r="E485" s="269" t="s">
        <v>1</v>
      </c>
      <c r="F485" s="270" t="s">
        <v>481</v>
      </c>
      <c r="G485" s="268"/>
      <c r="H485" s="269" t="s">
        <v>1</v>
      </c>
      <c r="I485" s="271"/>
      <c r="J485" s="268"/>
      <c r="K485" s="268"/>
      <c r="L485" s="272"/>
      <c r="M485" s="273"/>
      <c r="N485" s="274"/>
      <c r="O485" s="274"/>
      <c r="P485" s="274"/>
      <c r="Q485" s="274"/>
      <c r="R485" s="274"/>
      <c r="S485" s="274"/>
      <c r="T485" s="27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76" t="s">
        <v>134</v>
      </c>
      <c r="AU485" s="276" t="s">
        <v>83</v>
      </c>
      <c r="AV485" s="15" t="s">
        <v>81</v>
      </c>
      <c r="AW485" s="15" t="s">
        <v>32</v>
      </c>
      <c r="AX485" s="15" t="s">
        <v>76</v>
      </c>
      <c r="AY485" s="276" t="s">
        <v>126</v>
      </c>
    </row>
    <row r="486" s="13" customFormat="1">
      <c r="A486" s="13"/>
      <c r="B486" s="244"/>
      <c r="C486" s="245"/>
      <c r="D486" s="246" t="s">
        <v>134</v>
      </c>
      <c r="E486" s="247" t="s">
        <v>1</v>
      </c>
      <c r="F486" s="248" t="s">
        <v>482</v>
      </c>
      <c r="G486" s="245"/>
      <c r="H486" s="249">
        <v>128.62000000000001</v>
      </c>
      <c r="I486" s="250"/>
      <c r="J486" s="245"/>
      <c r="K486" s="245"/>
      <c r="L486" s="251"/>
      <c r="M486" s="252"/>
      <c r="N486" s="253"/>
      <c r="O486" s="253"/>
      <c r="P486" s="253"/>
      <c r="Q486" s="253"/>
      <c r="R486" s="253"/>
      <c r="S486" s="253"/>
      <c r="T486" s="25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5" t="s">
        <v>134</v>
      </c>
      <c r="AU486" s="255" t="s">
        <v>83</v>
      </c>
      <c r="AV486" s="13" t="s">
        <v>83</v>
      </c>
      <c r="AW486" s="13" t="s">
        <v>32</v>
      </c>
      <c r="AX486" s="13" t="s">
        <v>76</v>
      </c>
      <c r="AY486" s="255" t="s">
        <v>126</v>
      </c>
    </row>
    <row r="487" s="13" customFormat="1">
      <c r="A487" s="13"/>
      <c r="B487" s="244"/>
      <c r="C487" s="245"/>
      <c r="D487" s="246" t="s">
        <v>134</v>
      </c>
      <c r="E487" s="247" t="s">
        <v>1</v>
      </c>
      <c r="F487" s="248" t="s">
        <v>483</v>
      </c>
      <c r="G487" s="245"/>
      <c r="H487" s="249">
        <v>119.503</v>
      </c>
      <c r="I487" s="250"/>
      <c r="J487" s="245"/>
      <c r="K487" s="245"/>
      <c r="L487" s="251"/>
      <c r="M487" s="252"/>
      <c r="N487" s="253"/>
      <c r="O487" s="253"/>
      <c r="P487" s="253"/>
      <c r="Q487" s="253"/>
      <c r="R487" s="253"/>
      <c r="S487" s="253"/>
      <c r="T487" s="25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5" t="s">
        <v>134</v>
      </c>
      <c r="AU487" s="255" t="s">
        <v>83</v>
      </c>
      <c r="AV487" s="13" t="s">
        <v>83</v>
      </c>
      <c r="AW487" s="13" t="s">
        <v>32</v>
      </c>
      <c r="AX487" s="13" t="s">
        <v>76</v>
      </c>
      <c r="AY487" s="255" t="s">
        <v>126</v>
      </c>
    </row>
    <row r="488" s="13" customFormat="1">
      <c r="A488" s="13"/>
      <c r="B488" s="244"/>
      <c r="C488" s="245"/>
      <c r="D488" s="246" t="s">
        <v>134</v>
      </c>
      <c r="E488" s="247" t="s">
        <v>1</v>
      </c>
      <c r="F488" s="248" t="s">
        <v>484</v>
      </c>
      <c r="G488" s="245"/>
      <c r="H488" s="249">
        <v>0.076999999999999999</v>
      </c>
      <c r="I488" s="250"/>
      <c r="J488" s="245"/>
      <c r="K488" s="245"/>
      <c r="L488" s="251"/>
      <c r="M488" s="252"/>
      <c r="N488" s="253"/>
      <c r="O488" s="253"/>
      <c r="P488" s="253"/>
      <c r="Q488" s="253"/>
      <c r="R488" s="253"/>
      <c r="S488" s="253"/>
      <c r="T488" s="25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5" t="s">
        <v>134</v>
      </c>
      <c r="AU488" s="255" t="s">
        <v>83</v>
      </c>
      <c r="AV488" s="13" t="s">
        <v>83</v>
      </c>
      <c r="AW488" s="13" t="s">
        <v>32</v>
      </c>
      <c r="AX488" s="13" t="s">
        <v>76</v>
      </c>
      <c r="AY488" s="255" t="s">
        <v>126</v>
      </c>
    </row>
    <row r="489" s="16" customFormat="1">
      <c r="A489" s="16"/>
      <c r="B489" s="277"/>
      <c r="C489" s="278"/>
      <c r="D489" s="246" t="s">
        <v>134</v>
      </c>
      <c r="E489" s="279" t="s">
        <v>1</v>
      </c>
      <c r="F489" s="280" t="s">
        <v>175</v>
      </c>
      <c r="G489" s="278"/>
      <c r="H489" s="281">
        <v>248.19999999999999</v>
      </c>
      <c r="I489" s="282"/>
      <c r="J489" s="278"/>
      <c r="K489" s="278"/>
      <c r="L489" s="283"/>
      <c r="M489" s="284"/>
      <c r="N489" s="285"/>
      <c r="O489" s="285"/>
      <c r="P489" s="285"/>
      <c r="Q489" s="285"/>
      <c r="R489" s="285"/>
      <c r="S489" s="285"/>
      <c r="T489" s="28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T489" s="287" t="s">
        <v>134</v>
      </c>
      <c r="AU489" s="287" t="s">
        <v>83</v>
      </c>
      <c r="AV489" s="16" t="s">
        <v>142</v>
      </c>
      <c r="AW489" s="16" t="s">
        <v>32</v>
      </c>
      <c r="AX489" s="16" t="s">
        <v>76</v>
      </c>
      <c r="AY489" s="287" t="s">
        <v>126</v>
      </c>
    </row>
    <row r="490" s="15" customFormat="1">
      <c r="A490" s="15"/>
      <c r="B490" s="267"/>
      <c r="C490" s="268"/>
      <c r="D490" s="246" t="s">
        <v>134</v>
      </c>
      <c r="E490" s="269" t="s">
        <v>1</v>
      </c>
      <c r="F490" s="270" t="s">
        <v>472</v>
      </c>
      <c r="G490" s="268"/>
      <c r="H490" s="269" t="s">
        <v>1</v>
      </c>
      <c r="I490" s="271"/>
      <c r="J490" s="268"/>
      <c r="K490" s="268"/>
      <c r="L490" s="272"/>
      <c r="M490" s="273"/>
      <c r="N490" s="274"/>
      <c r="O490" s="274"/>
      <c r="P490" s="274"/>
      <c r="Q490" s="274"/>
      <c r="R490" s="274"/>
      <c r="S490" s="274"/>
      <c r="T490" s="27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76" t="s">
        <v>134</v>
      </c>
      <c r="AU490" s="276" t="s">
        <v>83</v>
      </c>
      <c r="AV490" s="15" t="s">
        <v>81</v>
      </c>
      <c r="AW490" s="15" t="s">
        <v>32</v>
      </c>
      <c r="AX490" s="15" t="s">
        <v>76</v>
      </c>
      <c r="AY490" s="276" t="s">
        <v>126</v>
      </c>
    </row>
    <row r="491" s="13" customFormat="1">
      <c r="A491" s="13"/>
      <c r="B491" s="244"/>
      <c r="C491" s="245"/>
      <c r="D491" s="246" t="s">
        <v>134</v>
      </c>
      <c r="E491" s="247" t="s">
        <v>1</v>
      </c>
      <c r="F491" s="248" t="s">
        <v>473</v>
      </c>
      <c r="G491" s="245"/>
      <c r="H491" s="249">
        <v>0.105</v>
      </c>
      <c r="I491" s="250"/>
      <c r="J491" s="245"/>
      <c r="K491" s="245"/>
      <c r="L491" s="251"/>
      <c r="M491" s="252"/>
      <c r="N491" s="253"/>
      <c r="O491" s="253"/>
      <c r="P491" s="253"/>
      <c r="Q491" s="253"/>
      <c r="R491" s="253"/>
      <c r="S491" s="253"/>
      <c r="T491" s="25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5" t="s">
        <v>134</v>
      </c>
      <c r="AU491" s="255" t="s">
        <v>83</v>
      </c>
      <c r="AV491" s="13" t="s">
        <v>83</v>
      </c>
      <c r="AW491" s="13" t="s">
        <v>32</v>
      </c>
      <c r="AX491" s="13" t="s">
        <v>76</v>
      </c>
      <c r="AY491" s="255" t="s">
        <v>126</v>
      </c>
    </row>
    <row r="492" s="13" customFormat="1">
      <c r="A492" s="13"/>
      <c r="B492" s="244"/>
      <c r="C492" s="245"/>
      <c r="D492" s="246" t="s">
        <v>134</v>
      </c>
      <c r="E492" s="247" t="s">
        <v>1</v>
      </c>
      <c r="F492" s="248" t="s">
        <v>485</v>
      </c>
      <c r="G492" s="245"/>
      <c r="H492" s="249">
        <v>23.335000000000001</v>
      </c>
      <c r="I492" s="250"/>
      <c r="J492" s="245"/>
      <c r="K492" s="245"/>
      <c r="L492" s="251"/>
      <c r="M492" s="252"/>
      <c r="N492" s="253"/>
      <c r="O492" s="253"/>
      <c r="P492" s="253"/>
      <c r="Q492" s="253"/>
      <c r="R492" s="253"/>
      <c r="S492" s="253"/>
      <c r="T492" s="25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5" t="s">
        <v>134</v>
      </c>
      <c r="AU492" s="255" t="s">
        <v>83</v>
      </c>
      <c r="AV492" s="13" t="s">
        <v>83</v>
      </c>
      <c r="AW492" s="13" t="s">
        <v>32</v>
      </c>
      <c r="AX492" s="13" t="s">
        <v>76</v>
      </c>
      <c r="AY492" s="255" t="s">
        <v>126</v>
      </c>
    </row>
    <row r="493" s="13" customFormat="1">
      <c r="A493" s="13"/>
      <c r="B493" s="244"/>
      <c r="C493" s="245"/>
      <c r="D493" s="246" t="s">
        <v>134</v>
      </c>
      <c r="E493" s="247" t="s">
        <v>1</v>
      </c>
      <c r="F493" s="248" t="s">
        <v>486</v>
      </c>
      <c r="G493" s="245"/>
      <c r="H493" s="249">
        <v>6.5650000000000004</v>
      </c>
      <c r="I493" s="250"/>
      <c r="J493" s="245"/>
      <c r="K493" s="245"/>
      <c r="L493" s="251"/>
      <c r="M493" s="252"/>
      <c r="N493" s="253"/>
      <c r="O493" s="253"/>
      <c r="P493" s="253"/>
      <c r="Q493" s="253"/>
      <c r="R493" s="253"/>
      <c r="S493" s="253"/>
      <c r="T493" s="25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5" t="s">
        <v>134</v>
      </c>
      <c r="AU493" s="255" t="s">
        <v>83</v>
      </c>
      <c r="AV493" s="13" t="s">
        <v>83</v>
      </c>
      <c r="AW493" s="13" t="s">
        <v>32</v>
      </c>
      <c r="AX493" s="13" t="s">
        <v>76</v>
      </c>
      <c r="AY493" s="255" t="s">
        <v>126</v>
      </c>
    </row>
    <row r="494" s="13" customFormat="1">
      <c r="A494" s="13"/>
      <c r="B494" s="244"/>
      <c r="C494" s="245"/>
      <c r="D494" s="246" t="s">
        <v>134</v>
      </c>
      <c r="E494" s="247" t="s">
        <v>1</v>
      </c>
      <c r="F494" s="248" t="s">
        <v>487</v>
      </c>
      <c r="G494" s="245"/>
      <c r="H494" s="249">
        <v>-0.0050000000000000001</v>
      </c>
      <c r="I494" s="250"/>
      <c r="J494" s="245"/>
      <c r="K494" s="245"/>
      <c r="L494" s="251"/>
      <c r="M494" s="252"/>
      <c r="N494" s="253"/>
      <c r="O494" s="253"/>
      <c r="P494" s="253"/>
      <c r="Q494" s="253"/>
      <c r="R494" s="253"/>
      <c r="S494" s="253"/>
      <c r="T494" s="25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5" t="s">
        <v>134</v>
      </c>
      <c r="AU494" s="255" t="s">
        <v>83</v>
      </c>
      <c r="AV494" s="13" t="s">
        <v>83</v>
      </c>
      <c r="AW494" s="13" t="s">
        <v>32</v>
      </c>
      <c r="AX494" s="13" t="s">
        <v>76</v>
      </c>
      <c r="AY494" s="255" t="s">
        <v>126</v>
      </c>
    </row>
    <row r="495" s="16" customFormat="1">
      <c r="A495" s="16"/>
      <c r="B495" s="277"/>
      <c r="C495" s="278"/>
      <c r="D495" s="246" t="s">
        <v>134</v>
      </c>
      <c r="E495" s="279" t="s">
        <v>1</v>
      </c>
      <c r="F495" s="280" t="s">
        <v>175</v>
      </c>
      <c r="G495" s="278"/>
      <c r="H495" s="281">
        <v>30</v>
      </c>
      <c r="I495" s="282"/>
      <c r="J495" s="278"/>
      <c r="K495" s="278"/>
      <c r="L495" s="283"/>
      <c r="M495" s="284"/>
      <c r="N495" s="285"/>
      <c r="O495" s="285"/>
      <c r="P495" s="285"/>
      <c r="Q495" s="285"/>
      <c r="R495" s="285"/>
      <c r="S495" s="285"/>
      <c r="T495" s="28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T495" s="287" t="s">
        <v>134</v>
      </c>
      <c r="AU495" s="287" t="s">
        <v>83</v>
      </c>
      <c r="AV495" s="16" t="s">
        <v>142</v>
      </c>
      <c r="AW495" s="16" t="s">
        <v>32</v>
      </c>
      <c r="AX495" s="16" t="s">
        <v>76</v>
      </c>
      <c r="AY495" s="287" t="s">
        <v>126</v>
      </c>
    </row>
    <row r="496" s="15" customFormat="1">
      <c r="A496" s="15"/>
      <c r="B496" s="267"/>
      <c r="C496" s="268"/>
      <c r="D496" s="246" t="s">
        <v>134</v>
      </c>
      <c r="E496" s="269" t="s">
        <v>1</v>
      </c>
      <c r="F496" s="270" t="s">
        <v>614</v>
      </c>
      <c r="G496" s="268"/>
      <c r="H496" s="269" t="s">
        <v>1</v>
      </c>
      <c r="I496" s="271"/>
      <c r="J496" s="268"/>
      <c r="K496" s="268"/>
      <c r="L496" s="272"/>
      <c r="M496" s="273"/>
      <c r="N496" s="274"/>
      <c r="O496" s="274"/>
      <c r="P496" s="274"/>
      <c r="Q496" s="274"/>
      <c r="R496" s="274"/>
      <c r="S496" s="274"/>
      <c r="T496" s="27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76" t="s">
        <v>134</v>
      </c>
      <c r="AU496" s="276" t="s">
        <v>83</v>
      </c>
      <c r="AV496" s="15" t="s">
        <v>81</v>
      </c>
      <c r="AW496" s="15" t="s">
        <v>32</v>
      </c>
      <c r="AX496" s="15" t="s">
        <v>76</v>
      </c>
      <c r="AY496" s="276" t="s">
        <v>126</v>
      </c>
    </row>
    <row r="497" s="13" customFormat="1">
      <c r="A497" s="13"/>
      <c r="B497" s="244"/>
      <c r="C497" s="245"/>
      <c r="D497" s="246" t="s">
        <v>134</v>
      </c>
      <c r="E497" s="247" t="s">
        <v>1</v>
      </c>
      <c r="F497" s="248" t="s">
        <v>470</v>
      </c>
      <c r="G497" s="245"/>
      <c r="H497" s="249">
        <v>43.399999999999999</v>
      </c>
      <c r="I497" s="250"/>
      <c r="J497" s="245"/>
      <c r="K497" s="245"/>
      <c r="L497" s="251"/>
      <c r="M497" s="252"/>
      <c r="N497" s="253"/>
      <c r="O497" s="253"/>
      <c r="P497" s="253"/>
      <c r="Q497" s="253"/>
      <c r="R497" s="253"/>
      <c r="S497" s="253"/>
      <c r="T497" s="25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5" t="s">
        <v>134</v>
      </c>
      <c r="AU497" s="255" t="s">
        <v>83</v>
      </c>
      <c r="AV497" s="13" t="s">
        <v>83</v>
      </c>
      <c r="AW497" s="13" t="s">
        <v>32</v>
      </c>
      <c r="AX497" s="13" t="s">
        <v>76</v>
      </c>
      <c r="AY497" s="255" t="s">
        <v>126</v>
      </c>
    </row>
    <row r="498" s="13" customFormat="1">
      <c r="A498" s="13"/>
      <c r="B498" s="244"/>
      <c r="C498" s="245"/>
      <c r="D498" s="246" t="s">
        <v>134</v>
      </c>
      <c r="E498" s="247" t="s">
        <v>1</v>
      </c>
      <c r="F498" s="248" t="s">
        <v>471</v>
      </c>
      <c r="G498" s="245"/>
      <c r="H498" s="249">
        <v>56.299999999999997</v>
      </c>
      <c r="I498" s="250"/>
      <c r="J498" s="245"/>
      <c r="K498" s="245"/>
      <c r="L498" s="251"/>
      <c r="M498" s="252"/>
      <c r="N498" s="253"/>
      <c r="O498" s="253"/>
      <c r="P498" s="253"/>
      <c r="Q498" s="253"/>
      <c r="R498" s="253"/>
      <c r="S498" s="253"/>
      <c r="T498" s="25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5" t="s">
        <v>134</v>
      </c>
      <c r="AU498" s="255" t="s">
        <v>83</v>
      </c>
      <c r="AV498" s="13" t="s">
        <v>83</v>
      </c>
      <c r="AW498" s="13" t="s">
        <v>32</v>
      </c>
      <c r="AX498" s="13" t="s">
        <v>76</v>
      </c>
      <c r="AY498" s="255" t="s">
        <v>126</v>
      </c>
    </row>
    <row r="499" s="16" customFormat="1">
      <c r="A499" s="16"/>
      <c r="B499" s="277"/>
      <c r="C499" s="278"/>
      <c r="D499" s="246" t="s">
        <v>134</v>
      </c>
      <c r="E499" s="279" t="s">
        <v>1</v>
      </c>
      <c r="F499" s="280" t="s">
        <v>175</v>
      </c>
      <c r="G499" s="278"/>
      <c r="H499" s="281">
        <v>99.700000000000003</v>
      </c>
      <c r="I499" s="282"/>
      <c r="J499" s="278"/>
      <c r="K499" s="278"/>
      <c r="L499" s="283"/>
      <c r="M499" s="284"/>
      <c r="N499" s="285"/>
      <c r="O499" s="285"/>
      <c r="P499" s="285"/>
      <c r="Q499" s="285"/>
      <c r="R499" s="285"/>
      <c r="S499" s="285"/>
      <c r="T499" s="28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T499" s="287" t="s">
        <v>134</v>
      </c>
      <c r="AU499" s="287" t="s">
        <v>83</v>
      </c>
      <c r="AV499" s="16" t="s">
        <v>142</v>
      </c>
      <c r="AW499" s="16" t="s">
        <v>32</v>
      </c>
      <c r="AX499" s="16" t="s">
        <v>76</v>
      </c>
      <c r="AY499" s="287" t="s">
        <v>126</v>
      </c>
    </row>
    <row r="500" s="14" customFormat="1">
      <c r="A500" s="14"/>
      <c r="B500" s="256"/>
      <c r="C500" s="257"/>
      <c r="D500" s="246" t="s">
        <v>134</v>
      </c>
      <c r="E500" s="258" t="s">
        <v>1</v>
      </c>
      <c r="F500" s="259" t="s">
        <v>137</v>
      </c>
      <c r="G500" s="257"/>
      <c r="H500" s="260">
        <v>377.89999999999998</v>
      </c>
      <c r="I500" s="261"/>
      <c r="J500" s="257"/>
      <c r="K500" s="257"/>
      <c r="L500" s="262"/>
      <c r="M500" s="263"/>
      <c r="N500" s="264"/>
      <c r="O500" s="264"/>
      <c r="P500" s="264"/>
      <c r="Q500" s="264"/>
      <c r="R500" s="264"/>
      <c r="S500" s="264"/>
      <c r="T500" s="26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6" t="s">
        <v>134</v>
      </c>
      <c r="AU500" s="266" t="s">
        <v>83</v>
      </c>
      <c r="AV500" s="14" t="s">
        <v>132</v>
      </c>
      <c r="AW500" s="14" t="s">
        <v>32</v>
      </c>
      <c r="AX500" s="14" t="s">
        <v>81</v>
      </c>
      <c r="AY500" s="266" t="s">
        <v>126</v>
      </c>
    </row>
    <row r="501" s="2" customFormat="1" ht="21.75" customHeight="1">
      <c r="A501" s="39"/>
      <c r="B501" s="40"/>
      <c r="C501" s="230" t="s">
        <v>615</v>
      </c>
      <c r="D501" s="230" t="s">
        <v>128</v>
      </c>
      <c r="E501" s="231" t="s">
        <v>616</v>
      </c>
      <c r="F501" s="232" t="s">
        <v>617</v>
      </c>
      <c r="G501" s="233" t="s">
        <v>131</v>
      </c>
      <c r="H501" s="234">
        <v>4.5</v>
      </c>
      <c r="I501" s="235"/>
      <c r="J501" s="236">
        <f>ROUND(I501*H501,2)</f>
        <v>0</v>
      </c>
      <c r="K501" s="237"/>
      <c r="L501" s="45"/>
      <c r="M501" s="238" t="s">
        <v>1</v>
      </c>
      <c r="N501" s="239" t="s">
        <v>41</v>
      </c>
      <c r="O501" s="92"/>
      <c r="P501" s="240">
        <f>O501*H501</f>
        <v>0</v>
      </c>
      <c r="Q501" s="240">
        <v>0.053129999999999997</v>
      </c>
      <c r="R501" s="240">
        <f>Q501*H501</f>
        <v>0.23908499999999999</v>
      </c>
      <c r="S501" s="240">
        <v>0</v>
      </c>
      <c r="T501" s="241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2" t="s">
        <v>132</v>
      </c>
      <c r="AT501" s="242" t="s">
        <v>128</v>
      </c>
      <c r="AU501" s="242" t="s">
        <v>83</v>
      </c>
      <c r="AY501" s="18" t="s">
        <v>126</v>
      </c>
      <c r="BE501" s="243">
        <f>IF(N501="základní",J501,0)</f>
        <v>0</v>
      </c>
      <c r="BF501" s="243">
        <f>IF(N501="snížená",J501,0)</f>
        <v>0</v>
      </c>
      <c r="BG501" s="243">
        <f>IF(N501="zákl. přenesená",J501,0)</f>
        <v>0</v>
      </c>
      <c r="BH501" s="243">
        <f>IF(N501="sníž. přenesená",J501,0)</f>
        <v>0</v>
      </c>
      <c r="BI501" s="243">
        <f>IF(N501="nulová",J501,0)</f>
        <v>0</v>
      </c>
      <c r="BJ501" s="18" t="s">
        <v>81</v>
      </c>
      <c r="BK501" s="243">
        <f>ROUND(I501*H501,2)</f>
        <v>0</v>
      </c>
      <c r="BL501" s="18" t="s">
        <v>132</v>
      </c>
      <c r="BM501" s="242" t="s">
        <v>618</v>
      </c>
    </row>
    <row r="502" s="13" customFormat="1">
      <c r="A502" s="13"/>
      <c r="B502" s="244"/>
      <c r="C502" s="245"/>
      <c r="D502" s="246" t="s">
        <v>134</v>
      </c>
      <c r="E502" s="247" t="s">
        <v>1</v>
      </c>
      <c r="F502" s="248" t="s">
        <v>373</v>
      </c>
      <c r="G502" s="245"/>
      <c r="H502" s="249">
        <v>4.5</v>
      </c>
      <c r="I502" s="250"/>
      <c r="J502" s="245"/>
      <c r="K502" s="245"/>
      <c r="L502" s="251"/>
      <c r="M502" s="252"/>
      <c r="N502" s="253"/>
      <c r="O502" s="253"/>
      <c r="P502" s="253"/>
      <c r="Q502" s="253"/>
      <c r="R502" s="253"/>
      <c r="S502" s="253"/>
      <c r="T502" s="25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5" t="s">
        <v>134</v>
      </c>
      <c r="AU502" s="255" t="s">
        <v>83</v>
      </c>
      <c r="AV502" s="13" t="s">
        <v>83</v>
      </c>
      <c r="AW502" s="13" t="s">
        <v>32</v>
      </c>
      <c r="AX502" s="13" t="s">
        <v>81</v>
      </c>
      <c r="AY502" s="255" t="s">
        <v>126</v>
      </c>
    </row>
    <row r="503" s="2" customFormat="1" ht="21.75" customHeight="1">
      <c r="A503" s="39"/>
      <c r="B503" s="40"/>
      <c r="C503" s="230" t="s">
        <v>619</v>
      </c>
      <c r="D503" s="230" t="s">
        <v>128</v>
      </c>
      <c r="E503" s="231" t="s">
        <v>620</v>
      </c>
      <c r="F503" s="232" t="s">
        <v>621</v>
      </c>
      <c r="G503" s="233" t="s">
        <v>131</v>
      </c>
      <c r="H503" s="234">
        <v>90.400000000000006</v>
      </c>
      <c r="I503" s="235"/>
      <c r="J503" s="236">
        <f>ROUND(I503*H503,2)</f>
        <v>0</v>
      </c>
      <c r="K503" s="237"/>
      <c r="L503" s="45"/>
      <c r="M503" s="238" t="s">
        <v>1</v>
      </c>
      <c r="N503" s="239" t="s">
        <v>41</v>
      </c>
      <c r="O503" s="92"/>
      <c r="P503" s="240">
        <f>O503*H503</f>
        <v>0</v>
      </c>
      <c r="Q503" s="240">
        <v>0.28361999999999998</v>
      </c>
      <c r="R503" s="240">
        <f>Q503*H503</f>
        <v>25.639247999999998</v>
      </c>
      <c r="S503" s="240">
        <v>0</v>
      </c>
      <c r="T503" s="241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42" t="s">
        <v>132</v>
      </c>
      <c r="AT503" s="242" t="s">
        <v>128</v>
      </c>
      <c r="AU503" s="242" t="s">
        <v>83</v>
      </c>
      <c r="AY503" s="18" t="s">
        <v>126</v>
      </c>
      <c r="BE503" s="243">
        <f>IF(N503="základní",J503,0)</f>
        <v>0</v>
      </c>
      <c r="BF503" s="243">
        <f>IF(N503="snížená",J503,0)</f>
        <v>0</v>
      </c>
      <c r="BG503" s="243">
        <f>IF(N503="zákl. přenesená",J503,0)</f>
        <v>0</v>
      </c>
      <c r="BH503" s="243">
        <f>IF(N503="sníž. přenesená",J503,0)</f>
        <v>0</v>
      </c>
      <c r="BI503" s="243">
        <f>IF(N503="nulová",J503,0)</f>
        <v>0</v>
      </c>
      <c r="BJ503" s="18" t="s">
        <v>81</v>
      </c>
      <c r="BK503" s="243">
        <f>ROUND(I503*H503,2)</f>
        <v>0</v>
      </c>
      <c r="BL503" s="18" t="s">
        <v>132</v>
      </c>
      <c r="BM503" s="242" t="s">
        <v>622</v>
      </c>
    </row>
    <row r="504" s="13" customFormat="1">
      <c r="A504" s="13"/>
      <c r="B504" s="244"/>
      <c r="C504" s="245"/>
      <c r="D504" s="246" t="s">
        <v>134</v>
      </c>
      <c r="E504" s="247" t="s">
        <v>1</v>
      </c>
      <c r="F504" s="248" t="s">
        <v>623</v>
      </c>
      <c r="G504" s="245"/>
      <c r="H504" s="249">
        <v>53.5</v>
      </c>
      <c r="I504" s="250"/>
      <c r="J504" s="245"/>
      <c r="K504" s="245"/>
      <c r="L504" s="251"/>
      <c r="M504" s="252"/>
      <c r="N504" s="253"/>
      <c r="O504" s="253"/>
      <c r="P504" s="253"/>
      <c r="Q504" s="253"/>
      <c r="R504" s="253"/>
      <c r="S504" s="253"/>
      <c r="T504" s="25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5" t="s">
        <v>134</v>
      </c>
      <c r="AU504" s="255" t="s">
        <v>83</v>
      </c>
      <c r="AV504" s="13" t="s">
        <v>83</v>
      </c>
      <c r="AW504" s="13" t="s">
        <v>32</v>
      </c>
      <c r="AX504" s="13" t="s">
        <v>76</v>
      </c>
      <c r="AY504" s="255" t="s">
        <v>126</v>
      </c>
    </row>
    <row r="505" s="13" customFormat="1">
      <c r="A505" s="13"/>
      <c r="B505" s="244"/>
      <c r="C505" s="245"/>
      <c r="D505" s="246" t="s">
        <v>134</v>
      </c>
      <c r="E505" s="247" t="s">
        <v>1</v>
      </c>
      <c r="F505" s="248" t="s">
        <v>624</v>
      </c>
      <c r="G505" s="245"/>
      <c r="H505" s="249">
        <v>36.899999999999999</v>
      </c>
      <c r="I505" s="250"/>
      <c r="J505" s="245"/>
      <c r="K505" s="245"/>
      <c r="L505" s="251"/>
      <c r="M505" s="252"/>
      <c r="N505" s="253"/>
      <c r="O505" s="253"/>
      <c r="P505" s="253"/>
      <c r="Q505" s="253"/>
      <c r="R505" s="253"/>
      <c r="S505" s="253"/>
      <c r="T505" s="25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5" t="s">
        <v>134</v>
      </c>
      <c r="AU505" s="255" t="s">
        <v>83</v>
      </c>
      <c r="AV505" s="13" t="s">
        <v>83</v>
      </c>
      <c r="AW505" s="13" t="s">
        <v>32</v>
      </c>
      <c r="AX505" s="13" t="s">
        <v>76</v>
      </c>
      <c r="AY505" s="255" t="s">
        <v>126</v>
      </c>
    </row>
    <row r="506" s="14" customFormat="1">
      <c r="A506" s="14"/>
      <c r="B506" s="256"/>
      <c r="C506" s="257"/>
      <c r="D506" s="246" t="s">
        <v>134</v>
      </c>
      <c r="E506" s="258" t="s">
        <v>1</v>
      </c>
      <c r="F506" s="259" t="s">
        <v>137</v>
      </c>
      <c r="G506" s="257"/>
      <c r="H506" s="260">
        <v>90.400000000000006</v>
      </c>
      <c r="I506" s="261"/>
      <c r="J506" s="257"/>
      <c r="K506" s="257"/>
      <c r="L506" s="262"/>
      <c r="M506" s="263"/>
      <c r="N506" s="264"/>
      <c r="O506" s="264"/>
      <c r="P506" s="264"/>
      <c r="Q506" s="264"/>
      <c r="R506" s="264"/>
      <c r="S506" s="264"/>
      <c r="T506" s="26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6" t="s">
        <v>134</v>
      </c>
      <c r="AU506" s="266" t="s">
        <v>83</v>
      </c>
      <c r="AV506" s="14" t="s">
        <v>132</v>
      </c>
      <c r="AW506" s="14" t="s">
        <v>32</v>
      </c>
      <c r="AX506" s="14" t="s">
        <v>81</v>
      </c>
      <c r="AY506" s="266" t="s">
        <v>126</v>
      </c>
    </row>
    <row r="507" s="2" customFormat="1" ht="21.75" customHeight="1">
      <c r="A507" s="39"/>
      <c r="B507" s="40"/>
      <c r="C507" s="230" t="s">
        <v>625</v>
      </c>
      <c r="D507" s="230" t="s">
        <v>128</v>
      </c>
      <c r="E507" s="231" t="s">
        <v>626</v>
      </c>
      <c r="F507" s="232" t="s">
        <v>627</v>
      </c>
      <c r="G507" s="233" t="s">
        <v>319</v>
      </c>
      <c r="H507" s="234">
        <v>25</v>
      </c>
      <c r="I507" s="235"/>
      <c r="J507" s="236">
        <f>ROUND(I507*H507,2)</f>
        <v>0</v>
      </c>
      <c r="K507" s="237"/>
      <c r="L507" s="45"/>
      <c r="M507" s="238" t="s">
        <v>1</v>
      </c>
      <c r="N507" s="239" t="s">
        <v>41</v>
      </c>
      <c r="O507" s="92"/>
      <c r="P507" s="240">
        <f>O507*H507</f>
        <v>0</v>
      </c>
      <c r="Q507" s="240">
        <v>0</v>
      </c>
      <c r="R507" s="240">
        <f>Q507*H507</f>
        <v>0</v>
      </c>
      <c r="S507" s="240">
        <v>0</v>
      </c>
      <c r="T507" s="241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42" t="s">
        <v>132</v>
      </c>
      <c r="AT507" s="242" t="s">
        <v>128</v>
      </c>
      <c r="AU507" s="242" t="s">
        <v>83</v>
      </c>
      <c r="AY507" s="18" t="s">
        <v>126</v>
      </c>
      <c r="BE507" s="243">
        <f>IF(N507="základní",J507,0)</f>
        <v>0</v>
      </c>
      <c r="BF507" s="243">
        <f>IF(N507="snížená",J507,0)</f>
        <v>0</v>
      </c>
      <c r="BG507" s="243">
        <f>IF(N507="zákl. přenesená",J507,0)</f>
        <v>0</v>
      </c>
      <c r="BH507" s="243">
        <f>IF(N507="sníž. přenesená",J507,0)</f>
        <v>0</v>
      </c>
      <c r="BI507" s="243">
        <f>IF(N507="nulová",J507,0)</f>
        <v>0</v>
      </c>
      <c r="BJ507" s="18" t="s">
        <v>81</v>
      </c>
      <c r="BK507" s="243">
        <f>ROUND(I507*H507,2)</f>
        <v>0</v>
      </c>
      <c r="BL507" s="18" t="s">
        <v>132</v>
      </c>
      <c r="BM507" s="242" t="s">
        <v>628</v>
      </c>
    </row>
    <row r="508" s="2" customFormat="1" ht="16.5" customHeight="1">
      <c r="A508" s="39"/>
      <c r="B508" s="40"/>
      <c r="C508" s="288" t="s">
        <v>629</v>
      </c>
      <c r="D508" s="288" t="s">
        <v>275</v>
      </c>
      <c r="E508" s="289" t="s">
        <v>630</v>
      </c>
      <c r="F508" s="290" t="s">
        <v>631</v>
      </c>
      <c r="G508" s="291" t="s">
        <v>319</v>
      </c>
      <c r="H508" s="292">
        <v>25</v>
      </c>
      <c r="I508" s="293"/>
      <c r="J508" s="294">
        <f>ROUND(I508*H508,2)</f>
        <v>0</v>
      </c>
      <c r="K508" s="295"/>
      <c r="L508" s="296"/>
      <c r="M508" s="297" t="s">
        <v>1</v>
      </c>
      <c r="N508" s="298" t="s">
        <v>41</v>
      </c>
      <c r="O508" s="92"/>
      <c r="P508" s="240">
        <f>O508*H508</f>
        <v>0</v>
      </c>
      <c r="Q508" s="240">
        <v>3.0000000000000001E-05</v>
      </c>
      <c r="R508" s="240">
        <f>Q508*H508</f>
        <v>0.00075000000000000002</v>
      </c>
      <c r="S508" s="240">
        <v>0</v>
      </c>
      <c r="T508" s="241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42" t="s">
        <v>190</v>
      </c>
      <c r="AT508" s="242" t="s">
        <v>275</v>
      </c>
      <c r="AU508" s="242" t="s">
        <v>83</v>
      </c>
      <c r="AY508" s="18" t="s">
        <v>126</v>
      </c>
      <c r="BE508" s="243">
        <f>IF(N508="základní",J508,0)</f>
        <v>0</v>
      </c>
      <c r="BF508" s="243">
        <f>IF(N508="snížená",J508,0)</f>
        <v>0</v>
      </c>
      <c r="BG508" s="243">
        <f>IF(N508="zákl. přenesená",J508,0)</f>
        <v>0</v>
      </c>
      <c r="BH508" s="243">
        <f>IF(N508="sníž. přenesená",J508,0)</f>
        <v>0</v>
      </c>
      <c r="BI508" s="243">
        <f>IF(N508="nulová",J508,0)</f>
        <v>0</v>
      </c>
      <c r="BJ508" s="18" t="s">
        <v>81</v>
      </c>
      <c r="BK508" s="243">
        <f>ROUND(I508*H508,2)</f>
        <v>0</v>
      </c>
      <c r="BL508" s="18" t="s">
        <v>132</v>
      </c>
      <c r="BM508" s="242" t="s">
        <v>632</v>
      </c>
    </row>
    <row r="509" s="12" customFormat="1" ht="22.8" customHeight="1">
      <c r="A509" s="12"/>
      <c r="B509" s="214"/>
      <c r="C509" s="215"/>
      <c r="D509" s="216" t="s">
        <v>75</v>
      </c>
      <c r="E509" s="228" t="s">
        <v>190</v>
      </c>
      <c r="F509" s="228" t="s">
        <v>633</v>
      </c>
      <c r="G509" s="215"/>
      <c r="H509" s="215"/>
      <c r="I509" s="218"/>
      <c r="J509" s="229">
        <f>BK509</f>
        <v>0</v>
      </c>
      <c r="K509" s="215"/>
      <c r="L509" s="220"/>
      <c r="M509" s="221"/>
      <c r="N509" s="222"/>
      <c r="O509" s="222"/>
      <c r="P509" s="223">
        <f>SUM(P510:P562)</f>
        <v>0</v>
      </c>
      <c r="Q509" s="222"/>
      <c r="R509" s="223">
        <f>SUM(R510:R562)</f>
        <v>3.1586562999999996</v>
      </c>
      <c r="S509" s="222"/>
      <c r="T509" s="224">
        <f>SUM(T510:T562)</f>
        <v>0.38200000000000001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25" t="s">
        <v>81</v>
      </c>
      <c r="AT509" s="226" t="s">
        <v>75</v>
      </c>
      <c r="AU509" s="226" t="s">
        <v>81</v>
      </c>
      <c r="AY509" s="225" t="s">
        <v>126</v>
      </c>
      <c r="BK509" s="227">
        <f>SUM(BK510:BK562)</f>
        <v>0</v>
      </c>
    </row>
    <row r="510" s="2" customFormat="1" ht="21.75" customHeight="1">
      <c r="A510" s="39"/>
      <c r="B510" s="40"/>
      <c r="C510" s="230" t="s">
        <v>634</v>
      </c>
      <c r="D510" s="230" t="s">
        <v>128</v>
      </c>
      <c r="E510" s="231" t="s">
        <v>635</v>
      </c>
      <c r="F510" s="232" t="s">
        <v>636</v>
      </c>
      <c r="G510" s="233" t="s">
        <v>312</v>
      </c>
      <c r="H510" s="234">
        <v>54.399999999999999</v>
      </c>
      <c r="I510" s="235"/>
      <c r="J510" s="236">
        <f>ROUND(I510*H510,2)</f>
        <v>0</v>
      </c>
      <c r="K510" s="237"/>
      <c r="L510" s="45"/>
      <c r="M510" s="238" t="s">
        <v>1</v>
      </c>
      <c r="N510" s="239" t="s">
        <v>41</v>
      </c>
      <c r="O510" s="92"/>
      <c r="P510" s="240">
        <f>O510*H510</f>
        <v>0</v>
      </c>
      <c r="Q510" s="240">
        <v>1.0000000000000001E-05</v>
      </c>
      <c r="R510" s="240">
        <f>Q510*H510</f>
        <v>0.000544</v>
      </c>
      <c r="S510" s="240">
        <v>0</v>
      </c>
      <c r="T510" s="241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42" t="s">
        <v>132</v>
      </c>
      <c r="AT510" s="242" t="s">
        <v>128</v>
      </c>
      <c r="AU510" s="242" t="s">
        <v>83</v>
      </c>
      <c r="AY510" s="18" t="s">
        <v>126</v>
      </c>
      <c r="BE510" s="243">
        <f>IF(N510="základní",J510,0)</f>
        <v>0</v>
      </c>
      <c r="BF510" s="243">
        <f>IF(N510="snížená",J510,0)</f>
        <v>0</v>
      </c>
      <c r="BG510" s="243">
        <f>IF(N510="zákl. přenesená",J510,0)</f>
        <v>0</v>
      </c>
      <c r="BH510" s="243">
        <f>IF(N510="sníž. přenesená",J510,0)</f>
        <v>0</v>
      </c>
      <c r="BI510" s="243">
        <f>IF(N510="nulová",J510,0)</f>
        <v>0</v>
      </c>
      <c r="BJ510" s="18" t="s">
        <v>81</v>
      </c>
      <c r="BK510" s="243">
        <f>ROUND(I510*H510,2)</f>
        <v>0</v>
      </c>
      <c r="BL510" s="18" t="s">
        <v>132</v>
      </c>
      <c r="BM510" s="242" t="s">
        <v>637</v>
      </c>
    </row>
    <row r="511" s="13" customFormat="1">
      <c r="A511" s="13"/>
      <c r="B511" s="244"/>
      <c r="C511" s="245"/>
      <c r="D511" s="246" t="s">
        <v>134</v>
      </c>
      <c r="E511" s="247" t="s">
        <v>1</v>
      </c>
      <c r="F511" s="248" t="s">
        <v>638</v>
      </c>
      <c r="G511" s="245"/>
      <c r="H511" s="249">
        <v>54.399999999999999</v>
      </c>
      <c r="I511" s="250"/>
      <c r="J511" s="245"/>
      <c r="K511" s="245"/>
      <c r="L511" s="251"/>
      <c r="M511" s="252"/>
      <c r="N511" s="253"/>
      <c r="O511" s="253"/>
      <c r="P511" s="253"/>
      <c r="Q511" s="253"/>
      <c r="R511" s="253"/>
      <c r="S511" s="253"/>
      <c r="T511" s="25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5" t="s">
        <v>134</v>
      </c>
      <c r="AU511" s="255" t="s">
        <v>83</v>
      </c>
      <c r="AV511" s="13" t="s">
        <v>83</v>
      </c>
      <c r="AW511" s="13" t="s">
        <v>32</v>
      </c>
      <c r="AX511" s="13" t="s">
        <v>81</v>
      </c>
      <c r="AY511" s="255" t="s">
        <v>126</v>
      </c>
    </row>
    <row r="512" s="2" customFormat="1" ht="16.5" customHeight="1">
      <c r="A512" s="39"/>
      <c r="B512" s="40"/>
      <c r="C512" s="288" t="s">
        <v>639</v>
      </c>
      <c r="D512" s="288" t="s">
        <v>275</v>
      </c>
      <c r="E512" s="289" t="s">
        <v>640</v>
      </c>
      <c r="F512" s="290" t="s">
        <v>641</v>
      </c>
      <c r="G512" s="291" t="s">
        <v>312</v>
      </c>
      <c r="H512" s="292">
        <v>10.300000000000001</v>
      </c>
      <c r="I512" s="293"/>
      <c r="J512" s="294">
        <f>ROUND(I512*H512,2)</f>
        <v>0</v>
      </c>
      <c r="K512" s="295"/>
      <c r="L512" s="296"/>
      <c r="M512" s="297" t="s">
        <v>1</v>
      </c>
      <c r="N512" s="298" t="s">
        <v>41</v>
      </c>
      <c r="O512" s="92"/>
      <c r="P512" s="240">
        <f>O512*H512</f>
        <v>0</v>
      </c>
      <c r="Q512" s="240">
        <v>0.0014</v>
      </c>
      <c r="R512" s="240">
        <f>Q512*H512</f>
        <v>0.014420000000000001</v>
      </c>
      <c r="S512" s="240">
        <v>0</v>
      </c>
      <c r="T512" s="241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42" t="s">
        <v>190</v>
      </c>
      <c r="AT512" s="242" t="s">
        <v>275</v>
      </c>
      <c r="AU512" s="242" t="s">
        <v>83</v>
      </c>
      <c r="AY512" s="18" t="s">
        <v>126</v>
      </c>
      <c r="BE512" s="243">
        <f>IF(N512="základní",J512,0)</f>
        <v>0</v>
      </c>
      <c r="BF512" s="243">
        <f>IF(N512="snížená",J512,0)</f>
        <v>0</v>
      </c>
      <c r="BG512" s="243">
        <f>IF(N512="zákl. přenesená",J512,0)</f>
        <v>0</v>
      </c>
      <c r="BH512" s="243">
        <f>IF(N512="sníž. přenesená",J512,0)</f>
        <v>0</v>
      </c>
      <c r="BI512" s="243">
        <f>IF(N512="nulová",J512,0)</f>
        <v>0</v>
      </c>
      <c r="BJ512" s="18" t="s">
        <v>81</v>
      </c>
      <c r="BK512" s="243">
        <f>ROUND(I512*H512,2)</f>
        <v>0</v>
      </c>
      <c r="BL512" s="18" t="s">
        <v>132</v>
      </c>
      <c r="BM512" s="242" t="s">
        <v>642</v>
      </c>
    </row>
    <row r="513" s="13" customFormat="1">
      <c r="A513" s="13"/>
      <c r="B513" s="244"/>
      <c r="C513" s="245"/>
      <c r="D513" s="246" t="s">
        <v>134</v>
      </c>
      <c r="E513" s="247" t="s">
        <v>1</v>
      </c>
      <c r="F513" s="248" t="s">
        <v>643</v>
      </c>
      <c r="G513" s="245"/>
      <c r="H513" s="249">
        <v>10</v>
      </c>
      <c r="I513" s="250"/>
      <c r="J513" s="245"/>
      <c r="K513" s="245"/>
      <c r="L513" s="251"/>
      <c r="M513" s="252"/>
      <c r="N513" s="253"/>
      <c r="O513" s="253"/>
      <c r="P513" s="253"/>
      <c r="Q513" s="253"/>
      <c r="R513" s="253"/>
      <c r="S513" s="253"/>
      <c r="T513" s="25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5" t="s">
        <v>134</v>
      </c>
      <c r="AU513" s="255" t="s">
        <v>83</v>
      </c>
      <c r="AV513" s="13" t="s">
        <v>83</v>
      </c>
      <c r="AW513" s="13" t="s">
        <v>32</v>
      </c>
      <c r="AX513" s="13" t="s">
        <v>81</v>
      </c>
      <c r="AY513" s="255" t="s">
        <v>126</v>
      </c>
    </row>
    <row r="514" s="13" customFormat="1">
      <c r="A514" s="13"/>
      <c r="B514" s="244"/>
      <c r="C514" s="245"/>
      <c r="D514" s="246" t="s">
        <v>134</v>
      </c>
      <c r="E514" s="245"/>
      <c r="F514" s="248" t="s">
        <v>644</v>
      </c>
      <c r="G514" s="245"/>
      <c r="H514" s="249">
        <v>10.300000000000001</v>
      </c>
      <c r="I514" s="250"/>
      <c r="J514" s="245"/>
      <c r="K514" s="245"/>
      <c r="L514" s="251"/>
      <c r="M514" s="252"/>
      <c r="N514" s="253"/>
      <c r="O514" s="253"/>
      <c r="P514" s="253"/>
      <c r="Q514" s="253"/>
      <c r="R514" s="253"/>
      <c r="S514" s="253"/>
      <c r="T514" s="25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5" t="s">
        <v>134</v>
      </c>
      <c r="AU514" s="255" t="s">
        <v>83</v>
      </c>
      <c r="AV514" s="13" t="s">
        <v>83</v>
      </c>
      <c r="AW514" s="13" t="s">
        <v>4</v>
      </c>
      <c r="AX514" s="13" t="s">
        <v>81</v>
      </c>
      <c r="AY514" s="255" t="s">
        <v>126</v>
      </c>
    </row>
    <row r="515" s="2" customFormat="1" ht="16.5" customHeight="1">
      <c r="A515" s="39"/>
      <c r="B515" s="40"/>
      <c r="C515" s="288" t="s">
        <v>645</v>
      </c>
      <c r="D515" s="288" t="s">
        <v>275</v>
      </c>
      <c r="E515" s="289" t="s">
        <v>646</v>
      </c>
      <c r="F515" s="290" t="s">
        <v>647</v>
      </c>
      <c r="G515" s="291" t="s">
        <v>312</v>
      </c>
      <c r="H515" s="292">
        <v>12.359999999999999</v>
      </c>
      <c r="I515" s="293"/>
      <c r="J515" s="294">
        <f>ROUND(I515*H515,2)</f>
        <v>0</v>
      </c>
      <c r="K515" s="295"/>
      <c r="L515" s="296"/>
      <c r="M515" s="297" t="s">
        <v>1</v>
      </c>
      <c r="N515" s="298" t="s">
        <v>41</v>
      </c>
      <c r="O515" s="92"/>
      <c r="P515" s="240">
        <f>O515*H515</f>
        <v>0</v>
      </c>
      <c r="Q515" s="240">
        <v>0.0016000000000000001</v>
      </c>
      <c r="R515" s="240">
        <f>Q515*H515</f>
        <v>0.019775999999999998</v>
      </c>
      <c r="S515" s="240">
        <v>0</v>
      </c>
      <c r="T515" s="241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42" t="s">
        <v>190</v>
      </c>
      <c r="AT515" s="242" t="s">
        <v>275</v>
      </c>
      <c r="AU515" s="242" t="s">
        <v>83</v>
      </c>
      <c r="AY515" s="18" t="s">
        <v>126</v>
      </c>
      <c r="BE515" s="243">
        <f>IF(N515="základní",J515,0)</f>
        <v>0</v>
      </c>
      <c r="BF515" s="243">
        <f>IF(N515="snížená",J515,0)</f>
        <v>0</v>
      </c>
      <c r="BG515" s="243">
        <f>IF(N515="zákl. přenesená",J515,0)</f>
        <v>0</v>
      </c>
      <c r="BH515" s="243">
        <f>IF(N515="sníž. přenesená",J515,0)</f>
        <v>0</v>
      </c>
      <c r="BI515" s="243">
        <f>IF(N515="nulová",J515,0)</f>
        <v>0</v>
      </c>
      <c r="BJ515" s="18" t="s">
        <v>81</v>
      </c>
      <c r="BK515" s="243">
        <f>ROUND(I515*H515,2)</f>
        <v>0</v>
      </c>
      <c r="BL515" s="18" t="s">
        <v>132</v>
      </c>
      <c r="BM515" s="242" t="s">
        <v>648</v>
      </c>
    </row>
    <row r="516" s="13" customFormat="1">
      <c r="A516" s="13"/>
      <c r="B516" s="244"/>
      <c r="C516" s="245"/>
      <c r="D516" s="246" t="s">
        <v>134</v>
      </c>
      <c r="E516" s="247" t="s">
        <v>1</v>
      </c>
      <c r="F516" s="248" t="s">
        <v>649</v>
      </c>
      <c r="G516" s="245"/>
      <c r="H516" s="249">
        <v>12</v>
      </c>
      <c r="I516" s="250"/>
      <c r="J516" s="245"/>
      <c r="K516" s="245"/>
      <c r="L516" s="251"/>
      <c r="M516" s="252"/>
      <c r="N516" s="253"/>
      <c r="O516" s="253"/>
      <c r="P516" s="253"/>
      <c r="Q516" s="253"/>
      <c r="R516" s="253"/>
      <c r="S516" s="253"/>
      <c r="T516" s="25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5" t="s">
        <v>134</v>
      </c>
      <c r="AU516" s="255" t="s">
        <v>83</v>
      </c>
      <c r="AV516" s="13" t="s">
        <v>83</v>
      </c>
      <c r="AW516" s="13" t="s">
        <v>32</v>
      </c>
      <c r="AX516" s="13" t="s">
        <v>81</v>
      </c>
      <c r="AY516" s="255" t="s">
        <v>126</v>
      </c>
    </row>
    <row r="517" s="13" customFormat="1">
      <c r="A517" s="13"/>
      <c r="B517" s="244"/>
      <c r="C517" s="245"/>
      <c r="D517" s="246" t="s">
        <v>134</v>
      </c>
      <c r="E517" s="245"/>
      <c r="F517" s="248" t="s">
        <v>650</v>
      </c>
      <c r="G517" s="245"/>
      <c r="H517" s="249">
        <v>12.359999999999999</v>
      </c>
      <c r="I517" s="250"/>
      <c r="J517" s="245"/>
      <c r="K517" s="245"/>
      <c r="L517" s="251"/>
      <c r="M517" s="252"/>
      <c r="N517" s="253"/>
      <c r="O517" s="253"/>
      <c r="P517" s="253"/>
      <c r="Q517" s="253"/>
      <c r="R517" s="253"/>
      <c r="S517" s="253"/>
      <c r="T517" s="25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5" t="s">
        <v>134</v>
      </c>
      <c r="AU517" s="255" t="s">
        <v>83</v>
      </c>
      <c r="AV517" s="13" t="s">
        <v>83</v>
      </c>
      <c r="AW517" s="13" t="s">
        <v>4</v>
      </c>
      <c r="AX517" s="13" t="s">
        <v>81</v>
      </c>
      <c r="AY517" s="255" t="s">
        <v>126</v>
      </c>
    </row>
    <row r="518" s="2" customFormat="1" ht="16.5" customHeight="1">
      <c r="A518" s="39"/>
      <c r="B518" s="40"/>
      <c r="C518" s="288" t="s">
        <v>651</v>
      </c>
      <c r="D518" s="288" t="s">
        <v>275</v>
      </c>
      <c r="E518" s="289" t="s">
        <v>652</v>
      </c>
      <c r="F518" s="290" t="s">
        <v>653</v>
      </c>
      <c r="G518" s="291" t="s">
        <v>312</v>
      </c>
      <c r="H518" s="292">
        <v>9.2699999999999996</v>
      </c>
      <c r="I518" s="293"/>
      <c r="J518" s="294">
        <f>ROUND(I518*H518,2)</f>
        <v>0</v>
      </c>
      <c r="K518" s="295"/>
      <c r="L518" s="296"/>
      <c r="M518" s="297" t="s">
        <v>1</v>
      </c>
      <c r="N518" s="298" t="s">
        <v>41</v>
      </c>
      <c r="O518" s="92"/>
      <c r="P518" s="240">
        <f>O518*H518</f>
        <v>0</v>
      </c>
      <c r="Q518" s="240">
        <v>0.00173</v>
      </c>
      <c r="R518" s="240">
        <f>Q518*H518</f>
        <v>0.016037099999999999</v>
      </c>
      <c r="S518" s="240">
        <v>0</v>
      </c>
      <c r="T518" s="241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42" t="s">
        <v>190</v>
      </c>
      <c r="AT518" s="242" t="s">
        <v>275</v>
      </c>
      <c r="AU518" s="242" t="s">
        <v>83</v>
      </c>
      <c r="AY518" s="18" t="s">
        <v>126</v>
      </c>
      <c r="BE518" s="243">
        <f>IF(N518="základní",J518,0)</f>
        <v>0</v>
      </c>
      <c r="BF518" s="243">
        <f>IF(N518="snížená",J518,0)</f>
        <v>0</v>
      </c>
      <c r="BG518" s="243">
        <f>IF(N518="zákl. přenesená",J518,0)</f>
        <v>0</v>
      </c>
      <c r="BH518" s="243">
        <f>IF(N518="sníž. přenesená",J518,0)</f>
        <v>0</v>
      </c>
      <c r="BI518" s="243">
        <f>IF(N518="nulová",J518,0)</f>
        <v>0</v>
      </c>
      <c r="BJ518" s="18" t="s">
        <v>81</v>
      </c>
      <c r="BK518" s="243">
        <f>ROUND(I518*H518,2)</f>
        <v>0</v>
      </c>
      <c r="BL518" s="18" t="s">
        <v>132</v>
      </c>
      <c r="BM518" s="242" t="s">
        <v>654</v>
      </c>
    </row>
    <row r="519" s="13" customFormat="1">
      <c r="A519" s="13"/>
      <c r="B519" s="244"/>
      <c r="C519" s="245"/>
      <c r="D519" s="246" t="s">
        <v>134</v>
      </c>
      <c r="E519" s="247" t="s">
        <v>1</v>
      </c>
      <c r="F519" s="248" t="s">
        <v>655</v>
      </c>
      <c r="G519" s="245"/>
      <c r="H519" s="249">
        <v>9</v>
      </c>
      <c r="I519" s="250"/>
      <c r="J519" s="245"/>
      <c r="K519" s="245"/>
      <c r="L519" s="251"/>
      <c r="M519" s="252"/>
      <c r="N519" s="253"/>
      <c r="O519" s="253"/>
      <c r="P519" s="253"/>
      <c r="Q519" s="253"/>
      <c r="R519" s="253"/>
      <c r="S519" s="253"/>
      <c r="T519" s="25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5" t="s">
        <v>134</v>
      </c>
      <c r="AU519" s="255" t="s">
        <v>83</v>
      </c>
      <c r="AV519" s="13" t="s">
        <v>83</v>
      </c>
      <c r="AW519" s="13" t="s">
        <v>32</v>
      </c>
      <c r="AX519" s="13" t="s">
        <v>81</v>
      </c>
      <c r="AY519" s="255" t="s">
        <v>126</v>
      </c>
    </row>
    <row r="520" s="13" customFormat="1">
      <c r="A520" s="13"/>
      <c r="B520" s="244"/>
      <c r="C520" s="245"/>
      <c r="D520" s="246" t="s">
        <v>134</v>
      </c>
      <c r="E520" s="245"/>
      <c r="F520" s="248" t="s">
        <v>656</v>
      </c>
      <c r="G520" s="245"/>
      <c r="H520" s="249">
        <v>9.2699999999999996</v>
      </c>
      <c r="I520" s="250"/>
      <c r="J520" s="245"/>
      <c r="K520" s="245"/>
      <c r="L520" s="251"/>
      <c r="M520" s="252"/>
      <c r="N520" s="253"/>
      <c r="O520" s="253"/>
      <c r="P520" s="253"/>
      <c r="Q520" s="253"/>
      <c r="R520" s="253"/>
      <c r="S520" s="253"/>
      <c r="T520" s="25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5" t="s">
        <v>134</v>
      </c>
      <c r="AU520" s="255" t="s">
        <v>83</v>
      </c>
      <c r="AV520" s="13" t="s">
        <v>83</v>
      </c>
      <c r="AW520" s="13" t="s">
        <v>4</v>
      </c>
      <c r="AX520" s="13" t="s">
        <v>81</v>
      </c>
      <c r="AY520" s="255" t="s">
        <v>126</v>
      </c>
    </row>
    <row r="521" s="2" customFormat="1" ht="16.5" customHeight="1">
      <c r="A521" s="39"/>
      <c r="B521" s="40"/>
      <c r="C521" s="288" t="s">
        <v>657</v>
      </c>
      <c r="D521" s="288" t="s">
        <v>275</v>
      </c>
      <c r="E521" s="289" t="s">
        <v>658</v>
      </c>
      <c r="F521" s="290" t="s">
        <v>659</v>
      </c>
      <c r="G521" s="291" t="s">
        <v>312</v>
      </c>
      <c r="H521" s="292">
        <v>30.899999999999999</v>
      </c>
      <c r="I521" s="293"/>
      <c r="J521" s="294">
        <f>ROUND(I521*H521,2)</f>
        <v>0</v>
      </c>
      <c r="K521" s="295"/>
      <c r="L521" s="296"/>
      <c r="M521" s="297" t="s">
        <v>1</v>
      </c>
      <c r="N521" s="298" t="s">
        <v>41</v>
      </c>
      <c r="O521" s="92"/>
      <c r="P521" s="240">
        <f>O521*H521</f>
        <v>0</v>
      </c>
      <c r="Q521" s="240">
        <v>0.0012700000000000001</v>
      </c>
      <c r="R521" s="240">
        <f>Q521*H521</f>
        <v>0.039243</v>
      </c>
      <c r="S521" s="240">
        <v>0</v>
      </c>
      <c r="T521" s="241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2" t="s">
        <v>190</v>
      </c>
      <c r="AT521" s="242" t="s">
        <v>275</v>
      </c>
      <c r="AU521" s="242" t="s">
        <v>83</v>
      </c>
      <c r="AY521" s="18" t="s">
        <v>126</v>
      </c>
      <c r="BE521" s="243">
        <f>IF(N521="základní",J521,0)</f>
        <v>0</v>
      </c>
      <c r="BF521" s="243">
        <f>IF(N521="snížená",J521,0)</f>
        <v>0</v>
      </c>
      <c r="BG521" s="243">
        <f>IF(N521="zákl. přenesená",J521,0)</f>
        <v>0</v>
      </c>
      <c r="BH521" s="243">
        <f>IF(N521="sníž. přenesená",J521,0)</f>
        <v>0</v>
      </c>
      <c r="BI521" s="243">
        <f>IF(N521="nulová",J521,0)</f>
        <v>0</v>
      </c>
      <c r="BJ521" s="18" t="s">
        <v>81</v>
      </c>
      <c r="BK521" s="243">
        <f>ROUND(I521*H521,2)</f>
        <v>0</v>
      </c>
      <c r="BL521" s="18" t="s">
        <v>132</v>
      </c>
      <c r="BM521" s="242" t="s">
        <v>660</v>
      </c>
    </row>
    <row r="522" s="13" customFormat="1">
      <c r="A522" s="13"/>
      <c r="B522" s="244"/>
      <c r="C522" s="245"/>
      <c r="D522" s="246" t="s">
        <v>134</v>
      </c>
      <c r="E522" s="247" t="s">
        <v>1</v>
      </c>
      <c r="F522" s="248" t="s">
        <v>661</v>
      </c>
      <c r="G522" s="245"/>
      <c r="H522" s="249">
        <v>30</v>
      </c>
      <c r="I522" s="250"/>
      <c r="J522" s="245"/>
      <c r="K522" s="245"/>
      <c r="L522" s="251"/>
      <c r="M522" s="252"/>
      <c r="N522" s="253"/>
      <c r="O522" s="253"/>
      <c r="P522" s="253"/>
      <c r="Q522" s="253"/>
      <c r="R522" s="253"/>
      <c r="S522" s="253"/>
      <c r="T522" s="25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5" t="s">
        <v>134</v>
      </c>
      <c r="AU522" s="255" t="s">
        <v>83</v>
      </c>
      <c r="AV522" s="13" t="s">
        <v>83</v>
      </c>
      <c r="AW522" s="13" t="s">
        <v>32</v>
      </c>
      <c r="AX522" s="13" t="s">
        <v>81</v>
      </c>
      <c r="AY522" s="255" t="s">
        <v>126</v>
      </c>
    </row>
    <row r="523" s="13" customFormat="1">
      <c r="A523" s="13"/>
      <c r="B523" s="244"/>
      <c r="C523" s="245"/>
      <c r="D523" s="246" t="s">
        <v>134</v>
      </c>
      <c r="E523" s="245"/>
      <c r="F523" s="248" t="s">
        <v>662</v>
      </c>
      <c r="G523" s="245"/>
      <c r="H523" s="249">
        <v>30.899999999999999</v>
      </c>
      <c r="I523" s="250"/>
      <c r="J523" s="245"/>
      <c r="K523" s="245"/>
      <c r="L523" s="251"/>
      <c r="M523" s="252"/>
      <c r="N523" s="253"/>
      <c r="O523" s="253"/>
      <c r="P523" s="253"/>
      <c r="Q523" s="253"/>
      <c r="R523" s="253"/>
      <c r="S523" s="253"/>
      <c r="T523" s="25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5" t="s">
        <v>134</v>
      </c>
      <c r="AU523" s="255" t="s">
        <v>83</v>
      </c>
      <c r="AV523" s="13" t="s">
        <v>83</v>
      </c>
      <c r="AW523" s="13" t="s">
        <v>4</v>
      </c>
      <c r="AX523" s="13" t="s">
        <v>81</v>
      </c>
      <c r="AY523" s="255" t="s">
        <v>126</v>
      </c>
    </row>
    <row r="524" s="2" customFormat="1" ht="16.5" customHeight="1">
      <c r="A524" s="39"/>
      <c r="B524" s="40"/>
      <c r="C524" s="230" t="s">
        <v>663</v>
      </c>
      <c r="D524" s="230" t="s">
        <v>128</v>
      </c>
      <c r="E524" s="231" t="s">
        <v>664</v>
      </c>
      <c r="F524" s="232" t="s">
        <v>665</v>
      </c>
      <c r="G524" s="233" t="s">
        <v>312</v>
      </c>
      <c r="H524" s="234">
        <v>18</v>
      </c>
      <c r="I524" s="235"/>
      <c r="J524" s="236">
        <f>ROUND(I524*H524,2)</f>
        <v>0</v>
      </c>
      <c r="K524" s="237"/>
      <c r="L524" s="45"/>
      <c r="M524" s="238" t="s">
        <v>1</v>
      </c>
      <c r="N524" s="239" t="s">
        <v>41</v>
      </c>
      <c r="O524" s="92"/>
      <c r="P524" s="240">
        <f>O524*H524</f>
        <v>0</v>
      </c>
      <c r="Q524" s="240">
        <v>0</v>
      </c>
      <c r="R524" s="240">
        <f>Q524*H524</f>
        <v>0</v>
      </c>
      <c r="S524" s="240">
        <v>0.0050000000000000001</v>
      </c>
      <c r="T524" s="241">
        <f>S524*H524</f>
        <v>0.089999999999999997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42" t="s">
        <v>132</v>
      </c>
      <c r="AT524" s="242" t="s">
        <v>128</v>
      </c>
      <c r="AU524" s="242" t="s">
        <v>83</v>
      </c>
      <c r="AY524" s="18" t="s">
        <v>126</v>
      </c>
      <c r="BE524" s="243">
        <f>IF(N524="základní",J524,0)</f>
        <v>0</v>
      </c>
      <c r="BF524" s="243">
        <f>IF(N524="snížená",J524,0)</f>
        <v>0</v>
      </c>
      <c r="BG524" s="243">
        <f>IF(N524="zákl. přenesená",J524,0)</f>
        <v>0</v>
      </c>
      <c r="BH524" s="243">
        <f>IF(N524="sníž. přenesená",J524,0)</f>
        <v>0</v>
      </c>
      <c r="BI524" s="243">
        <f>IF(N524="nulová",J524,0)</f>
        <v>0</v>
      </c>
      <c r="BJ524" s="18" t="s">
        <v>81</v>
      </c>
      <c r="BK524" s="243">
        <f>ROUND(I524*H524,2)</f>
        <v>0</v>
      </c>
      <c r="BL524" s="18" t="s">
        <v>132</v>
      </c>
      <c r="BM524" s="242" t="s">
        <v>666</v>
      </c>
    </row>
    <row r="525" s="13" customFormat="1">
      <c r="A525" s="13"/>
      <c r="B525" s="244"/>
      <c r="C525" s="245"/>
      <c r="D525" s="246" t="s">
        <v>134</v>
      </c>
      <c r="E525" s="247" t="s">
        <v>1</v>
      </c>
      <c r="F525" s="248" t="s">
        <v>667</v>
      </c>
      <c r="G525" s="245"/>
      <c r="H525" s="249">
        <v>18</v>
      </c>
      <c r="I525" s="250"/>
      <c r="J525" s="245"/>
      <c r="K525" s="245"/>
      <c r="L525" s="251"/>
      <c r="M525" s="252"/>
      <c r="N525" s="253"/>
      <c r="O525" s="253"/>
      <c r="P525" s="253"/>
      <c r="Q525" s="253"/>
      <c r="R525" s="253"/>
      <c r="S525" s="253"/>
      <c r="T525" s="25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5" t="s">
        <v>134</v>
      </c>
      <c r="AU525" s="255" t="s">
        <v>83</v>
      </c>
      <c r="AV525" s="13" t="s">
        <v>83</v>
      </c>
      <c r="AW525" s="13" t="s">
        <v>32</v>
      </c>
      <c r="AX525" s="13" t="s">
        <v>81</v>
      </c>
      <c r="AY525" s="255" t="s">
        <v>126</v>
      </c>
    </row>
    <row r="526" s="2" customFormat="1" ht="21.75" customHeight="1">
      <c r="A526" s="39"/>
      <c r="B526" s="40"/>
      <c r="C526" s="230" t="s">
        <v>668</v>
      </c>
      <c r="D526" s="230" t="s">
        <v>128</v>
      </c>
      <c r="E526" s="231" t="s">
        <v>669</v>
      </c>
      <c r="F526" s="232" t="s">
        <v>670</v>
      </c>
      <c r="G526" s="233" t="s">
        <v>312</v>
      </c>
      <c r="H526" s="234">
        <v>41.600000000000001</v>
      </c>
      <c r="I526" s="235"/>
      <c r="J526" s="236">
        <f>ROUND(I526*H526,2)</f>
        <v>0</v>
      </c>
      <c r="K526" s="237"/>
      <c r="L526" s="45"/>
      <c r="M526" s="238" t="s">
        <v>1</v>
      </c>
      <c r="N526" s="239" t="s">
        <v>41</v>
      </c>
      <c r="O526" s="92"/>
      <c r="P526" s="240">
        <f>O526*H526</f>
        <v>0</v>
      </c>
      <c r="Q526" s="240">
        <v>1.0000000000000001E-05</v>
      </c>
      <c r="R526" s="240">
        <f>Q526*H526</f>
        <v>0.00041600000000000003</v>
      </c>
      <c r="S526" s="240">
        <v>0</v>
      </c>
      <c r="T526" s="241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2" t="s">
        <v>132</v>
      </c>
      <c r="AT526" s="242" t="s">
        <v>128</v>
      </c>
      <c r="AU526" s="242" t="s">
        <v>83</v>
      </c>
      <c r="AY526" s="18" t="s">
        <v>126</v>
      </c>
      <c r="BE526" s="243">
        <f>IF(N526="základní",J526,0)</f>
        <v>0</v>
      </c>
      <c r="BF526" s="243">
        <f>IF(N526="snížená",J526,0)</f>
        <v>0</v>
      </c>
      <c r="BG526" s="243">
        <f>IF(N526="zákl. přenesená",J526,0)</f>
        <v>0</v>
      </c>
      <c r="BH526" s="243">
        <f>IF(N526="sníž. přenesená",J526,0)</f>
        <v>0</v>
      </c>
      <c r="BI526" s="243">
        <f>IF(N526="nulová",J526,0)</f>
        <v>0</v>
      </c>
      <c r="BJ526" s="18" t="s">
        <v>81</v>
      </c>
      <c r="BK526" s="243">
        <f>ROUND(I526*H526,2)</f>
        <v>0</v>
      </c>
      <c r="BL526" s="18" t="s">
        <v>132</v>
      </c>
      <c r="BM526" s="242" t="s">
        <v>671</v>
      </c>
    </row>
    <row r="527" s="13" customFormat="1">
      <c r="A527" s="13"/>
      <c r="B527" s="244"/>
      <c r="C527" s="245"/>
      <c r="D527" s="246" t="s">
        <v>134</v>
      </c>
      <c r="E527" s="247" t="s">
        <v>1</v>
      </c>
      <c r="F527" s="248" t="s">
        <v>672</v>
      </c>
      <c r="G527" s="245"/>
      <c r="H527" s="249">
        <v>41.600000000000001</v>
      </c>
      <c r="I527" s="250"/>
      <c r="J527" s="245"/>
      <c r="K527" s="245"/>
      <c r="L527" s="251"/>
      <c r="M527" s="252"/>
      <c r="N527" s="253"/>
      <c r="O527" s="253"/>
      <c r="P527" s="253"/>
      <c r="Q527" s="253"/>
      <c r="R527" s="253"/>
      <c r="S527" s="253"/>
      <c r="T527" s="25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5" t="s">
        <v>134</v>
      </c>
      <c r="AU527" s="255" t="s">
        <v>83</v>
      </c>
      <c r="AV527" s="13" t="s">
        <v>83</v>
      </c>
      <c r="AW527" s="13" t="s">
        <v>32</v>
      </c>
      <c r="AX527" s="13" t="s">
        <v>81</v>
      </c>
      <c r="AY527" s="255" t="s">
        <v>126</v>
      </c>
    </row>
    <row r="528" s="2" customFormat="1" ht="16.5" customHeight="1">
      <c r="A528" s="39"/>
      <c r="B528" s="40"/>
      <c r="C528" s="288" t="s">
        <v>673</v>
      </c>
      <c r="D528" s="288" t="s">
        <v>275</v>
      </c>
      <c r="E528" s="289" t="s">
        <v>674</v>
      </c>
      <c r="F528" s="290" t="s">
        <v>675</v>
      </c>
      <c r="G528" s="291" t="s">
        <v>312</v>
      </c>
      <c r="H528" s="292">
        <v>1.03</v>
      </c>
      <c r="I528" s="293"/>
      <c r="J528" s="294">
        <f>ROUND(I528*H528,2)</f>
        <v>0</v>
      </c>
      <c r="K528" s="295"/>
      <c r="L528" s="296"/>
      <c r="M528" s="297" t="s">
        <v>1</v>
      </c>
      <c r="N528" s="298" t="s">
        <v>41</v>
      </c>
      <c r="O528" s="92"/>
      <c r="P528" s="240">
        <f>O528*H528</f>
        <v>0</v>
      </c>
      <c r="Q528" s="240">
        <v>0.0025899999999999999</v>
      </c>
      <c r="R528" s="240">
        <f>Q528*H528</f>
        <v>0.0026676999999999998</v>
      </c>
      <c r="S528" s="240">
        <v>0</v>
      </c>
      <c r="T528" s="241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42" t="s">
        <v>190</v>
      </c>
      <c r="AT528" s="242" t="s">
        <v>275</v>
      </c>
      <c r="AU528" s="242" t="s">
        <v>83</v>
      </c>
      <c r="AY528" s="18" t="s">
        <v>126</v>
      </c>
      <c r="BE528" s="243">
        <f>IF(N528="základní",J528,0)</f>
        <v>0</v>
      </c>
      <c r="BF528" s="243">
        <f>IF(N528="snížená",J528,0)</f>
        <v>0</v>
      </c>
      <c r="BG528" s="243">
        <f>IF(N528="zákl. přenesená",J528,0)</f>
        <v>0</v>
      </c>
      <c r="BH528" s="243">
        <f>IF(N528="sníž. přenesená",J528,0)</f>
        <v>0</v>
      </c>
      <c r="BI528" s="243">
        <f>IF(N528="nulová",J528,0)</f>
        <v>0</v>
      </c>
      <c r="BJ528" s="18" t="s">
        <v>81</v>
      </c>
      <c r="BK528" s="243">
        <f>ROUND(I528*H528,2)</f>
        <v>0</v>
      </c>
      <c r="BL528" s="18" t="s">
        <v>132</v>
      </c>
      <c r="BM528" s="242" t="s">
        <v>676</v>
      </c>
    </row>
    <row r="529" s="13" customFormat="1">
      <c r="A529" s="13"/>
      <c r="B529" s="244"/>
      <c r="C529" s="245"/>
      <c r="D529" s="246" t="s">
        <v>134</v>
      </c>
      <c r="E529" s="247" t="s">
        <v>1</v>
      </c>
      <c r="F529" s="248" t="s">
        <v>677</v>
      </c>
      <c r="G529" s="245"/>
      <c r="H529" s="249">
        <v>1</v>
      </c>
      <c r="I529" s="250"/>
      <c r="J529" s="245"/>
      <c r="K529" s="245"/>
      <c r="L529" s="251"/>
      <c r="M529" s="252"/>
      <c r="N529" s="253"/>
      <c r="O529" s="253"/>
      <c r="P529" s="253"/>
      <c r="Q529" s="253"/>
      <c r="R529" s="253"/>
      <c r="S529" s="253"/>
      <c r="T529" s="25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5" t="s">
        <v>134</v>
      </c>
      <c r="AU529" s="255" t="s">
        <v>83</v>
      </c>
      <c r="AV529" s="13" t="s">
        <v>83</v>
      </c>
      <c r="AW529" s="13" t="s">
        <v>32</v>
      </c>
      <c r="AX529" s="13" t="s">
        <v>81</v>
      </c>
      <c r="AY529" s="255" t="s">
        <v>126</v>
      </c>
    </row>
    <row r="530" s="13" customFormat="1">
      <c r="A530" s="13"/>
      <c r="B530" s="244"/>
      <c r="C530" s="245"/>
      <c r="D530" s="246" t="s">
        <v>134</v>
      </c>
      <c r="E530" s="245"/>
      <c r="F530" s="248" t="s">
        <v>678</v>
      </c>
      <c r="G530" s="245"/>
      <c r="H530" s="249">
        <v>1.03</v>
      </c>
      <c r="I530" s="250"/>
      <c r="J530" s="245"/>
      <c r="K530" s="245"/>
      <c r="L530" s="251"/>
      <c r="M530" s="252"/>
      <c r="N530" s="253"/>
      <c r="O530" s="253"/>
      <c r="P530" s="253"/>
      <c r="Q530" s="253"/>
      <c r="R530" s="253"/>
      <c r="S530" s="253"/>
      <c r="T530" s="25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5" t="s">
        <v>134</v>
      </c>
      <c r="AU530" s="255" t="s">
        <v>83</v>
      </c>
      <c r="AV530" s="13" t="s">
        <v>83</v>
      </c>
      <c r="AW530" s="13" t="s">
        <v>4</v>
      </c>
      <c r="AX530" s="13" t="s">
        <v>81</v>
      </c>
      <c r="AY530" s="255" t="s">
        <v>126</v>
      </c>
    </row>
    <row r="531" s="2" customFormat="1" ht="16.5" customHeight="1">
      <c r="A531" s="39"/>
      <c r="B531" s="40"/>
      <c r="C531" s="288" t="s">
        <v>679</v>
      </c>
      <c r="D531" s="288" t="s">
        <v>275</v>
      </c>
      <c r="E531" s="289" t="s">
        <v>680</v>
      </c>
      <c r="F531" s="290" t="s">
        <v>681</v>
      </c>
      <c r="G531" s="291" t="s">
        <v>312</v>
      </c>
      <c r="H531" s="292">
        <v>4.1200000000000001</v>
      </c>
      <c r="I531" s="293"/>
      <c r="J531" s="294">
        <f>ROUND(I531*H531,2)</f>
        <v>0</v>
      </c>
      <c r="K531" s="295"/>
      <c r="L531" s="296"/>
      <c r="M531" s="297" t="s">
        <v>1</v>
      </c>
      <c r="N531" s="298" t="s">
        <v>41</v>
      </c>
      <c r="O531" s="92"/>
      <c r="P531" s="240">
        <f>O531*H531</f>
        <v>0</v>
      </c>
      <c r="Q531" s="240">
        <v>0.00281</v>
      </c>
      <c r="R531" s="240">
        <f>Q531*H531</f>
        <v>0.011577200000000001</v>
      </c>
      <c r="S531" s="240">
        <v>0</v>
      </c>
      <c r="T531" s="241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42" t="s">
        <v>190</v>
      </c>
      <c r="AT531" s="242" t="s">
        <v>275</v>
      </c>
      <c r="AU531" s="242" t="s">
        <v>83</v>
      </c>
      <c r="AY531" s="18" t="s">
        <v>126</v>
      </c>
      <c r="BE531" s="243">
        <f>IF(N531="základní",J531,0)</f>
        <v>0</v>
      </c>
      <c r="BF531" s="243">
        <f>IF(N531="snížená",J531,0)</f>
        <v>0</v>
      </c>
      <c r="BG531" s="243">
        <f>IF(N531="zákl. přenesená",J531,0)</f>
        <v>0</v>
      </c>
      <c r="BH531" s="243">
        <f>IF(N531="sníž. přenesená",J531,0)</f>
        <v>0</v>
      </c>
      <c r="BI531" s="243">
        <f>IF(N531="nulová",J531,0)</f>
        <v>0</v>
      </c>
      <c r="BJ531" s="18" t="s">
        <v>81</v>
      </c>
      <c r="BK531" s="243">
        <f>ROUND(I531*H531,2)</f>
        <v>0</v>
      </c>
      <c r="BL531" s="18" t="s">
        <v>132</v>
      </c>
      <c r="BM531" s="242" t="s">
        <v>682</v>
      </c>
    </row>
    <row r="532" s="13" customFormat="1">
      <c r="A532" s="13"/>
      <c r="B532" s="244"/>
      <c r="C532" s="245"/>
      <c r="D532" s="246" t="s">
        <v>134</v>
      </c>
      <c r="E532" s="247" t="s">
        <v>1</v>
      </c>
      <c r="F532" s="248" t="s">
        <v>683</v>
      </c>
      <c r="G532" s="245"/>
      <c r="H532" s="249">
        <v>4</v>
      </c>
      <c r="I532" s="250"/>
      <c r="J532" s="245"/>
      <c r="K532" s="245"/>
      <c r="L532" s="251"/>
      <c r="M532" s="252"/>
      <c r="N532" s="253"/>
      <c r="O532" s="253"/>
      <c r="P532" s="253"/>
      <c r="Q532" s="253"/>
      <c r="R532" s="253"/>
      <c r="S532" s="253"/>
      <c r="T532" s="25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5" t="s">
        <v>134</v>
      </c>
      <c r="AU532" s="255" t="s">
        <v>83</v>
      </c>
      <c r="AV532" s="13" t="s">
        <v>83</v>
      </c>
      <c r="AW532" s="13" t="s">
        <v>32</v>
      </c>
      <c r="AX532" s="13" t="s">
        <v>81</v>
      </c>
      <c r="AY532" s="255" t="s">
        <v>126</v>
      </c>
    </row>
    <row r="533" s="13" customFormat="1">
      <c r="A533" s="13"/>
      <c r="B533" s="244"/>
      <c r="C533" s="245"/>
      <c r="D533" s="246" t="s">
        <v>134</v>
      </c>
      <c r="E533" s="245"/>
      <c r="F533" s="248" t="s">
        <v>684</v>
      </c>
      <c r="G533" s="245"/>
      <c r="H533" s="249">
        <v>4.1200000000000001</v>
      </c>
      <c r="I533" s="250"/>
      <c r="J533" s="245"/>
      <c r="K533" s="245"/>
      <c r="L533" s="251"/>
      <c r="M533" s="252"/>
      <c r="N533" s="253"/>
      <c r="O533" s="253"/>
      <c r="P533" s="253"/>
      <c r="Q533" s="253"/>
      <c r="R533" s="253"/>
      <c r="S533" s="253"/>
      <c r="T533" s="25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5" t="s">
        <v>134</v>
      </c>
      <c r="AU533" s="255" t="s">
        <v>83</v>
      </c>
      <c r="AV533" s="13" t="s">
        <v>83</v>
      </c>
      <c r="AW533" s="13" t="s">
        <v>4</v>
      </c>
      <c r="AX533" s="13" t="s">
        <v>81</v>
      </c>
      <c r="AY533" s="255" t="s">
        <v>126</v>
      </c>
    </row>
    <row r="534" s="2" customFormat="1" ht="16.5" customHeight="1">
      <c r="A534" s="39"/>
      <c r="B534" s="40"/>
      <c r="C534" s="288" t="s">
        <v>685</v>
      </c>
      <c r="D534" s="288" t="s">
        <v>275</v>
      </c>
      <c r="E534" s="289" t="s">
        <v>686</v>
      </c>
      <c r="F534" s="290" t="s">
        <v>687</v>
      </c>
      <c r="G534" s="291" t="s">
        <v>312</v>
      </c>
      <c r="H534" s="292">
        <v>3.0899999999999999</v>
      </c>
      <c r="I534" s="293"/>
      <c r="J534" s="294">
        <f>ROUND(I534*H534,2)</f>
        <v>0</v>
      </c>
      <c r="K534" s="295"/>
      <c r="L534" s="296"/>
      <c r="M534" s="297" t="s">
        <v>1</v>
      </c>
      <c r="N534" s="298" t="s">
        <v>41</v>
      </c>
      <c r="O534" s="92"/>
      <c r="P534" s="240">
        <f>O534*H534</f>
        <v>0</v>
      </c>
      <c r="Q534" s="240">
        <v>0.0027699999999999999</v>
      </c>
      <c r="R534" s="240">
        <f>Q534*H534</f>
        <v>0.0085592999999999989</v>
      </c>
      <c r="S534" s="240">
        <v>0</v>
      </c>
      <c r="T534" s="241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42" t="s">
        <v>190</v>
      </c>
      <c r="AT534" s="242" t="s">
        <v>275</v>
      </c>
      <c r="AU534" s="242" t="s">
        <v>83</v>
      </c>
      <c r="AY534" s="18" t="s">
        <v>126</v>
      </c>
      <c r="BE534" s="243">
        <f>IF(N534="základní",J534,0)</f>
        <v>0</v>
      </c>
      <c r="BF534" s="243">
        <f>IF(N534="snížená",J534,0)</f>
        <v>0</v>
      </c>
      <c r="BG534" s="243">
        <f>IF(N534="zákl. přenesená",J534,0)</f>
        <v>0</v>
      </c>
      <c r="BH534" s="243">
        <f>IF(N534="sníž. přenesená",J534,0)</f>
        <v>0</v>
      </c>
      <c r="BI534" s="243">
        <f>IF(N534="nulová",J534,0)</f>
        <v>0</v>
      </c>
      <c r="BJ534" s="18" t="s">
        <v>81</v>
      </c>
      <c r="BK534" s="243">
        <f>ROUND(I534*H534,2)</f>
        <v>0</v>
      </c>
      <c r="BL534" s="18" t="s">
        <v>132</v>
      </c>
      <c r="BM534" s="242" t="s">
        <v>688</v>
      </c>
    </row>
    <row r="535" s="13" customFormat="1">
      <c r="A535" s="13"/>
      <c r="B535" s="244"/>
      <c r="C535" s="245"/>
      <c r="D535" s="246" t="s">
        <v>134</v>
      </c>
      <c r="E535" s="247" t="s">
        <v>1</v>
      </c>
      <c r="F535" s="248" t="s">
        <v>689</v>
      </c>
      <c r="G535" s="245"/>
      <c r="H535" s="249">
        <v>3</v>
      </c>
      <c r="I535" s="250"/>
      <c r="J535" s="245"/>
      <c r="K535" s="245"/>
      <c r="L535" s="251"/>
      <c r="M535" s="252"/>
      <c r="N535" s="253"/>
      <c r="O535" s="253"/>
      <c r="P535" s="253"/>
      <c r="Q535" s="253"/>
      <c r="R535" s="253"/>
      <c r="S535" s="253"/>
      <c r="T535" s="25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5" t="s">
        <v>134</v>
      </c>
      <c r="AU535" s="255" t="s">
        <v>83</v>
      </c>
      <c r="AV535" s="13" t="s">
        <v>83</v>
      </c>
      <c r="AW535" s="13" t="s">
        <v>32</v>
      </c>
      <c r="AX535" s="13" t="s">
        <v>81</v>
      </c>
      <c r="AY535" s="255" t="s">
        <v>126</v>
      </c>
    </row>
    <row r="536" s="13" customFormat="1">
      <c r="A536" s="13"/>
      <c r="B536" s="244"/>
      <c r="C536" s="245"/>
      <c r="D536" s="246" t="s">
        <v>134</v>
      </c>
      <c r="E536" s="245"/>
      <c r="F536" s="248" t="s">
        <v>690</v>
      </c>
      <c r="G536" s="245"/>
      <c r="H536" s="249">
        <v>3.0899999999999999</v>
      </c>
      <c r="I536" s="250"/>
      <c r="J536" s="245"/>
      <c r="K536" s="245"/>
      <c r="L536" s="251"/>
      <c r="M536" s="252"/>
      <c r="N536" s="253"/>
      <c r="O536" s="253"/>
      <c r="P536" s="253"/>
      <c r="Q536" s="253"/>
      <c r="R536" s="253"/>
      <c r="S536" s="253"/>
      <c r="T536" s="25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5" t="s">
        <v>134</v>
      </c>
      <c r="AU536" s="255" t="s">
        <v>83</v>
      </c>
      <c r="AV536" s="13" t="s">
        <v>83</v>
      </c>
      <c r="AW536" s="13" t="s">
        <v>4</v>
      </c>
      <c r="AX536" s="13" t="s">
        <v>81</v>
      </c>
      <c r="AY536" s="255" t="s">
        <v>126</v>
      </c>
    </row>
    <row r="537" s="2" customFormat="1" ht="16.5" customHeight="1">
      <c r="A537" s="39"/>
      <c r="B537" s="40"/>
      <c r="C537" s="288" t="s">
        <v>691</v>
      </c>
      <c r="D537" s="288" t="s">
        <v>275</v>
      </c>
      <c r="E537" s="289" t="s">
        <v>692</v>
      </c>
      <c r="F537" s="290" t="s">
        <v>693</v>
      </c>
      <c r="G537" s="291" t="s">
        <v>312</v>
      </c>
      <c r="H537" s="292">
        <v>41.200000000000003</v>
      </c>
      <c r="I537" s="293"/>
      <c r="J537" s="294">
        <f>ROUND(I537*H537,2)</f>
        <v>0</v>
      </c>
      <c r="K537" s="295"/>
      <c r="L537" s="296"/>
      <c r="M537" s="297" t="s">
        <v>1</v>
      </c>
      <c r="N537" s="298" t="s">
        <v>41</v>
      </c>
      <c r="O537" s="92"/>
      <c r="P537" s="240">
        <f>O537*H537</f>
        <v>0</v>
      </c>
      <c r="Q537" s="240">
        <v>0.011979999999999999</v>
      </c>
      <c r="R537" s="240">
        <f>Q537*H537</f>
        <v>0.49357600000000001</v>
      </c>
      <c r="S537" s="240">
        <v>0</v>
      </c>
      <c r="T537" s="241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42" t="s">
        <v>190</v>
      </c>
      <c r="AT537" s="242" t="s">
        <v>275</v>
      </c>
      <c r="AU537" s="242" t="s">
        <v>83</v>
      </c>
      <c r="AY537" s="18" t="s">
        <v>126</v>
      </c>
      <c r="BE537" s="243">
        <f>IF(N537="základní",J537,0)</f>
        <v>0</v>
      </c>
      <c r="BF537" s="243">
        <f>IF(N537="snížená",J537,0)</f>
        <v>0</v>
      </c>
      <c r="BG537" s="243">
        <f>IF(N537="zákl. přenesená",J537,0)</f>
        <v>0</v>
      </c>
      <c r="BH537" s="243">
        <f>IF(N537="sníž. přenesená",J537,0)</f>
        <v>0</v>
      </c>
      <c r="BI537" s="243">
        <f>IF(N537="nulová",J537,0)</f>
        <v>0</v>
      </c>
      <c r="BJ537" s="18" t="s">
        <v>81</v>
      </c>
      <c r="BK537" s="243">
        <f>ROUND(I537*H537,2)</f>
        <v>0</v>
      </c>
      <c r="BL537" s="18" t="s">
        <v>132</v>
      </c>
      <c r="BM537" s="242" t="s">
        <v>694</v>
      </c>
    </row>
    <row r="538" s="13" customFormat="1">
      <c r="A538" s="13"/>
      <c r="B538" s="244"/>
      <c r="C538" s="245"/>
      <c r="D538" s="246" t="s">
        <v>134</v>
      </c>
      <c r="E538" s="247" t="s">
        <v>1</v>
      </c>
      <c r="F538" s="248" t="s">
        <v>695</v>
      </c>
      <c r="G538" s="245"/>
      <c r="H538" s="249">
        <v>40</v>
      </c>
      <c r="I538" s="250"/>
      <c r="J538" s="245"/>
      <c r="K538" s="245"/>
      <c r="L538" s="251"/>
      <c r="M538" s="252"/>
      <c r="N538" s="253"/>
      <c r="O538" s="253"/>
      <c r="P538" s="253"/>
      <c r="Q538" s="253"/>
      <c r="R538" s="253"/>
      <c r="S538" s="253"/>
      <c r="T538" s="25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5" t="s">
        <v>134</v>
      </c>
      <c r="AU538" s="255" t="s">
        <v>83</v>
      </c>
      <c r="AV538" s="13" t="s">
        <v>83</v>
      </c>
      <c r="AW538" s="13" t="s">
        <v>32</v>
      </c>
      <c r="AX538" s="13" t="s">
        <v>81</v>
      </c>
      <c r="AY538" s="255" t="s">
        <v>126</v>
      </c>
    </row>
    <row r="539" s="13" customFormat="1">
      <c r="A539" s="13"/>
      <c r="B539" s="244"/>
      <c r="C539" s="245"/>
      <c r="D539" s="246" t="s">
        <v>134</v>
      </c>
      <c r="E539" s="245"/>
      <c r="F539" s="248" t="s">
        <v>696</v>
      </c>
      <c r="G539" s="245"/>
      <c r="H539" s="249">
        <v>41.200000000000003</v>
      </c>
      <c r="I539" s="250"/>
      <c r="J539" s="245"/>
      <c r="K539" s="245"/>
      <c r="L539" s="251"/>
      <c r="M539" s="252"/>
      <c r="N539" s="253"/>
      <c r="O539" s="253"/>
      <c r="P539" s="253"/>
      <c r="Q539" s="253"/>
      <c r="R539" s="253"/>
      <c r="S539" s="253"/>
      <c r="T539" s="25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5" t="s">
        <v>134</v>
      </c>
      <c r="AU539" s="255" t="s">
        <v>83</v>
      </c>
      <c r="AV539" s="13" t="s">
        <v>83</v>
      </c>
      <c r="AW539" s="13" t="s">
        <v>4</v>
      </c>
      <c r="AX539" s="13" t="s">
        <v>81</v>
      </c>
      <c r="AY539" s="255" t="s">
        <v>126</v>
      </c>
    </row>
    <row r="540" s="2" customFormat="1" ht="21.75" customHeight="1">
      <c r="A540" s="39"/>
      <c r="B540" s="40"/>
      <c r="C540" s="230" t="s">
        <v>697</v>
      </c>
      <c r="D540" s="230" t="s">
        <v>128</v>
      </c>
      <c r="E540" s="231" t="s">
        <v>698</v>
      </c>
      <c r="F540" s="232" t="s">
        <v>699</v>
      </c>
      <c r="G540" s="233" t="s">
        <v>319</v>
      </c>
      <c r="H540" s="234">
        <v>27</v>
      </c>
      <c r="I540" s="235"/>
      <c r="J540" s="236">
        <f>ROUND(I540*H540,2)</f>
        <v>0</v>
      </c>
      <c r="K540" s="237"/>
      <c r="L540" s="45"/>
      <c r="M540" s="238" t="s">
        <v>1</v>
      </c>
      <c r="N540" s="239" t="s">
        <v>41</v>
      </c>
      <c r="O540" s="92"/>
      <c r="P540" s="240">
        <f>O540*H540</f>
        <v>0</v>
      </c>
      <c r="Q540" s="240">
        <v>0</v>
      </c>
      <c r="R540" s="240">
        <f>Q540*H540</f>
        <v>0</v>
      </c>
      <c r="S540" s="240">
        <v>0</v>
      </c>
      <c r="T540" s="241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42" t="s">
        <v>132</v>
      </c>
      <c r="AT540" s="242" t="s">
        <v>128</v>
      </c>
      <c r="AU540" s="242" t="s">
        <v>83</v>
      </c>
      <c r="AY540" s="18" t="s">
        <v>126</v>
      </c>
      <c r="BE540" s="243">
        <f>IF(N540="základní",J540,0)</f>
        <v>0</v>
      </c>
      <c r="BF540" s="243">
        <f>IF(N540="snížená",J540,0)</f>
        <v>0</v>
      </c>
      <c r="BG540" s="243">
        <f>IF(N540="zákl. přenesená",J540,0)</f>
        <v>0</v>
      </c>
      <c r="BH540" s="243">
        <f>IF(N540="sníž. přenesená",J540,0)</f>
        <v>0</v>
      </c>
      <c r="BI540" s="243">
        <f>IF(N540="nulová",J540,0)</f>
        <v>0</v>
      </c>
      <c r="BJ540" s="18" t="s">
        <v>81</v>
      </c>
      <c r="BK540" s="243">
        <f>ROUND(I540*H540,2)</f>
        <v>0</v>
      </c>
      <c r="BL540" s="18" t="s">
        <v>132</v>
      </c>
      <c r="BM540" s="242" t="s">
        <v>700</v>
      </c>
    </row>
    <row r="541" s="2" customFormat="1" ht="16.5" customHeight="1">
      <c r="A541" s="39"/>
      <c r="B541" s="40"/>
      <c r="C541" s="288" t="s">
        <v>701</v>
      </c>
      <c r="D541" s="288" t="s">
        <v>275</v>
      </c>
      <c r="E541" s="289" t="s">
        <v>702</v>
      </c>
      <c r="F541" s="290" t="s">
        <v>703</v>
      </c>
      <c r="G541" s="291" t="s">
        <v>319</v>
      </c>
      <c r="H541" s="292">
        <v>24</v>
      </c>
      <c r="I541" s="293"/>
      <c r="J541" s="294">
        <f>ROUND(I541*H541,2)</f>
        <v>0</v>
      </c>
      <c r="K541" s="295"/>
      <c r="L541" s="296"/>
      <c r="M541" s="297" t="s">
        <v>1</v>
      </c>
      <c r="N541" s="298" t="s">
        <v>41</v>
      </c>
      <c r="O541" s="92"/>
      <c r="P541" s="240">
        <f>O541*H541</f>
        <v>0</v>
      </c>
      <c r="Q541" s="240">
        <v>0.00027999999999999998</v>
      </c>
      <c r="R541" s="240">
        <f>Q541*H541</f>
        <v>0.0067199999999999994</v>
      </c>
      <c r="S541" s="240">
        <v>0</v>
      </c>
      <c r="T541" s="241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42" t="s">
        <v>190</v>
      </c>
      <c r="AT541" s="242" t="s">
        <v>275</v>
      </c>
      <c r="AU541" s="242" t="s">
        <v>83</v>
      </c>
      <c r="AY541" s="18" t="s">
        <v>126</v>
      </c>
      <c r="BE541" s="243">
        <f>IF(N541="základní",J541,0)</f>
        <v>0</v>
      </c>
      <c r="BF541" s="243">
        <f>IF(N541="snížená",J541,0)</f>
        <v>0</v>
      </c>
      <c r="BG541" s="243">
        <f>IF(N541="zákl. přenesená",J541,0)</f>
        <v>0</v>
      </c>
      <c r="BH541" s="243">
        <f>IF(N541="sníž. přenesená",J541,0)</f>
        <v>0</v>
      </c>
      <c r="BI541" s="243">
        <f>IF(N541="nulová",J541,0)</f>
        <v>0</v>
      </c>
      <c r="BJ541" s="18" t="s">
        <v>81</v>
      </c>
      <c r="BK541" s="243">
        <f>ROUND(I541*H541,2)</f>
        <v>0</v>
      </c>
      <c r="BL541" s="18" t="s">
        <v>132</v>
      </c>
      <c r="BM541" s="242" t="s">
        <v>704</v>
      </c>
    </row>
    <row r="542" s="2" customFormat="1" ht="16.5" customHeight="1">
      <c r="A542" s="39"/>
      <c r="B542" s="40"/>
      <c r="C542" s="288" t="s">
        <v>705</v>
      </c>
      <c r="D542" s="288" t="s">
        <v>275</v>
      </c>
      <c r="E542" s="289" t="s">
        <v>706</v>
      </c>
      <c r="F542" s="290" t="s">
        <v>707</v>
      </c>
      <c r="G542" s="291" t="s">
        <v>319</v>
      </c>
      <c r="H542" s="292">
        <v>1</v>
      </c>
      <c r="I542" s="293"/>
      <c r="J542" s="294">
        <f>ROUND(I542*H542,2)</f>
        <v>0</v>
      </c>
      <c r="K542" s="295"/>
      <c r="L542" s="296"/>
      <c r="M542" s="297" t="s">
        <v>1</v>
      </c>
      <c r="N542" s="298" t="s">
        <v>41</v>
      </c>
      <c r="O542" s="92"/>
      <c r="P542" s="240">
        <f>O542*H542</f>
        <v>0</v>
      </c>
      <c r="Q542" s="240">
        <v>0.00046000000000000001</v>
      </c>
      <c r="R542" s="240">
        <f>Q542*H542</f>
        <v>0.00046000000000000001</v>
      </c>
      <c r="S542" s="240">
        <v>0</v>
      </c>
      <c r="T542" s="241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42" t="s">
        <v>190</v>
      </c>
      <c r="AT542" s="242" t="s">
        <v>275</v>
      </c>
      <c r="AU542" s="242" t="s">
        <v>83</v>
      </c>
      <c r="AY542" s="18" t="s">
        <v>126</v>
      </c>
      <c r="BE542" s="243">
        <f>IF(N542="základní",J542,0)</f>
        <v>0</v>
      </c>
      <c r="BF542" s="243">
        <f>IF(N542="snížená",J542,0)</f>
        <v>0</v>
      </c>
      <c r="BG542" s="243">
        <f>IF(N542="zákl. přenesená",J542,0)</f>
        <v>0</v>
      </c>
      <c r="BH542" s="243">
        <f>IF(N542="sníž. přenesená",J542,0)</f>
        <v>0</v>
      </c>
      <c r="BI542" s="243">
        <f>IF(N542="nulová",J542,0)</f>
        <v>0</v>
      </c>
      <c r="BJ542" s="18" t="s">
        <v>81</v>
      </c>
      <c r="BK542" s="243">
        <f>ROUND(I542*H542,2)</f>
        <v>0</v>
      </c>
      <c r="BL542" s="18" t="s">
        <v>132</v>
      </c>
      <c r="BM542" s="242" t="s">
        <v>708</v>
      </c>
    </row>
    <row r="543" s="2" customFormat="1" ht="16.5" customHeight="1">
      <c r="A543" s="39"/>
      <c r="B543" s="40"/>
      <c r="C543" s="288" t="s">
        <v>709</v>
      </c>
      <c r="D543" s="288" t="s">
        <v>275</v>
      </c>
      <c r="E543" s="289" t="s">
        <v>710</v>
      </c>
      <c r="F543" s="290" t="s">
        <v>711</v>
      </c>
      <c r="G543" s="291" t="s">
        <v>319</v>
      </c>
      <c r="H543" s="292">
        <v>2</v>
      </c>
      <c r="I543" s="293"/>
      <c r="J543" s="294">
        <f>ROUND(I543*H543,2)</f>
        <v>0</v>
      </c>
      <c r="K543" s="295"/>
      <c r="L543" s="296"/>
      <c r="M543" s="297" t="s">
        <v>1</v>
      </c>
      <c r="N543" s="298" t="s">
        <v>41</v>
      </c>
      <c r="O543" s="92"/>
      <c r="P543" s="240">
        <f>O543*H543</f>
        <v>0</v>
      </c>
      <c r="Q543" s="240">
        <v>0.0012099999999999999</v>
      </c>
      <c r="R543" s="240">
        <f>Q543*H543</f>
        <v>0.0024199999999999998</v>
      </c>
      <c r="S543" s="240">
        <v>0</v>
      </c>
      <c r="T543" s="241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42" t="s">
        <v>190</v>
      </c>
      <c r="AT543" s="242" t="s">
        <v>275</v>
      </c>
      <c r="AU543" s="242" t="s">
        <v>83</v>
      </c>
      <c r="AY543" s="18" t="s">
        <v>126</v>
      </c>
      <c r="BE543" s="243">
        <f>IF(N543="základní",J543,0)</f>
        <v>0</v>
      </c>
      <c r="BF543" s="243">
        <f>IF(N543="snížená",J543,0)</f>
        <v>0</v>
      </c>
      <c r="BG543" s="243">
        <f>IF(N543="zákl. přenesená",J543,0)</f>
        <v>0</v>
      </c>
      <c r="BH543" s="243">
        <f>IF(N543="sníž. přenesená",J543,0)</f>
        <v>0</v>
      </c>
      <c r="BI543" s="243">
        <f>IF(N543="nulová",J543,0)</f>
        <v>0</v>
      </c>
      <c r="BJ543" s="18" t="s">
        <v>81</v>
      </c>
      <c r="BK543" s="243">
        <f>ROUND(I543*H543,2)</f>
        <v>0</v>
      </c>
      <c r="BL543" s="18" t="s">
        <v>132</v>
      </c>
      <c r="BM543" s="242" t="s">
        <v>712</v>
      </c>
    </row>
    <row r="544" s="2" customFormat="1">
      <c r="A544" s="39"/>
      <c r="B544" s="40"/>
      <c r="C544" s="41"/>
      <c r="D544" s="246" t="s">
        <v>449</v>
      </c>
      <c r="E544" s="41"/>
      <c r="F544" s="299" t="s">
        <v>713</v>
      </c>
      <c r="G544" s="41"/>
      <c r="H544" s="41"/>
      <c r="I544" s="139"/>
      <c r="J544" s="41"/>
      <c r="K544" s="41"/>
      <c r="L544" s="45"/>
      <c r="M544" s="300"/>
      <c r="N544" s="301"/>
      <c r="O544" s="92"/>
      <c r="P544" s="92"/>
      <c r="Q544" s="92"/>
      <c r="R544" s="92"/>
      <c r="S544" s="92"/>
      <c r="T544" s="93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449</v>
      </c>
      <c r="AU544" s="18" t="s">
        <v>83</v>
      </c>
    </row>
    <row r="545" s="2" customFormat="1" ht="21.75" customHeight="1">
      <c r="A545" s="39"/>
      <c r="B545" s="40"/>
      <c r="C545" s="230" t="s">
        <v>714</v>
      </c>
      <c r="D545" s="230" t="s">
        <v>128</v>
      </c>
      <c r="E545" s="231" t="s">
        <v>715</v>
      </c>
      <c r="F545" s="232" t="s">
        <v>716</v>
      </c>
      <c r="G545" s="233" t="s">
        <v>319</v>
      </c>
      <c r="H545" s="234">
        <v>6</v>
      </c>
      <c r="I545" s="235"/>
      <c r="J545" s="236">
        <f>ROUND(I545*H545,2)</f>
        <v>0</v>
      </c>
      <c r="K545" s="237"/>
      <c r="L545" s="45"/>
      <c r="M545" s="238" t="s">
        <v>1</v>
      </c>
      <c r="N545" s="239" t="s">
        <v>41</v>
      </c>
      <c r="O545" s="92"/>
      <c r="P545" s="240">
        <f>O545*H545</f>
        <v>0</v>
      </c>
      <c r="Q545" s="240">
        <v>0</v>
      </c>
      <c r="R545" s="240">
        <f>Q545*H545</f>
        <v>0</v>
      </c>
      <c r="S545" s="240">
        <v>0</v>
      </c>
      <c r="T545" s="241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42" t="s">
        <v>132</v>
      </c>
      <c r="AT545" s="242" t="s">
        <v>128</v>
      </c>
      <c r="AU545" s="242" t="s">
        <v>83</v>
      </c>
      <c r="AY545" s="18" t="s">
        <v>126</v>
      </c>
      <c r="BE545" s="243">
        <f>IF(N545="základní",J545,0)</f>
        <v>0</v>
      </c>
      <c r="BF545" s="243">
        <f>IF(N545="snížená",J545,0)</f>
        <v>0</v>
      </c>
      <c r="BG545" s="243">
        <f>IF(N545="zákl. přenesená",J545,0)</f>
        <v>0</v>
      </c>
      <c r="BH545" s="243">
        <f>IF(N545="sníž. přenesená",J545,0)</f>
        <v>0</v>
      </c>
      <c r="BI545" s="243">
        <f>IF(N545="nulová",J545,0)</f>
        <v>0</v>
      </c>
      <c r="BJ545" s="18" t="s">
        <v>81</v>
      </c>
      <c r="BK545" s="243">
        <f>ROUND(I545*H545,2)</f>
        <v>0</v>
      </c>
      <c r="BL545" s="18" t="s">
        <v>132</v>
      </c>
      <c r="BM545" s="242" t="s">
        <v>717</v>
      </c>
    </row>
    <row r="546" s="2" customFormat="1" ht="16.5" customHeight="1">
      <c r="A546" s="39"/>
      <c r="B546" s="40"/>
      <c r="C546" s="288" t="s">
        <v>718</v>
      </c>
      <c r="D546" s="288" t="s">
        <v>275</v>
      </c>
      <c r="E546" s="289" t="s">
        <v>719</v>
      </c>
      <c r="F546" s="290" t="s">
        <v>720</v>
      </c>
      <c r="G546" s="291" t="s">
        <v>319</v>
      </c>
      <c r="H546" s="292">
        <v>6</v>
      </c>
      <c r="I546" s="293"/>
      <c r="J546" s="294">
        <f>ROUND(I546*H546,2)</f>
        <v>0</v>
      </c>
      <c r="K546" s="295"/>
      <c r="L546" s="296"/>
      <c r="M546" s="297" t="s">
        <v>1</v>
      </c>
      <c r="N546" s="298" t="s">
        <v>41</v>
      </c>
      <c r="O546" s="92"/>
      <c r="P546" s="240">
        <f>O546*H546</f>
        <v>0</v>
      </c>
      <c r="Q546" s="240">
        <v>0.00064999999999999997</v>
      </c>
      <c r="R546" s="240">
        <f>Q546*H546</f>
        <v>0.0038999999999999998</v>
      </c>
      <c r="S546" s="240">
        <v>0</v>
      </c>
      <c r="T546" s="241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42" t="s">
        <v>190</v>
      </c>
      <c r="AT546" s="242" t="s">
        <v>275</v>
      </c>
      <c r="AU546" s="242" t="s">
        <v>83</v>
      </c>
      <c r="AY546" s="18" t="s">
        <v>126</v>
      </c>
      <c r="BE546" s="243">
        <f>IF(N546="základní",J546,0)</f>
        <v>0</v>
      </c>
      <c r="BF546" s="243">
        <f>IF(N546="snížená",J546,0)</f>
        <v>0</v>
      </c>
      <c r="BG546" s="243">
        <f>IF(N546="zákl. přenesená",J546,0)</f>
        <v>0</v>
      </c>
      <c r="BH546" s="243">
        <f>IF(N546="sníž. přenesená",J546,0)</f>
        <v>0</v>
      </c>
      <c r="BI546" s="243">
        <f>IF(N546="nulová",J546,0)</f>
        <v>0</v>
      </c>
      <c r="BJ546" s="18" t="s">
        <v>81</v>
      </c>
      <c r="BK546" s="243">
        <f>ROUND(I546*H546,2)</f>
        <v>0</v>
      </c>
      <c r="BL546" s="18" t="s">
        <v>132</v>
      </c>
      <c r="BM546" s="242" t="s">
        <v>721</v>
      </c>
    </row>
    <row r="547" s="2" customFormat="1" ht="21.75" customHeight="1">
      <c r="A547" s="39"/>
      <c r="B547" s="40"/>
      <c r="C547" s="230" t="s">
        <v>722</v>
      </c>
      <c r="D547" s="230" t="s">
        <v>128</v>
      </c>
      <c r="E547" s="231" t="s">
        <v>723</v>
      </c>
      <c r="F547" s="232" t="s">
        <v>724</v>
      </c>
      <c r="G547" s="233" t="s">
        <v>319</v>
      </c>
      <c r="H547" s="234">
        <v>2</v>
      </c>
      <c r="I547" s="235"/>
      <c r="J547" s="236">
        <f>ROUND(I547*H547,2)</f>
        <v>0</v>
      </c>
      <c r="K547" s="237"/>
      <c r="L547" s="45"/>
      <c r="M547" s="238" t="s">
        <v>1</v>
      </c>
      <c r="N547" s="239" t="s">
        <v>41</v>
      </c>
      <c r="O547" s="92"/>
      <c r="P547" s="240">
        <f>O547*H547</f>
        <v>0</v>
      </c>
      <c r="Q547" s="240">
        <v>0</v>
      </c>
      <c r="R547" s="240">
        <f>Q547*H547</f>
        <v>0</v>
      </c>
      <c r="S547" s="240">
        <v>0</v>
      </c>
      <c r="T547" s="241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42" t="s">
        <v>132</v>
      </c>
      <c r="AT547" s="242" t="s">
        <v>128</v>
      </c>
      <c r="AU547" s="242" t="s">
        <v>83</v>
      </c>
      <c r="AY547" s="18" t="s">
        <v>126</v>
      </c>
      <c r="BE547" s="243">
        <f>IF(N547="základní",J547,0)</f>
        <v>0</v>
      </c>
      <c r="BF547" s="243">
        <f>IF(N547="snížená",J547,0)</f>
        <v>0</v>
      </c>
      <c r="BG547" s="243">
        <f>IF(N547="zákl. přenesená",J547,0)</f>
        <v>0</v>
      </c>
      <c r="BH547" s="243">
        <f>IF(N547="sníž. přenesená",J547,0)</f>
        <v>0</v>
      </c>
      <c r="BI547" s="243">
        <f>IF(N547="nulová",J547,0)</f>
        <v>0</v>
      </c>
      <c r="BJ547" s="18" t="s">
        <v>81</v>
      </c>
      <c r="BK547" s="243">
        <f>ROUND(I547*H547,2)</f>
        <v>0</v>
      </c>
      <c r="BL547" s="18" t="s">
        <v>132</v>
      </c>
      <c r="BM547" s="242" t="s">
        <v>725</v>
      </c>
    </row>
    <row r="548" s="2" customFormat="1" ht="16.5" customHeight="1">
      <c r="A548" s="39"/>
      <c r="B548" s="40"/>
      <c r="C548" s="288" t="s">
        <v>726</v>
      </c>
      <c r="D548" s="288" t="s">
        <v>275</v>
      </c>
      <c r="E548" s="289" t="s">
        <v>727</v>
      </c>
      <c r="F548" s="290" t="s">
        <v>728</v>
      </c>
      <c r="G548" s="291" t="s">
        <v>319</v>
      </c>
      <c r="H548" s="292">
        <v>2</v>
      </c>
      <c r="I548" s="293"/>
      <c r="J548" s="294">
        <f>ROUND(I548*H548,2)</f>
        <v>0</v>
      </c>
      <c r="K548" s="295"/>
      <c r="L548" s="296"/>
      <c r="M548" s="297" t="s">
        <v>1</v>
      </c>
      <c r="N548" s="298" t="s">
        <v>41</v>
      </c>
      <c r="O548" s="92"/>
      <c r="P548" s="240">
        <f>O548*H548</f>
        <v>0</v>
      </c>
      <c r="Q548" s="240">
        <v>0.00062</v>
      </c>
      <c r="R548" s="240">
        <f>Q548*H548</f>
        <v>0.00124</v>
      </c>
      <c r="S548" s="240">
        <v>0</v>
      </c>
      <c r="T548" s="241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42" t="s">
        <v>190</v>
      </c>
      <c r="AT548" s="242" t="s">
        <v>275</v>
      </c>
      <c r="AU548" s="242" t="s">
        <v>83</v>
      </c>
      <c r="AY548" s="18" t="s">
        <v>126</v>
      </c>
      <c r="BE548" s="243">
        <f>IF(N548="základní",J548,0)</f>
        <v>0</v>
      </c>
      <c r="BF548" s="243">
        <f>IF(N548="snížená",J548,0)</f>
        <v>0</v>
      </c>
      <c r="BG548" s="243">
        <f>IF(N548="zákl. přenesená",J548,0)</f>
        <v>0</v>
      </c>
      <c r="BH548" s="243">
        <f>IF(N548="sníž. přenesená",J548,0)</f>
        <v>0</v>
      </c>
      <c r="BI548" s="243">
        <f>IF(N548="nulová",J548,0)</f>
        <v>0</v>
      </c>
      <c r="BJ548" s="18" t="s">
        <v>81</v>
      </c>
      <c r="BK548" s="243">
        <f>ROUND(I548*H548,2)</f>
        <v>0</v>
      </c>
      <c r="BL548" s="18" t="s">
        <v>132</v>
      </c>
      <c r="BM548" s="242" t="s">
        <v>729</v>
      </c>
    </row>
    <row r="549" s="2" customFormat="1" ht="21.75" customHeight="1">
      <c r="A549" s="39"/>
      <c r="B549" s="40"/>
      <c r="C549" s="230" t="s">
        <v>730</v>
      </c>
      <c r="D549" s="230" t="s">
        <v>128</v>
      </c>
      <c r="E549" s="231" t="s">
        <v>731</v>
      </c>
      <c r="F549" s="232" t="s">
        <v>732</v>
      </c>
      <c r="G549" s="233" t="s">
        <v>319</v>
      </c>
      <c r="H549" s="234">
        <v>2</v>
      </c>
      <c r="I549" s="235"/>
      <c r="J549" s="236">
        <f>ROUND(I549*H549,2)</f>
        <v>0</v>
      </c>
      <c r="K549" s="237"/>
      <c r="L549" s="45"/>
      <c r="M549" s="238" t="s">
        <v>1</v>
      </c>
      <c r="N549" s="239" t="s">
        <v>41</v>
      </c>
      <c r="O549" s="92"/>
      <c r="P549" s="240">
        <f>O549*H549</f>
        <v>0</v>
      </c>
      <c r="Q549" s="240">
        <v>1.0000000000000001E-05</v>
      </c>
      <c r="R549" s="240">
        <f>Q549*H549</f>
        <v>2.0000000000000002E-05</v>
      </c>
      <c r="S549" s="240">
        <v>0</v>
      </c>
      <c r="T549" s="241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42" t="s">
        <v>132</v>
      </c>
      <c r="AT549" s="242" t="s">
        <v>128</v>
      </c>
      <c r="AU549" s="242" t="s">
        <v>83</v>
      </c>
      <c r="AY549" s="18" t="s">
        <v>126</v>
      </c>
      <c r="BE549" s="243">
        <f>IF(N549="základní",J549,0)</f>
        <v>0</v>
      </c>
      <c r="BF549" s="243">
        <f>IF(N549="snížená",J549,0)</f>
        <v>0</v>
      </c>
      <c r="BG549" s="243">
        <f>IF(N549="zákl. přenesená",J549,0)</f>
        <v>0</v>
      </c>
      <c r="BH549" s="243">
        <f>IF(N549="sníž. přenesená",J549,0)</f>
        <v>0</v>
      </c>
      <c r="BI549" s="243">
        <f>IF(N549="nulová",J549,0)</f>
        <v>0</v>
      </c>
      <c r="BJ549" s="18" t="s">
        <v>81</v>
      </c>
      <c r="BK549" s="243">
        <f>ROUND(I549*H549,2)</f>
        <v>0</v>
      </c>
      <c r="BL549" s="18" t="s">
        <v>132</v>
      </c>
      <c r="BM549" s="242" t="s">
        <v>733</v>
      </c>
    </row>
    <row r="550" s="2" customFormat="1" ht="21.75" customHeight="1">
      <c r="A550" s="39"/>
      <c r="B550" s="40"/>
      <c r="C550" s="288" t="s">
        <v>734</v>
      </c>
      <c r="D550" s="288" t="s">
        <v>275</v>
      </c>
      <c r="E550" s="289" t="s">
        <v>735</v>
      </c>
      <c r="F550" s="290" t="s">
        <v>736</v>
      </c>
      <c r="G550" s="291" t="s">
        <v>319</v>
      </c>
      <c r="H550" s="292">
        <v>2</v>
      </c>
      <c r="I550" s="293"/>
      <c r="J550" s="294">
        <f>ROUND(I550*H550,2)</f>
        <v>0</v>
      </c>
      <c r="K550" s="295"/>
      <c r="L550" s="296"/>
      <c r="M550" s="297" t="s">
        <v>1</v>
      </c>
      <c r="N550" s="298" t="s">
        <v>41</v>
      </c>
      <c r="O550" s="92"/>
      <c r="P550" s="240">
        <f>O550*H550</f>
        <v>0</v>
      </c>
      <c r="Q550" s="240">
        <v>0.0012800000000000001</v>
      </c>
      <c r="R550" s="240">
        <f>Q550*H550</f>
        <v>0.0025600000000000002</v>
      </c>
      <c r="S550" s="240">
        <v>0</v>
      </c>
      <c r="T550" s="241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42" t="s">
        <v>190</v>
      </c>
      <c r="AT550" s="242" t="s">
        <v>275</v>
      </c>
      <c r="AU550" s="242" t="s">
        <v>83</v>
      </c>
      <c r="AY550" s="18" t="s">
        <v>126</v>
      </c>
      <c r="BE550" s="243">
        <f>IF(N550="základní",J550,0)</f>
        <v>0</v>
      </c>
      <c r="BF550" s="243">
        <f>IF(N550="snížená",J550,0)</f>
        <v>0</v>
      </c>
      <c r="BG550" s="243">
        <f>IF(N550="zákl. přenesená",J550,0)</f>
        <v>0</v>
      </c>
      <c r="BH550" s="243">
        <f>IF(N550="sníž. přenesená",J550,0)</f>
        <v>0</v>
      </c>
      <c r="BI550" s="243">
        <f>IF(N550="nulová",J550,0)</f>
        <v>0</v>
      </c>
      <c r="BJ550" s="18" t="s">
        <v>81</v>
      </c>
      <c r="BK550" s="243">
        <f>ROUND(I550*H550,2)</f>
        <v>0</v>
      </c>
      <c r="BL550" s="18" t="s">
        <v>132</v>
      </c>
      <c r="BM550" s="242" t="s">
        <v>737</v>
      </c>
    </row>
    <row r="551" s="2" customFormat="1" ht="21.75" customHeight="1">
      <c r="A551" s="39"/>
      <c r="B551" s="40"/>
      <c r="C551" s="230" t="s">
        <v>738</v>
      </c>
      <c r="D551" s="230" t="s">
        <v>128</v>
      </c>
      <c r="E551" s="231" t="s">
        <v>739</v>
      </c>
      <c r="F551" s="232" t="s">
        <v>740</v>
      </c>
      <c r="G551" s="233" t="s">
        <v>156</v>
      </c>
      <c r="H551" s="234">
        <v>0.40000000000000002</v>
      </c>
      <c r="I551" s="235"/>
      <c r="J551" s="236">
        <f>ROUND(I551*H551,2)</f>
        <v>0</v>
      </c>
      <c r="K551" s="237"/>
      <c r="L551" s="45"/>
      <c r="M551" s="238" t="s">
        <v>1</v>
      </c>
      <c r="N551" s="239" t="s">
        <v>41</v>
      </c>
      <c r="O551" s="92"/>
      <c r="P551" s="240">
        <f>O551*H551</f>
        <v>0</v>
      </c>
      <c r="Q551" s="240">
        <v>0</v>
      </c>
      <c r="R551" s="240">
        <f>Q551*H551</f>
        <v>0</v>
      </c>
      <c r="S551" s="240">
        <v>0.29999999999999999</v>
      </c>
      <c r="T551" s="241">
        <f>S551*H551</f>
        <v>0.12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42" t="s">
        <v>132</v>
      </c>
      <c r="AT551" s="242" t="s">
        <v>128</v>
      </c>
      <c r="AU551" s="242" t="s">
        <v>83</v>
      </c>
      <c r="AY551" s="18" t="s">
        <v>126</v>
      </c>
      <c r="BE551" s="243">
        <f>IF(N551="základní",J551,0)</f>
        <v>0</v>
      </c>
      <c r="BF551" s="243">
        <f>IF(N551="snížená",J551,0)</f>
        <v>0</v>
      </c>
      <c r="BG551" s="243">
        <f>IF(N551="zákl. přenesená",J551,0)</f>
        <v>0</v>
      </c>
      <c r="BH551" s="243">
        <f>IF(N551="sníž. přenesená",J551,0)</f>
        <v>0</v>
      </c>
      <c r="BI551" s="243">
        <f>IF(N551="nulová",J551,0)</f>
        <v>0</v>
      </c>
      <c r="BJ551" s="18" t="s">
        <v>81</v>
      </c>
      <c r="BK551" s="243">
        <f>ROUND(I551*H551,2)</f>
        <v>0</v>
      </c>
      <c r="BL551" s="18" t="s">
        <v>132</v>
      </c>
      <c r="BM551" s="242" t="s">
        <v>741</v>
      </c>
    </row>
    <row r="552" s="15" customFormat="1">
      <c r="A552" s="15"/>
      <c r="B552" s="267"/>
      <c r="C552" s="268"/>
      <c r="D552" s="246" t="s">
        <v>134</v>
      </c>
      <c r="E552" s="269" t="s">
        <v>1</v>
      </c>
      <c r="F552" s="270" t="s">
        <v>742</v>
      </c>
      <c r="G552" s="268"/>
      <c r="H552" s="269" t="s">
        <v>1</v>
      </c>
      <c r="I552" s="271"/>
      <c r="J552" s="268"/>
      <c r="K552" s="268"/>
      <c r="L552" s="272"/>
      <c r="M552" s="273"/>
      <c r="N552" s="274"/>
      <c r="O552" s="274"/>
      <c r="P552" s="274"/>
      <c r="Q552" s="274"/>
      <c r="R552" s="274"/>
      <c r="S552" s="274"/>
      <c r="T552" s="27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76" t="s">
        <v>134</v>
      </c>
      <c r="AU552" s="276" t="s">
        <v>83</v>
      </c>
      <c r="AV552" s="15" t="s">
        <v>81</v>
      </c>
      <c r="AW552" s="15" t="s">
        <v>32</v>
      </c>
      <c r="AX552" s="15" t="s">
        <v>76</v>
      </c>
      <c r="AY552" s="276" t="s">
        <v>126</v>
      </c>
    </row>
    <row r="553" s="13" customFormat="1">
      <c r="A553" s="13"/>
      <c r="B553" s="244"/>
      <c r="C553" s="245"/>
      <c r="D553" s="246" t="s">
        <v>134</v>
      </c>
      <c r="E553" s="247" t="s">
        <v>1</v>
      </c>
      <c r="F553" s="248" t="s">
        <v>308</v>
      </c>
      <c r="G553" s="245"/>
      <c r="H553" s="249">
        <v>0.40000000000000002</v>
      </c>
      <c r="I553" s="250"/>
      <c r="J553" s="245"/>
      <c r="K553" s="245"/>
      <c r="L553" s="251"/>
      <c r="M553" s="252"/>
      <c r="N553" s="253"/>
      <c r="O553" s="253"/>
      <c r="P553" s="253"/>
      <c r="Q553" s="253"/>
      <c r="R553" s="253"/>
      <c r="S553" s="253"/>
      <c r="T553" s="25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5" t="s">
        <v>134</v>
      </c>
      <c r="AU553" s="255" t="s">
        <v>83</v>
      </c>
      <c r="AV553" s="13" t="s">
        <v>83</v>
      </c>
      <c r="AW553" s="13" t="s">
        <v>32</v>
      </c>
      <c r="AX553" s="13" t="s">
        <v>81</v>
      </c>
      <c r="AY553" s="255" t="s">
        <v>126</v>
      </c>
    </row>
    <row r="554" s="2" customFormat="1" ht="16.5" customHeight="1">
      <c r="A554" s="39"/>
      <c r="B554" s="40"/>
      <c r="C554" s="230" t="s">
        <v>743</v>
      </c>
      <c r="D554" s="230" t="s">
        <v>128</v>
      </c>
      <c r="E554" s="231" t="s">
        <v>744</v>
      </c>
      <c r="F554" s="232" t="s">
        <v>745</v>
      </c>
      <c r="G554" s="233" t="s">
        <v>312</v>
      </c>
      <c r="H554" s="234">
        <v>96</v>
      </c>
      <c r="I554" s="235"/>
      <c r="J554" s="236">
        <f>ROUND(I554*H554,2)</f>
        <v>0</v>
      </c>
      <c r="K554" s="237"/>
      <c r="L554" s="45"/>
      <c r="M554" s="238" t="s">
        <v>1</v>
      </c>
      <c r="N554" s="239" t="s">
        <v>41</v>
      </c>
      <c r="O554" s="92"/>
      <c r="P554" s="240">
        <f>O554*H554</f>
        <v>0</v>
      </c>
      <c r="Q554" s="240">
        <v>0</v>
      </c>
      <c r="R554" s="240">
        <f>Q554*H554</f>
        <v>0</v>
      </c>
      <c r="S554" s="240">
        <v>0</v>
      </c>
      <c r="T554" s="241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42" t="s">
        <v>132</v>
      </c>
      <c r="AT554" s="242" t="s">
        <v>128</v>
      </c>
      <c r="AU554" s="242" t="s">
        <v>83</v>
      </c>
      <c r="AY554" s="18" t="s">
        <v>126</v>
      </c>
      <c r="BE554" s="243">
        <f>IF(N554="základní",J554,0)</f>
        <v>0</v>
      </c>
      <c r="BF554" s="243">
        <f>IF(N554="snížená",J554,0)</f>
        <v>0</v>
      </c>
      <c r="BG554" s="243">
        <f>IF(N554="zákl. přenesená",J554,0)</f>
        <v>0</v>
      </c>
      <c r="BH554" s="243">
        <f>IF(N554="sníž. přenesená",J554,0)</f>
        <v>0</v>
      </c>
      <c r="BI554" s="243">
        <f>IF(N554="nulová",J554,0)</f>
        <v>0</v>
      </c>
      <c r="BJ554" s="18" t="s">
        <v>81</v>
      </c>
      <c r="BK554" s="243">
        <f>ROUND(I554*H554,2)</f>
        <v>0</v>
      </c>
      <c r="BL554" s="18" t="s">
        <v>132</v>
      </c>
      <c r="BM554" s="242" t="s">
        <v>746</v>
      </c>
    </row>
    <row r="555" s="13" customFormat="1">
      <c r="A555" s="13"/>
      <c r="B555" s="244"/>
      <c r="C555" s="245"/>
      <c r="D555" s="246" t="s">
        <v>134</v>
      </c>
      <c r="E555" s="247" t="s">
        <v>1</v>
      </c>
      <c r="F555" s="248" t="s">
        <v>747</v>
      </c>
      <c r="G555" s="245"/>
      <c r="H555" s="249">
        <v>96</v>
      </c>
      <c r="I555" s="250"/>
      <c r="J555" s="245"/>
      <c r="K555" s="245"/>
      <c r="L555" s="251"/>
      <c r="M555" s="252"/>
      <c r="N555" s="253"/>
      <c r="O555" s="253"/>
      <c r="P555" s="253"/>
      <c r="Q555" s="253"/>
      <c r="R555" s="253"/>
      <c r="S555" s="253"/>
      <c r="T555" s="25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5" t="s">
        <v>134</v>
      </c>
      <c r="AU555" s="255" t="s">
        <v>83</v>
      </c>
      <c r="AV555" s="13" t="s">
        <v>83</v>
      </c>
      <c r="AW555" s="13" t="s">
        <v>32</v>
      </c>
      <c r="AX555" s="13" t="s">
        <v>81</v>
      </c>
      <c r="AY555" s="255" t="s">
        <v>126</v>
      </c>
    </row>
    <row r="556" s="2" customFormat="1" ht="21.75" customHeight="1">
      <c r="A556" s="39"/>
      <c r="B556" s="40"/>
      <c r="C556" s="230" t="s">
        <v>748</v>
      </c>
      <c r="D556" s="230" t="s">
        <v>128</v>
      </c>
      <c r="E556" s="231" t="s">
        <v>749</v>
      </c>
      <c r="F556" s="232" t="s">
        <v>750</v>
      </c>
      <c r="G556" s="233" t="s">
        <v>319</v>
      </c>
      <c r="H556" s="234">
        <v>4</v>
      </c>
      <c r="I556" s="235"/>
      <c r="J556" s="236">
        <f>ROUND(I556*H556,2)</f>
        <v>0</v>
      </c>
      <c r="K556" s="237"/>
      <c r="L556" s="45"/>
      <c r="M556" s="238" t="s">
        <v>1</v>
      </c>
      <c r="N556" s="239" t="s">
        <v>41</v>
      </c>
      <c r="O556" s="92"/>
      <c r="P556" s="240">
        <f>O556*H556</f>
        <v>0</v>
      </c>
      <c r="Q556" s="240">
        <v>0.45937</v>
      </c>
      <c r="R556" s="240">
        <f>Q556*H556</f>
        <v>1.83748</v>
      </c>
      <c r="S556" s="240">
        <v>0</v>
      </c>
      <c r="T556" s="241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42" t="s">
        <v>132</v>
      </c>
      <c r="AT556" s="242" t="s">
        <v>128</v>
      </c>
      <c r="AU556" s="242" t="s">
        <v>83</v>
      </c>
      <c r="AY556" s="18" t="s">
        <v>126</v>
      </c>
      <c r="BE556" s="243">
        <f>IF(N556="základní",J556,0)</f>
        <v>0</v>
      </c>
      <c r="BF556" s="243">
        <f>IF(N556="snížená",J556,0)</f>
        <v>0</v>
      </c>
      <c r="BG556" s="243">
        <f>IF(N556="zákl. přenesená",J556,0)</f>
        <v>0</v>
      </c>
      <c r="BH556" s="243">
        <f>IF(N556="sníž. přenesená",J556,0)</f>
        <v>0</v>
      </c>
      <c r="BI556" s="243">
        <f>IF(N556="nulová",J556,0)</f>
        <v>0</v>
      </c>
      <c r="BJ556" s="18" t="s">
        <v>81</v>
      </c>
      <c r="BK556" s="243">
        <f>ROUND(I556*H556,2)</f>
        <v>0</v>
      </c>
      <c r="BL556" s="18" t="s">
        <v>132</v>
      </c>
      <c r="BM556" s="242" t="s">
        <v>751</v>
      </c>
    </row>
    <row r="557" s="2" customFormat="1" ht="21.75" customHeight="1">
      <c r="A557" s="39"/>
      <c r="B557" s="40"/>
      <c r="C557" s="230" t="s">
        <v>752</v>
      </c>
      <c r="D557" s="230" t="s">
        <v>128</v>
      </c>
      <c r="E557" s="231" t="s">
        <v>753</v>
      </c>
      <c r="F557" s="232" t="s">
        <v>754</v>
      </c>
      <c r="G557" s="233" t="s">
        <v>319</v>
      </c>
      <c r="H557" s="234">
        <v>2</v>
      </c>
      <c r="I557" s="235"/>
      <c r="J557" s="236">
        <f>ROUND(I557*H557,2)</f>
        <v>0</v>
      </c>
      <c r="K557" s="237"/>
      <c r="L557" s="45"/>
      <c r="M557" s="238" t="s">
        <v>1</v>
      </c>
      <c r="N557" s="239" t="s">
        <v>41</v>
      </c>
      <c r="O557" s="92"/>
      <c r="P557" s="240">
        <f>O557*H557</f>
        <v>0</v>
      </c>
      <c r="Q557" s="240">
        <v>0</v>
      </c>
      <c r="R557" s="240">
        <f>Q557*H557</f>
        <v>0</v>
      </c>
      <c r="S557" s="240">
        <v>0.050000000000000003</v>
      </c>
      <c r="T557" s="241">
        <f>S557*H557</f>
        <v>0.10000000000000001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42" t="s">
        <v>132</v>
      </c>
      <c r="AT557" s="242" t="s">
        <v>128</v>
      </c>
      <c r="AU557" s="242" t="s">
        <v>83</v>
      </c>
      <c r="AY557" s="18" t="s">
        <v>126</v>
      </c>
      <c r="BE557" s="243">
        <f>IF(N557="základní",J557,0)</f>
        <v>0</v>
      </c>
      <c r="BF557" s="243">
        <f>IF(N557="snížená",J557,0)</f>
        <v>0</v>
      </c>
      <c r="BG557" s="243">
        <f>IF(N557="zákl. přenesená",J557,0)</f>
        <v>0</v>
      </c>
      <c r="BH557" s="243">
        <f>IF(N557="sníž. přenesená",J557,0)</f>
        <v>0</v>
      </c>
      <c r="BI557" s="243">
        <f>IF(N557="nulová",J557,0)</f>
        <v>0</v>
      </c>
      <c r="BJ557" s="18" t="s">
        <v>81</v>
      </c>
      <c r="BK557" s="243">
        <f>ROUND(I557*H557,2)</f>
        <v>0</v>
      </c>
      <c r="BL557" s="18" t="s">
        <v>132</v>
      </c>
      <c r="BM557" s="242" t="s">
        <v>755</v>
      </c>
    </row>
    <row r="558" s="2" customFormat="1" ht="21.75" customHeight="1">
      <c r="A558" s="39"/>
      <c r="B558" s="40"/>
      <c r="C558" s="230" t="s">
        <v>756</v>
      </c>
      <c r="D558" s="230" t="s">
        <v>128</v>
      </c>
      <c r="E558" s="231" t="s">
        <v>757</v>
      </c>
      <c r="F558" s="232" t="s">
        <v>758</v>
      </c>
      <c r="G558" s="233" t="s">
        <v>319</v>
      </c>
      <c r="H558" s="234">
        <v>2</v>
      </c>
      <c r="I558" s="235"/>
      <c r="J558" s="236">
        <f>ROUND(I558*H558,2)</f>
        <v>0</v>
      </c>
      <c r="K558" s="237"/>
      <c r="L558" s="45"/>
      <c r="M558" s="238" t="s">
        <v>1</v>
      </c>
      <c r="N558" s="239" t="s">
        <v>41</v>
      </c>
      <c r="O558" s="92"/>
      <c r="P558" s="240">
        <f>O558*H558</f>
        <v>0</v>
      </c>
      <c r="Q558" s="240">
        <v>0.21734000000000001</v>
      </c>
      <c r="R558" s="240">
        <f>Q558*H558</f>
        <v>0.43468000000000001</v>
      </c>
      <c r="S558" s="240">
        <v>0</v>
      </c>
      <c r="T558" s="241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42" t="s">
        <v>132</v>
      </c>
      <c r="AT558" s="242" t="s">
        <v>128</v>
      </c>
      <c r="AU558" s="242" t="s">
        <v>83</v>
      </c>
      <c r="AY558" s="18" t="s">
        <v>126</v>
      </c>
      <c r="BE558" s="243">
        <f>IF(N558="základní",J558,0)</f>
        <v>0</v>
      </c>
      <c r="BF558" s="243">
        <f>IF(N558="snížená",J558,0)</f>
        <v>0</v>
      </c>
      <c r="BG558" s="243">
        <f>IF(N558="zákl. přenesená",J558,0)</f>
        <v>0</v>
      </c>
      <c r="BH558" s="243">
        <f>IF(N558="sníž. přenesená",J558,0)</f>
        <v>0</v>
      </c>
      <c r="BI558" s="243">
        <f>IF(N558="nulová",J558,0)</f>
        <v>0</v>
      </c>
      <c r="BJ558" s="18" t="s">
        <v>81</v>
      </c>
      <c r="BK558" s="243">
        <f>ROUND(I558*H558,2)</f>
        <v>0</v>
      </c>
      <c r="BL558" s="18" t="s">
        <v>132</v>
      </c>
      <c r="BM558" s="242" t="s">
        <v>759</v>
      </c>
    </row>
    <row r="559" s="2" customFormat="1" ht="21.75" customHeight="1">
      <c r="A559" s="39"/>
      <c r="B559" s="40"/>
      <c r="C559" s="288" t="s">
        <v>760</v>
      </c>
      <c r="D559" s="288" t="s">
        <v>275</v>
      </c>
      <c r="E559" s="289" t="s">
        <v>761</v>
      </c>
      <c r="F559" s="290" t="s">
        <v>762</v>
      </c>
      <c r="G559" s="291" t="s">
        <v>319</v>
      </c>
      <c r="H559" s="292">
        <v>2</v>
      </c>
      <c r="I559" s="293"/>
      <c r="J559" s="294">
        <f>ROUND(I559*H559,2)</f>
        <v>0</v>
      </c>
      <c r="K559" s="295"/>
      <c r="L559" s="296"/>
      <c r="M559" s="297" t="s">
        <v>1</v>
      </c>
      <c r="N559" s="298" t="s">
        <v>41</v>
      </c>
      <c r="O559" s="92"/>
      <c r="P559" s="240">
        <f>O559*H559</f>
        <v>0</v>
      </c>
      <c r="Q559" s="240">
        <v>0.010999999999999999</v>
      </c>
      <c r="R559" s="240">
        <f>Q559*H559</f>
        <v>0.021999999999999999</v>
      </c>
      <c r="S559" s="240">
        <v>0</v>
      </c>
      <c r="T559" s="241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42" t="s">
        <v>190</v>
      </c>
      <c r="AT559" s="242" t="s">
        <v>275</v>
      </c>
      <c r="AU559" s="242" t="s">
        <v>83</v>
      </c>
      <c r="AY559" s="18" t="s">
        <v>126</v>
      </c>
      <c r="BE559" s="243">
        <f>IF(N559="základní",J559,0)</f>
        <v>0</v>
      </c>
      <c r="BF559" s="243">
        <f>IF(N559="snížená",J559,0)</f>
        <v>0</v>
      </c>
      <c r="BG559" s="243">
        <f>IF(N559="zákl. přenesená",J559,0)</f>
        <v>0</v>
      </c>
      <c r="BH559" s="243">
        <f>IF(N559="sníž. přenesená",J559,0)</f>
        <v>0</v>
      </c>
      <c r="BI559" s="243">
        <f>IF(N559="nulová",J559,0)</f>
        <v>0</v>
      </c>
      <c r="BJ559" s="18" t="s">
        <v>81</v>
      </c>
      <c r="BK559" s="243">
        <f>ROUND(I559*H559,2)</f>
        <v>0</v>
      </c>
      <c r="BL559" s="18" t="s">
        <v>132</v>
      </c>
      <c r="BM559" s="242" t="s">
        <v>763</v>
      </c>
    </row>
    <row r="560" s="2" customFormat="1" ht="21.75" customHeight="1">
      <c r="A560" s="39"/>
      <c r="B560" s="40"/>
      <c r="C560" s="230" t="s">
        <v>764</v>
      </c>
      <c r="D560" s="230" t="s">
        <v>128</v>
      </c>
      <c r="E560" s="231" t="s">
        <v>765</v>
      </c>
      <c r="F560" s="232" t="s">
        <v>766</v>
      </c>
      <c r="G560" s="233" t="s">
        <v>319</v>
      </c>
      <c r="H560" s="234">
        <v>18</v>
      </c>
      <c r="I560" s="235"/>
      <c r="J560" s="236">
        <f>ROUND(I560*H560,2)</f>
        <v>0</v>
      </c>
      <c r="K560" s="237"/>
      <c r="L560" s="45"/>
      <c r="M560" s="238" t="s">
        <v>1</v>
      </c>
      <c r="N560" s="239" t="s">
        <v>41</v>
      </c>
      <c r="O560" s="92"/>
      <c r="P560" s="240">
        <f>O560*H560</f>
        <v>0</v>
      </c>
      <c r="Q560" s="240">
        <v>0.01298</v>
      </c>
      <c r="R560" s="240">
        <f>Q560*H560</f>
        <v>0.23364000000000001</v>
      </c>
      <c r="S560" s="240">
        <v>0.0040000000000000001</v>
      </c>
      <c r="T560" s="241">
        <f>S560*H560</f>
        <v>0.072000000000000008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42" t="s">
        <v>132</v>
      </c>
      <c r="AT560" s="242" t="s">
        <v>128</v>
      </c>
      <c r="AU560" s="242" t="s">
        <v>83</v>
      </c>
      <c r="AY560" s="18" t="s">
        <v>126</v>
      </c>
      <c r="BE560" s="243">
        <f>IF(N560="základní",J560,0)</f>
        <v>0</v>
      </c>
      <c r="BF560" s="243">
        <f>IF(N560="snížená",J560,0)</f>
        <v>0</v>
      </c>
      <c r="BG560" s="243">
        <f>IF(N560="zákl. přenesená",J560,0)</f>
        <v>0</v>
      </c>
      <c r="BH560" s="243">
        <f>IF(N560="sníž. přenesená",J560,0)</f>
        <v>0</v>
      </c>
      <c r="BI560" s="243">
        <f>IF(N560="nulová",J560,0)</f>
        <v>0</v>
      </c>
      <c r="BJ560" s="18" t="s">
        <v>81</v>
      </c>
      <c r="BK560" s="243">
        <f>ROUND(I560*H560,2)</f>
        <v>0</v>
      </c>
      <c r="BL560" s="18" t="s">
        <v>132</v>
      </c>
      <c r="BM560" s="242" t="s">
        <v>767</v>
      </c>
    </row>
    <row r="561" s="13" customFormat="1">
      <c r="A561" s="13"/>
      <c r="B561" s="244"/>
      <c r="C561" s="245"/>
      <c r="D561" s="246" t="s">
        <v>134</v>
      </c>
      <c r="E561" s="247" t="s">
        <v>1</v>
      </c>
      <c r="F561" s="248" t="s">
        <v>768</v>
      </c>
      <c r="G561" s="245"/>
      <c r="H561" s="249">
        <v>18</v>
      </c>
      <c r="I561" s="250"/>
      <c r="J561" s="245"/>
      <c r="K561" s="245"/>
      <c r="L561" s="251"/>
      <c r="M561" s="252"/>
      <c r="N561" s="253"/>
      <c r="O561" s="253"/>
      <c r="P561" s="253"/>
      <c r="Q561" s="253"/>
      <c r="R561" s="253"/>
      <c r="S561" s="253"/>
      <c r="T561" s="25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5" t="s">
        <v>134</v>
      </c>
      <c r="AU561" s="255" t="s">
        <v>83</v>
      </c>
      <c r="AV561" s="13" t="s">
        <v>83</v>
      </c>
      <c r="AW561" s="13" t="s">
        <v>32</v>
      </c>
      <c r="AX561" s="13" t="s">
        <v>81</v>
      </c>
      <c r="AY561" s="255" t="s">
        <v>126</v>
      </c>
    </row>
    <row r="562" s="2" customFormat="1" ht="16.5" customHeight="1">
      <c r="A562" s="39"/>
      <c r="B562" s="40"/>
      <c r="C562" s="230" t="s">
        <v>769</v>
      </c>
      <c r="D562" s="230" t="s">
        <v>128</v>
      </c>
      <c r="E562" s="231" t="s">
        <v>770</v>
      </c>
      <c r="F562" s="232" t="s">
        <v>771</v>
      </c>
      <c r="G562" s="233" t="s">
        <v>312</v>
      </c>
      <c r="H562" s="234">
        <v>96</v>
      </c>
      <c r="I562" s="235"/>
      <c r="J562" s="236">
        <f>ROUND(I562*H562,2)</f>
        <v>0</v>
      </c>
      <c r="K562" s="237"/>
      <c r="L562" s="45"/>
      <c r="M562" s="238" t="s">
        <v>1</v>
      </c>
      <c r="N562" s="239" t="s">
        <v>41</v>
      </c>
      <c r="O562" s="92"/>
      <c r="P562" s="240">
        <f>O562*H562</f>
        <v>0</v>
      </c>
      <c r="Q562" s="240">
        <v>6.9999999999999994E-05</v>
      </c>
      <c r="R562" s="240">
        <f>Q562*H562</f>
        <v>0.0067199999999999994</v>
      </c>
      <c r="S562" s="240">
        <v>0</v>
      </c>
      <c r="T562" s="241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42" t="s">
        <v>132</v>
      </c>
      <c r="AT562" s="242" t="s">
        <v>128</v>
      </c>
      <c r="AU562" s="242" t="s">
        <v>83</v>
      </c>
      <c r="AY562" s="18" t="s">
        <v>126</v>
      </c>
      <c r="BE562" s="243">
        <f>IF(N562="základní",J562,0)</f>
        <v>0</v>
      </c>
      <c r="BF562" s="243">
        <f>IF(N562="snížená",J562,0)</f>
        <v>0</v>
      </c>
      <c r="BG562" s="243">
        <f>IF(N562="zákl. přenesená",J562,0)</f>
        <v>0</v>
      </c>
      <c r="BH562" s="243">
        <f>IF(N562="sníž. přenesená",J562,0)</f>
        <v>0</v>
      </c>
      <c r="BI562" s="243">
        <f>IF(N562="nulová",J562,0)</f>
        <v>0</v>
      </c>
      <c r="BJ562" s="18" t="s">
        <v>81</v>
      </c>
      <c r="BK562" s="243">
        <f>ROUND(I562*H562,2)</f>
        <v>0</v>
      </c>
      <c r="BL562" s="18" t="s">
        <v>132</v>
      </c>
      <c r="BM562" s="242" t="s">
        <v>772</v>
      </c>
    </row>
    <row r="563" s="12" customFormat="1" ht="22.8" customHeight="1">
      <c r="A563" s="12"/>
      <c r="B563" s="214"/>
      <c r="C563" s="215"/>
      <c r="D563" s="216" t="s">
        <v>75</v>
      </c>
      <c r="E563" s="228" t="s">
        <v>199</v>
      </c>
      <c r="F563" s="228" t="s">
        <v>773</v>
      </c>
      <c r="G563" s="215"/>
      <c r="H563" s="215"/>
      <c r="I563" s="218"/>
      <c r="J563" s="229">
        <f>BK563</f>
        <v>0</v>
      </c>
      <c r="K563" s="215"/>
      <c r="L563" s="220"/>
      <c r="M563" s="221"/>
      <c r="N563" s="222"/>
      <c r="O563" s="222"/>
      <c r="P563" s="223">
        <f>SUM(P564:P610)</f>
        <v>0</v>
      </c>
      <c r="Q563" s="222"/>
      <c r="R563" s="223">
        <f>SUM(R564:R610)</f>
        <v>20.907939999999996</v>
      </c>
      <c r="S563" s="222"/>
      <c r="T563" s="224">
        <f>SUM(T564:T610)</f>
        <v>43.992900000000006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25" t="s">
        <v>81</v>
      </c>
      <c r="AT563" s="226" t="s">
        <v>75</v>
      </c>
      <c r="AU563" s="226" t="s">
        <v>81</v>
      </c>
      <c r="AY563" s="225" t="s">
        <v>126</v>
      </c>
      <c r="BK563" s="227">
        <f>SUM(BK564:BK610)</f>
        <v>0</v>
      </c>
    </row>
    <row r="564" s="2" customFormat="1" ht="21.75" customHeight="1">
      <c r="A564" s="39"/>
      <c r="B564" s="40"/>
      <c r="C564" s="230" t="s">
        <v>774</v>
      </c>
      <c r="D564" s="230" t="s">
        <v>128</v>
      </c>
      <c r="E564" s="231" t="s">
        <v>775</v>
      </c>
      <c r="F564" s="232" t="s">
        <v>776</v>
      </c>
      <c r="G564" s="233" t="s">
        <v>312</v>
      </c>
      <c r="H564" s="234">
        <v>23.100000000000001</v>
      </c>
      <c r="I564" s="235"/>
      <c r="J564" s="236">
        <f>ROUND(I564*H564,2)</f>
        <v>0</v>
      </c>
      <c r="K564" s="237"/>
      <c r="L564" s="45"/>
      <c r="M564" s="238" t="s">
        <v>1</v>
      </c>
      <c r="N564" s="239" t="s">
        <v>41</v>
      </c>
      <c r="O564" s="92"/>
      <c r="P564" s="240">
        <f>O564*H564</f>
        <v>0</v>
      </c>
      <c r="Q564" s="240">
        <v>0.15540000000000001</v>
      </c>
      <c r="R564" s="240">
        <f>Q564*H564</f>
        <v>3.5897400000000004</v>
      </c>
      <c r="S564" s="240">
        <v>0</v>
      </c>
      <c r="T564" s="241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42" t="s">
        <v>132</v>
      </c>
      <c r="AT564" s="242" t="s">
        <v>128</v>
      </c>
      <c r="AU564" s="242" t="s">
        <v>83</v>
      </c>
      <c r="AY564" s="18" t="s">
        <v>126</v>
      </c>
      <c r="BE564" s="243">
        <f>IF(N564="základní",J564,0)</f>
        <v>0</v>
      </c>
      <c r="BF564" s="243">
        <f>IF(N564="snížená",J564,0)</f>
        <v>0</v>
      </c>
      <c r="BG564" s="243">
        <f>IF(N564="zákl. přenesená",J564,0)</f>
        <v>0</v>
      </c>
      <c r="BH564" s="243">
        <f>IF(N564="sníž. přenesená",J564,0)</f>
        <v>0</v>
      </c>
      <c r="BI564" s="243">
        <f>IF(N564="nulová",J564,0)</f>
        <v>0</v>
      </c>
      <c r="BJ564" s="18" t="s">
        <v>81</v>
      </c>
      <c r="BK564" s="243">
        <f>ROUND(I564*H564,2)</f>
        <v>0</v>
      </c>
      <c r="BL564" s="18" t="s">
        <v>132</v>
      </c>
      <c r="BM564" s="242" t="s">
        <v>777</v>
      </c>
    </row>
    <row r="565" s="13" customFormat="1">
      <c r="A565" s="13"/>
      <c r="B565" s="244"/>
      <c r="C565" s="245"/>
      <c r="D565" s="246" t="s">
        <v>134</v>
      </c>
      <c r="E565" s="247" t="s">
        <v>1</v>
      </c>
      <c r="F565" s="248" t="s">
        <v>778</v>
      </c>
      <c r="G565" s="245"/>
      <c r="H565" s="249">
        <v>23.100000000000001</v>
      </c>
      <c r="I565" s="250"/>
      <c r="J565" s="245"/>
      <c r="K565" s="245"/>
      <c r="L565" s="251"/>
      <c r="M565" s="252"/>
      <c r="N565" s="253"/>
      <c r="O565" s="253"/>
      <c r="P565" s="253"/>
      <c r="Q565" s="253"/>
      <c r="R565" s="253"/>
      <c r="S565" s="253"/>
      <c r="T565" s="25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5" t="s">
        <v>134</v>
      </c>
      <c r="AU565" s="255" t="s">
        <v>83</v>
      </c>
      <c r="AV565" s="13" t="s">
        <v>83</v>
      </c>
      <c r="AW565" s="13" t="s">
        <v>32</v>
      </c>
      <c r="AX565" s="13" t="s">
        <v>81</v>
      </c>
      <c r="AY565" s="255" t="s">
        <v>126</v>
      </c>
    </row>
    <row r="566" s="2" customFormat="1" ht="16.5" customHeight="1">
      <c r="A566" s="39"/>
      <c r="B566" s="40"/>
      <c r="C566" s="288" t="s">
        <v>779</v>
      </c>
      <c r="D566" s="288" t="s">
        <v>275</v>
      </c>
      <c r="E566" s="289" t="s">
        <v>780</v>
      </c>
      <c r="F566" s="290" t="s">
        <v>781</v>
      </c>
      <c r="G566" s="291" t="s">
        <v>312</v>
      </c>
      <c r="H566" s="292">
        <v>21</v>
      </c>
      <c r="I566" s="293"/>
      <c r="J566" s="294">
        <f>ROUND(I566*H566,2)</f>
        <v>0</v>
      </c>
      <c r="K566" s="295"/>
      <c r="L566" s="296"/>
      <c r="M566" s="297" t="s">
        <v>1</v>
      </c>
      <c r="N566" s="298" t="s">
        <v>41</v>
      </c>
      <c r="O566" s="92"/>
      <c r="P566" s="240">
        <f>O566*H566</f>
        <v>0</v>
      </c>
      <c r="Q566" s="240">
        <v>0.048000000000000001</v>
      </c>
      <c r="R566" s="240">
        <f>Q566*H566</f>
        <v>1.008</v>
      </c>
      <c r="S566" s="240">
        <v>0</v>
      </c>
      <c r="T566" s="241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42" t="s">
        <v>190</v>
      </c>
      <c r="AT566" s="242" t="s">
        <v>275</v>
      </c>
      <c r="AU566" s="242" t="s">
        <v>83</v>
      </c>
      <c r="AY566" s="18" t="s">
        <v>126</v>
      </c>
      <c r="BE566" s="243">
        <f>IF(N566="základní",J566,0)</f>
        <v>0</v>
      </c>
      <c r="BF566" s="243">
        <f>IF(N566="snížená",J566,0)</f>
        <v>0</v>
      </c>
      <c r="BG566" s="243">
        <f>IF(N566="zákl. přenesená",J566,0)</f>
        <v>0</v>
      </c>
      <c r="BH566" s="243">
        <f>IF(N566="sníž. přenesená",J566,0)</f>
        <v>0</v>
      </c>
      <c r="BI566" s="243">
        <f>IF(N566="nulová",J566,0)</f>
        <v>0</v>
      </c>
      <c r="BJ566" s="18" t="s">
        <v>81</v>
      </c>
      <c r="BK566" s="243">
        <f>ROUND(I566*H566,2)</f>
        <v>0</v>
      </c>
      <c r="BL566" s="18" t="s">
        <v>132</v>
      </c>
      <c r="BM566" s="242" t="s">
        <v>782</v>
      </c>
    </row>
    <row r="567" s="13" customFormat="1">
      <c r="A567" s="13"/>
      <c r="B567" s="244"/>
      <c r="C567" s="245"/>
      <c r="D567" s="246" t="s">
        <v>134</v>
      </c>
      <c r="E567" s="247" t="s">
        <v>1</v>
      </c>
      <c r="F567" s="248" t="s">
        <v>783</v>
      </c>
      <c r="G567" s="245"/>
      <c r="H567" s="249">
        <v>21</v>
      </c>
      <c r="I567" s="250"/>
      <c r="J567" s="245"/>
      <c r="K567" s="245"/>
      <c r="L567" s="251"/>
      <c r="M567" s="252"/>
      <c r="N567" s="253"/>
      <c r="O567" s="253"/>
      <c r="P567" s="253"/>
      <c r="Q567" s="253"/>
      <c r="R567" s="253"/>
      <c r="S567" s="253"/>
      <c r="T567" s="25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5" t="s">
        <v>134</v>
      </c>
      <c r="AU567" s="255" t="s">
        <v>83</v>
      </c>
      <c r="AV567" s="13" t="s">
        <v>83</v>
      </c>
      <c r="AW567" s="13" t="s">
        <v>32</v>
      </c>
      <c r="AX567" s="13" t="s">
        <v>81</v>
      </c>
      <c r="AY567" s="255" t="s">
        <v>126</v>
      </c>
    </row>
    <row r="568" s="2" customFormat="1" ht="16.5" customHeight="1">
      <c r="A568" s="39"/>
      <c r="B568" s="40"/>
      <c r="C568" s="288" t="s">
        <v>784</v>
      </c>
      <c r="D568" s="288" t="s">
        <v>275</v>
      </c>
      <c r="E568" s="289" t="s">
        <v>785</v>
      </c>
      <c r="F568" s="290" t="s">
        <v>786</v>
      </c>
      <c r="G568" s="291" t="s">
        <v>319</v>
      </c>
      <c r="H568" s="292">
        <v>6</v>
      </c>
      <c r="I568" s="293"/>
      <c r="J568" s="294">
        <f>ROUND(I568*H568,2)</f>
        <v>0</v>
      </c>
      <c r="K568" s="295"/>
      <c r="L568" s="296"/>
      <c r="M568" s="297" t="s">
        <v>1</v>
      </c>
      <c r="N568" s="298" t="s">
        <v>41</v>
      </c>
      <c r="O568" s="92"/>
      <c r="P568" s="240">
        <f>O568*H568</f>
        <v>0</v>
      </c>
      <c r="Q568" s="240">
        <v>0</v>
      </c>
      <c r="R568" s="240">
        <f>Q568*H568</f>
        <v>0</v>
      </c>
      <c r="S568" s="240">
        <v>0</v>
      </c>
      <c r="T568" s="241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42" t="s">
        <v>190</v>
      </c>
      <c r="AT568" s="242" t="s">
        <v>275</v>
      </c>
      <c r="AU568" s="242" t="s">
        <v>83</v>
      </c>
      <c r="AY568" s="18" t="s">
        <v>126</v>
      </c>
      <c r="BE568" s="243">
        <f>IF(N568="základní",J568,0)</f>
        <v>0</v>
      </c>
      <c r="BF568" s="243">
        <f>IF(N568="snížená",J568,0)</f>
        <v>0</v>
      </c>
      <c r="BG568" s="243">
        <f>IF(N568="zákl. přenesená",J568,0)</f>
        <v>0</v>
      </c>
      <c r="BH568" s="243">
        <f>IF(N568="sníž. přenesená",J568,0)</f>
        <v>0</v>
      </c>
      <c r="BI568" s="243">
        <f>IF(N568="nulová",J568,0)</f>
        <v>0</v>
      </c>
      <c r="BJ568" s="18" t="s">
        <v>81</v>
      </c>
      <c r="BK568" s="243">
        <f>ROUND(I568*H568,2)</f>
        <v>0</v>
      </c>
      <c r="BL568" s="18" t="s">
        <v>132</v>
      </c>
      <c r="BM568" s="242" t="s">
        <v>787</v>
      </c>
    </row>
    <row r="569" s="2" customFormat="1" ht="16.5" customHeight="1">
      <c r="A569" s="39"/>
      <c r="B569" s="40"/>
      <c r="C569" s="288" t="s">
        <v>788</v>
      </c>
      <c r="D569" s="288" t="s">
        <v>275</v>
      </c>
      <c r="E569" s="289" t="s">
        <v>789</v>
      </c>
      <c r="F569" s="290" t="s">
        <v>790</v>
      </c>
      <c r="G569" s="291" t="s">
        <v>319</v>
      </c>
      <c r="H569" s="292">
        <v>1</v>
      </c>
      <c r="I569" s="293"/>
      <c r="J569" s="294">
        <f>ROUND(I569*H569,2)</f>
        <v>0</v>
      </c>
      <c r="K569" s="295"/>
      <c r="L569" s="296"/>
      <c r="M569" s="297" t="s">
        <v>1</v>
      </c>
      <c r="N569" s="298" t="s">
        <v>41</v>
      </c>
      <c r="O569" s="92"/>
      <c r="P569" s="240">
        <f>O569*H569</f>
        <v>0</v>
      </c>
      <c r="Q569" s="240">
        <v>0</v>
      </c>
      <c r="R569" s="240">
        <f>Q569*H569</f>
        <v>0</v>
      </c>
      <c r="S569" s="240">
        <v>0</v>
      </c>
      <c r="T569" s="241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42" t="s">
        <v>190</v>
      </c>
      <c r="AT569" s="242" t="s">
        <v>275</v>
      </c>
      <c r="AU569" s="242" t="s">
        <v>83</v>
      </c>
      <c r="AY569" s="18" t="s">
        <v>126</v>
      </c>
      <c r="BE569" s="243">
        <f>IF(N569="základní",J569,0)</f>
        <v>0</v>
      </c>
      <c r="BF569" s="243">
        <f>IF(N569="snížená",J569,0)</f>
        <v>0</v>
      </c>
      <c r="BG569" s="243">
        <f>IF(N569="zákl. přenesená",J569,0)</f>
        <v>0</v>
      </c>
      <c r="BH569" s="243">
        <f>IF(N569="sníž. přenesená",J569,0)</f>
        <v>0</v>
      </c>
      <c r="BI569" s="243">
        <f>IF(N569="nulová",J569,0)</f>
        <v>0</v>
      </c>
      <c r="BJ569" s="18" t="s">
        <v>81</v>
      </c>
      <c r="BK569" s="243">
        <f>ROUND(I569*H569,2)</f>
        <v>0</v>
      </c>
      <c r="BL569" s="18" t="s">
        <v>132</v>
      </c>
      <c r="BM569" s="242" t="s">
        <v>791</v>
      </c>
    </row>
    <row r="570" s="2" customFormat="1" ht="21.75" customHeight="1">
      <c r="A570" s="39"/>
      <c r="B570" s="40"/>
      <c r="C570" s="230" t="s">
        <v>792</v>
      </c>
      <c r="D570" s="230" t="s">
        <v>128</v>
      </c>
      <c r="E570" s="231" t="s">
        <v>793</v>
      </c>
      <c r="F570" s="232" t="s">
        <v>794</v>
      </c>
      <c r="G570" s="233" t="s">
        <v>312</v>
      </c>
      <c r="H570" s="234">
        <v>107.59999999999999</v>
      </c>
      <c r="I570" s="235"/>
      <c r="J570" s="236">
        <f>ROUND(I570*H570,2)</f>
        <v>0</v>
      </c>
      <c r="K570" s="237"/>
      <c r="L570" s="45"/>
      <c r="M570" s="238" t="s">
        <v>1</v>
      </c>
      <c r="N570" s="239" t="s">
        <v>41</v>
      </c>
      <c r="O570" s="92"/>
      <c r="P570" s="240">
        <f>O570*H570</f>
        <v>0</v>
      </c>
      <c r="Q570" s="240">
        <v>0.1295</v>
      </c>
      <c r="R570" s="240">
        <f>Q570*H570</f>
        <v>13.934199999999999</v>
      </c>
      <c r="S570" s="240">
        <v>0</v>
      </c>
      <c r="T570" s="241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42" t="s">
        <v>132</v>
      </c>
      <c r="AT570" s="242" t="s">
        <v>128</v>
      </c>
      <c r="AU570" s="242" t="s">
        <v>83</v>
      </c>
      <c r="AY570" s="18" t="s">
        <v>126</v>
      </c>
      <c r="BE570" s="243">
        <f>IF(N570="základní",J570,0)</f>
        <v>0</v>
      </c>
      <c r="BF570" s="243">
        <f>IF(N570="snížená",J570,0)</f>
        <v>0</v>
      </c>
      <c r="BG570" s="243">
        <f>IF(N570="zákl. přenesená",J570,0)</f>
        <v>0</v>
      </c>
      <c r="BH570" s="243">
        <f>IF(N570="sníž. přenesená",J570,0)</f>
        <v>0</v>
      </c>
      <c r="BI570" s="243">
        <f>IF(N570="nulová",J570,0)</f>
        <v>0</v>
      </c>
      <c r="BJ570" s="18" t="s">
        <v>81</v>
      </c>
      <c r="BK570" s="243">
        <f>ROUND(I570*H570,2)</f>
        <v>0</v>
      </c>
      <c r="BL570" s="18" t="s">
        <v>132</v>
      </c>
      <c r="BM570" s="242" t="s">
        <v>795</v>
      </c>
    </row>
    <row r="571" s="13" customFormat="1">
      <c r="A571" s="13"/>
      <c r="B571" s="244"/>
      <c r="C571" s="245"/>
      <c r="D571" s="246" t="s">
        <v>134</v>
      </c>
      <c r="E571" s="247" t="s">
        <v>1</v>
      </c>
      <c r="F571" s="248" t="s">
        <v>796</v>
      </c>
      <c r="G571" s="245"/>
      <c r="H571" s="249">
        <v>107.59999999999999</v>
      </c>
      <c r="I571" s="250"/>
      <c r="J571" s="245"/>
      <c r="K571" s="245"/>
      <c r="L571" s="251"/>
      <c r="M571" s="252"/>
      <c r="N571" s="253"/>
      <c r="O571" s="253"/>
      <c r="P571" s="253"/>
      <c r="Q571" s="253"/>
      <c r="R571" s="253"/>
      <c r="S571" s="253"/>
      <c r="T571" s="25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5" t="s">
        <v>134</v>
      </c>
      <c r="AU571" s="255" t="s">
        <v>83</v>
      </c>
      <c r="AV571" s="13" t="s">
        <v>83</v>
      </c>
      <c r="AW571" s="13" t="s">
        <v>32</v>
      </c>
      <c r="AX571" s="13" t="s">
        <v>81</v>
      </c>
      <c r="AY571" s="255" t="s">
        <v>126</v>
      </c>
    </row>
    <row r="572" s="2" customFormat="1" ht="16.5" customHeight="1">
      <c r="A572" s="39"/>
      <c r="B572" s="40"/>
      <c r="C572" s="288" t="s">
        <v>797</v>
      </c>
      <c r="D572" s="288" t="s">
        <v>275</v>
      </c>
      <c r="E572" s="289" t="s">
        <v>798</v>
      </c>
      <c r="F572" s="290" t="s">
        <v>799</v>
      </c>
      <c r="G572" s="291" t="s">
        <v>312</v>
      </c>
      <c r="H572" s="292">
        <v>108</v>
      </c>
      <c r="I572" s="293"/>
      <c r="J572" s="294">
        <f>ROUND(I572*H572,2)</f>
        <v>0</v>
      </c>
      <c r="K572" s="295"/>
      <c r="L572" s="296"/>
      <c r="M572" s="297" t="s">
        <v>1</v>
      </c>
      <c r="N572" s="298" t="s">
        <v>41</v>
      </c>
      <c r="O572" s="92"/>
      <c r="P572" s="240">
        <f>O572*H572</f>
        <v>0</v>
      </c>
      <c r="Q572" s="240">
        <v>0.021999999999999999</v>
      </c>
      <c r="R572" s="240">
        <f>Q572*H572</f>
        <v>2.3759999999999999</v>
      </c>
      <c r="S572" s="240">
        <v>0</v>
      </c>
      <c r="T572" s="241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42" t="s">
        <v>190</v>
      </c>
      <c r="AT572" s="242" t="s">
        <v>275</v>
      </c>
      <c r="AU572" s="242" t="s">
        <v>83</v>
      </c>
      <c r="AY572" s="18" t="s">
        <v>126</v>
      </c>
      <c r="BE572" s="243">
        <f>IF(N572="základní",J572,0)</f>
        <v>0</v>
      </c>
      <c r="BF572" s="243">
        <f>IF(N572="snížená",J572,0)</f>
        <v>0</v>
      </c>
      <c r="BG572" s="243">
        <f>IF(N572="zákl. přenesená",J572,0)</f>
        <v>0</v>
      </c>
      <c r="BH572" s="243">
        <f>IF(N572="sníž. přenesená",J572,0)</f>
        <v>0</v>
      </c>
      <c r="BI572" s="243">
        <f>IF(N572="nulová",J572,0)</f>
        <v>0</v>
      </c>
      <c r="BJ572" s="18" t="s">
        <v>81</v>
      </c>
      <c r="BK572" s="243">
        <f>ROUND(I572*H572,2)</f>
        <v>0</v>
      </c>
      <c r="BL572" s="18" t="s">
        <v>132</v>
      </c>
      <c r="BM572" s="242" t="s">
        <v>800</v>
      </c>
    </row>
    <row r="573" s="2" customFormat="1" ht="21.75" customHeight="1">
      <c r="A573" s="39"/>
      <c r="B573" s="40"/>
      <c r="C573" s="230" t="s">
        <v>801</v>
      </c>
      <c r="D573" s="230" t="s">
        <v>128</v>
      </c>
      <c r="E573" s="231" t="s">
        <v>802</v>
      </c>
      <c r="F573" s="232" t="s">
        <v>803</v>
      </c>
      <c r="G573" s="233" t="s">
        <v>131</v>
      </c>
      <c r="H573" s="234">
        <v>514.29999999999995</v>
      </c>
      <c r="I573" s="235"/>
      <c r="J573" s="236">
        <f>ROUND(I573*H573,2)</f>
        <v>0</v>
      </c>
      <c r="K573" s="237"/>
      <c r="L573" s="45"/>
      <c r="M573" s="238" t="s">
        <v>1</v>
      </c>
      <c r="N573" s="239" t="s">
        <v>41</v>
      </c>
      <c r="O573" s="92"/>
      <c r="P573" s="240">
        <f>O573*H573</f>
        <v>0</v>
      </c>
      <c r="Q573" s="240">
        <v>0</v>
      </c>
      <c r="R573" s="240">
        <f>Q573*H573</f>
        <v>0</v>
      </c>
      <c r="S573" s="240">
        <v>0</v>
      </c>
      <c r="T573" s="241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42" t="s">
        <v>132</v>
      </c>
      <c r="AT573" s="242" t="s">
        <v>128</v>
      </c>
      <c r="AU573" s="242" t="s">
        <v>83</v>
      </c>
      <c r="AY573" s="18" t="s">
        <v>126</v>
      </c>
      <c r="BE573" s="243">
        <f>IF(N573="základní",J573,0)</f>
        <v>0</v>
      </c>
      <c r="BF573" s="243">
        <f>IF(N573="snížená",J573,0)</f>
        <v>0</v>
      </c>
      <c r="BG573" s="243">
        <f>IF(N573="zákl. přenesená",J573,0)</f>
        <v>0</v>
      </c>
      <c r="BH573" s="243">
        <f>IF(N573="sníž. přenesená",J573,0)</f>
        <v>0</v>
      </c>
      <c r="BI573" s="243">
        <f>IF(N573="nulová",J573,0)</f>
        <v>0</v>
      </c>
      <c r="BJ573" s="18" t="s">
        <v>81</v>
      </c>
      <c r="BK573" s="243">
        <f>ROUND(I573*H573,2)</f>
        <v>0</v>
      </c>
      <c r="BL573" s="18" t="s">
        <v>132</v>
      </c>
      <c r="BM573" s="242" t="s">
        <v>804</v>
      </c>
    </row>
    <row r="574" s="13" customFormat="1">
      <c r="A574" s="13"/>
      <c r="B574" s="244"/>
      <c r="C574" s="245"/>
      <c r="D574" s="246" t="s">
        <v>134</v>
      </c>
      <c r="E574" s="247" t="s">
        <v>1</v>
      </c>
      <c r="F574" s="248" t="s">
        <v>805</v>
      </c>
      <c r="G574" s="245"/>
      <c r="H574" s="249">
        <v>514.29999999999995</v>
      </c>
      <c r="I574" s="250"/>
      <c r="J574" s="245"/>
      <c r="K574" s="245"/>
      <c r="L574" s="251"/>
      <c r="M574" s="252"/>
      <c r="N574" s="253"/>
      <c r="O574" s="253"/>
      <c r="P574" s="253"/>
      <c r="Q574" s="253"/>
      <c r="R574" s="253"/>
      <c r="S574" s="253"/>
      <c r="T574" s="25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5" t="s">
        <v>134</v>
      </c>
      <c r="AU574" s="255" t="s">
        <v>83</v>
      </c>
      <c r="AV574" s="13" t="s">
        <v>83</v>
      </c>
      <c r="AW574" s="13" t="s">
        <v>32</v>
      </c>
      <c r="AX574" s="13" t="s">
        <v>81</v>
      </c>
      <c r="AY574" s="255" t="s">
        <v>126</v>
      </c>
    </row>
    <row r="575" s="2" customFormat="1" ht="21.75" customHeight="1">
      <c r="A575" s="39"/>
      <c r="B575" s="40"/>
      <c r="C575" s="230" t="s">
        <v>806</v>
      </c>
      <c r="D575" s="230" t="s">
        <v>128</v>
      </c>
      <c r="E575" s="231" t="s">
        <v>807</v>
      </c>
      <c r="F575" s="232" t="s">
        <v>808</v>
      </c>
      <c r="G575" s="233" t="s">
        <v>131</v>
      </c>
      <c r="H575" s="234">
        <v>23143.5</v>
      </c>
      <c r="I575" s="235"/>
      <c r="J575" s="236">
        <f>ROUND(I575*H575,2)</f>
        <v>0</v>
      </c>
      <c r="K575" s="237"/>
      <c r="L575" s="45"/>
      <c r="M575" s="238" t="s">
        <v>1</v>
      </c>
      <c r="N575" s="239" t="s">
        <v>41</v>
      </c>
      <c r="O575" s="92"/>
      <c r="P575" s="240">
        <f>O575*H575</f>
        <v>0</v>
      </c>
      <c r="Q575" s="240">
        <v>0</v>
      </c>
      <c r="R575" s="240">
        <f>Q575*H575</f>
        <v>0</v>
      </c>
      <c r="S575" s="240">
        <v>0</v>
      </c>
      <c r="T575" s="241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42" t="s">
        <v>132</v>
      </c>
      <c r="AT575" s="242" t="s">
        <v>128</v>
      </c>
      <c r="AU575" s="242" t="s">
        <v>83</v>
      </c>
      <c r="AY575" s="18" t="s">
        <v>126</v>
      </c>
      <c r="BE575" s="243">
        <f>IF(N575="základní",J575,0)</f>
        <v>0</v>
      </c>
      <c r="BF575" s="243">
        <f>IF(N575="snížená",J575,0)</f>
        <v>0</v>
      </c>
      <c r="BG575" s="243">
        <f>IF(N575="zákl. přenesená",J575,0)</f>
        <v>0</v>
      </c>
      <c r="BH575" s="243">
        <f>IF(N575="sníž. přenesená",J575,0)</f>
        <v>0</v>
      </c>
      <c r="BI575" s="243">
        <f>IF(N575="nulová",J575,0)</f>
        <v>0</v>
      </c>
      <c r="BJ575" s="18" t="s">
        <v>81</v>
      </c>
      <c r="BK575" s="243">
        <f>ROUND(I575*H575,2)</f>
        <v>0</v>
      </c>
      <c r="BL575" s="18" t="s">
        <v>132</v>
      </c>
      <c r="BM575" s="242" t="s">
        <v>809</v>
      </c>
    </row>
    <row r="576" s="13" customFormat="1">
      <c r="A576" s="13"/>
      <c r="B576" s="244"/>
      <c r="C576" s="245"/>
      <c r="D576" s="246" t="s">
        <v>134</v>
      </c>
      <c r="E576" s="245"/>
      <c r="F576" s="248" t="s">
        <v>810</v>
      </c>
      <c r="G576" s="245"/>
      <c r="H576" s="249">
        <v>23143.5</v>
      </c>
      <c r="I576" s="250"/>
      <c r="J576" s="245"/>
      <c r="K576" s="245"/>
      <c r="L576" s="251"/>
      <c r="M576" s="252"/>
      <c r="N576" s="253"/>
      <c r="O576" s="253"/>
      <c r="P576" s="253"/>
      <c r="Q576" s="253"/>
      <c r="R576" s="253"/>
      <c r="S576" s="253"/>
      <c r="T576" s="25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5" t="s">
        <v>134</v>
      </c>
      <c r="AU576" s="255" t="s">
        <v>83</v>
      </c>
      <c r="AV576" s="13" t="s">
        <v>83</v>
      </c>
      <c r="AW576" s="13" t="s">
        <v>4</v>
      </c>
      <c r="AX576" s="13" t="s">
        <v>81</v>
      </c>
      <c r="AY576" s="255" t="s">
        <v>126</v>
      </c>
    </row>
    <row r="577" s="2" customFormat="1" ht="21.75" customHeight="1">
      <c r="A577" s="39"/>
      <c r="B577" s="40"/>
      <c r="C577" s="230" t="s">
        <v>811</v>
      </c>
      <c r="D577" s="230" t="s">
        <v>128</v>
      </c>
      <c r="E577" s="231" t="s">
        <v>812</v>
      </c>
      <c r="F577" s="232" t="s">
        <v>813</v>
      </c>
      <c r="G577" s="233" t="s">
        <v>131</v>
      </c>
      <c r="H577" s="234">
        <v>514.29999999999995</v>
      </c>
      <c r="I577" s="235"/>
      <c r="J577" s="236">
        <f>ROUND(I577*H577,2)</f>
        <v>0</v>
      </c>
      <c r="K577" s="237"/>
      <c r="L577" s="45"/>
      <c r="M577" s="238" t="s">
        <v>1</v>
      </c>
      <c r="N577" s="239" t="s">
        <v>41</v>
      </c>
      <c r="O577" s="92"/>
      <c r="P577" s="240">
        <f>O577*H577</f>
        <v>0</v>
      </c>
      <c r="Q577" s="240">
        <v>0</v>
      </c>
      <c r="R577" s="240">
        <f>Q577*H577</f>
        <v>0</v>
      </c>
      <c r="S577" s="240">
        <v>0</v>
      </c>
      <c r="T577" s="241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42" t="s">
        <v>132</v>
      </c>
      <c r="AT577" s="242" t="s">
        <v>128</v>
      </c>
      <c r="AU577" s="242" t="s">
        <v>83</v>
      </c>
      <c r="AY577" s="18" t="s">
        <v>126</v>
      </c>
      <c r="BE577" s="243">
        <f>IF(N577="základní",J577,0)</f>
        <v>0</v>
      </c>
      <c r="BF577" s="243">
        <f>IF(N577="snížená",J577,0)</f>
        <v>0</v>
      </c>
      <c r="BG577" s="243">
        <f>IF(N577="zákl. přenesená",J577,0)</f>
        <v>0</v>
      </c>
      <c r="BH577" s="243">
        <f>IF(N577="sníž. přenesená",J577,0)</f>
        <v>0</v>
      </c>
      <c r="BI577" s="243">
        <f>IF(N577="nulová",J577,0)</f>
        <v>0</v>
      </c>
      <c r="BJ577" s="18" t="s">
        <v>81</v>
      </c>
      <c r="BK577" s="243">
        <f>ROUND(I577*H577,2)</f>
        <v>0</v>
      </c>
      <c r="BL577" s="18" t="s">
        <v>132</v>
      </c>
      <c r="BM577" s="242" t="s">
        <v>814</v>
      </c>
    </row>
    <row r="578" s="2" customFormat="1" ht="16.5" customHeight="1">
      <c r="A578" s="39"/>
      <c r="B578" s="40"/>
      <c r="C578" s="230" t="s">
        <v>815</v>
      </c>
      <c r="D578" s="230" t="s">
        <v>128</v>
      </c>
      <c r="E578" s="231" t="s">
        <v>816</v>
      </c>
      <c r="F578" s="232" t="s">
        <v>817</v>
      </c>
      <c r="G578" s="233" t="s">
        <v>131</v>
      </c>
      <c r="H578" s="234">
        <v>4.5</v>
      </c>
      <c r="I578" s="235"/>
      <c r="J578" s="236">
        <f>ROUND(I578*H578,2)</f>
        <v>0</v>
      </c>
      <c r="K578" s="237"/>
      <c r="L578" s="45"/>
      <c r="M578" s="238" t="s">
        <v>1</v>
      </c>
      <c r="N578" s="239" t="s">
        <v>41</v>
      </c>
      <c r="O578" s="92"/>
      <c r="P578" s="240">
        <f>O578*H578</f>
        <v>0</v>
      </c>
      <c r="Q578" s="240">
        <v>0</v>
      </c>
      <c r="R578" s="240">
        <f>Q578*H578</f>
        <v>0</v>
      </c>
      <c r="S578" s="240">
        <v>0</v>
      </c>
      <c r="T578" s="241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42" t="s">
        <v>132</v>
      </c>
      <c r="AT578" s="242" t="s">
        <v>128</v>
      </c>
      <c r="AU578" s="242" t="s">
        <v>83</v>
      </c>
      <c r="AY578" s="18" t="s">
        <v>126</v>
      </c>
      <c r="BE578" s="243">
        <f>IF(N578="základní",J578,0)</f>
        <v>0</v>
      </c>
      <c r="BF578" s="243">
        <f>IF(N578="snížená",J578,0)</f>
        <v>0</v>
      </c>
      <c r="BG578" s="243">
        <f>IF(N578="zákl. přenesená",J578,0)</f>
        <v>0</v>
      </c>
      <c r="BH578" s="243">
        <f>IF(N578="sníž. přenesená",J578,0)</f>
        <v>0</v>
      </c>
      <c r="BI578" s="243">
        <f>IF(N578="nulová",J578,0)</f>
        <v>0</v>
      </c>
      <c r="BJ578" s="18" t="s">
        <v>81</v>
      </c>
      <c r="BK578" s="243">
        <f>ROUND(I578*H578,2)</f>
        <v>0</v>
      </c>
      <c r="BL578" s="18" t="s">
        <v>132</v>
      </c>
      <c r="BM578" s="242" t="s">
        <v>818</v>
      </c>
    </row>
    <row r="579" s="15" customFormat="1">
      <c r="A579" s="15"/>
      <c r="B579" s="267"/>
      <c r="C579" s="268"/>
      <c r="D579" s="246" t="s">
        <v>134</v>
      </c>
      <c r="E579" s="269" t="s">
        <v>1</v>
      </c>
      <c r="F579" s="270" t="s">
        <v>819</v>
      </c>
      <c r="G579" s="268"/>
      <c r="H579" s="269" t="s">
        <v>1</v>
      </c>
      <c r="I579" s="271"/>
      <c r="J579" s="268"/>
      <c r="K579" s="268"/>
      <c r="L579" s="272"/>
      <c r="M579" s="273"/>
      <c r="N579" s="274"/>
      <c r="O579" s="274"/>
      <c r="P579" s="274"/>
      <c r="Q579" s="274"/>
      <c r="R579" s="274"/>
      <c r="S579" s="274"/>
      <c r="T579" s="27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76" t="s">
        <v>134</v>
      </c>
      <c r="AU579" s="276" t="s">
        <v>83</v>
      </c>
      <c r="AV579" s="15" t="s">
        <v>81</v>
      </c>
      <c r="AW579" s="15" t="s">
        <v>32</v>
      </c>
      <c r="AX579" s="15" t="s">
        <v>76</v>
      </c>
      <c r="AY579" s="276" t="s">
        <v>126</v>
      </c>
    </row>
    <row r="580" s="13" customFormat="1">
      <c r="A580" s="13"/>
      <c r="B580" s="244"/>
      <c r="C580" s="245"/>
      <c r="D580" s="246" t="s">
        <v>134</v>
      </c>
      <c r="E580" s="247" t="s">
        <v>1</v>
      </c>
      <c r="F580" s="248" t="s">
        <v>373</v>
      </c>
      <c r="G580" s="245"/>
      <c r="H580" s="249">
        <v>4.5</v>
      </c>
      <c r="I580" s="250"/>
      <c r="J580" s="245"/>
      <c r="K580" s="245"/>
      <c r="L580" s="251"/>
      <c r="M580" s="252"/>
      <c r="N580" s="253"/>
      <c r="O580" s="253"/>
      <c r="P580" s="253"/>
      <c r="Q580" s="253"/>
      <c r="R580" s="253"/>
      <c r="S580" s="253"/>
      <c r="T580" s="25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5" t="s">
        <v>134</v>
      </c>
      <c r="AU580" s="255" t="s">
        <v>83</v>
      </c>
      <c r="AV580" s="13" t="s">
        <v>83</v>
      </c>
      <c r="AW580" s="13" t="s">
        <v>32</v>
      </c>
      <c r="AX580" s="13" t="s">
        <v>81</v>
      </c>
      <c r="AY580" s="255" t="s">
        <v>126</v>
      </c>
    </row>
    <row r="581" s="2" customFormat="1" ht="16.5" customHeight="1">
      <c r="A581" s="39"/>
      <c r="B581" s="40"/>
      <c r="C581" s="230" t="s">
        <v>820</v>
      </c>
      <c r="D581" s="230" t="s">
        <v>128</v>
      </c>
      <c r="E581" s="231" t="s">
        <v>821</v>
      </c>
      <c r="F581" s="232" t="s">
        <v>822</v>
      </c>
      <c r="G581" s="233" t="s">
        <v>156</v>
      </c>
      <c r="H581" s="234">
        <v>0.02</v>
      </c>
      <c r="I581" s="235"/>
      <c r="J581" s="236">
        <f>ROUND(I581*H581,2)</f>
        <v>0</v>
      </c>
      <c r="K581" s="237"/>
      <c r="L581" s="45"/>
      <c r="M581" s="238" t="s">
        <v>1</v>
      </c>
      <c r="N581" s="239" t="s">
        <v>41</v>
      </c>
      <c r="O581" s="92"/>
      <c r="P581" s="240">
        <f>O581*H581</f>
        <v>0</v>
      </c>
      <c r="Q581" s="240">
        <v>0</v>
      </c>
      <c r="R581" s="240">
        <f>Q581*H581</f>
        <v>0</v>
      </c>
      <c r="S581" s="240">
        <v>2</v>
      </c>
      <c r="T581" s="241">
        <f>S581*H581</f>
        <v>0.040000000000000001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42" t="s">
        <v>132</v>
      </c>
      <c r="AT581" s="242" t="s">
        <v>128</v>
      </c>
      <c r="AU581" s="242" t="s">
        <v>83</v>
      </c>
      <c r="AY581" s="18" t="s">
        <v>126</v>
      </c>
      <c r="BE581" s="243">
        <f>IF(N581="základní",J581,0)</f>
        <v>0</v>
      </c>
      <c r="BF581" s="243">
        <f>IF(N581="snížená",J581,0)</f>
        <v>0</v>
      </c>
      <c r="BG581" s="243">
        <f>IF(N581="zákl. přenesená",J581,0)</f>
        <v>0</v>
      </c>
      <c r="BH581" s="243">
        <f>IF(N581="sníž. přenesená",J581,0)</f>
        <v>0</v>
      </c>
      <c r="BI581" s="243">
        <f>IF(N581="nulová",J581,0)</f>
        <v>0</v>
      </c>
      <c r="BJ581" s="18" t="s">
        <v>81</v>
      </c>
      <c r="BK581" s="243">
        <f>ROUND(I581*H581,2)</f>
        <v>0</v>
      </c>
      <c r="BL581" s="18" t="s">
        <v>132</v>
      </c>
      <c r="BM581" s="242" t="s">
        <v>823</v>
      </c>
    </row>
    <row r="582" s="15" customFormat="1">
      <c r="A582" s="15"/>
      <c r="B582" s="267"/>
      <c r="C582" s="268"/>
      <c r="D582" s="246" t="s">
        <v>134</v>
      </c>
      <c r="E582" s="269" t="s">
        <v>1</v>
      </c>
      <c r="F582" s="270" t="s">
        <v>824</v>
      </c>
      <c r="G582" s="268"/>
      <c r="H582" s="269" t="s">
        <v>1</v>
      </c>
      <c r="I582" s="271"/>
      <c r="J582" s="268"/>
      <c r="K582" s="268"/>
      <c r="L582" s="272"/>
      <c r="M582" s="273"/>
      <c r="N582" s="274"/>
      <c r="O582" s="274"/>
      <c r="P582" s="274"/>
      <c r="Q582" s="274"/>
      <c r="R582" s="274"/>
      <c r="S582" s="274"/>
      <c r="T582" s="27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76" t="s">
        <v>134</v>
      </c>
      <c r="AU582" s="276" t="s">
        <v>83</v>
      </c>
      <c r="AV582" s="15" t="s">
        <v>81</v>
      </c>
      <c r="AW582" s="15" t="s">
        <v>32</v>
      </c>
      <c r="AX582" s="15" t="s">
        <v>76</v>
      </c>
      <c r="AY582" s="276" t="s">
        <v>126</v>
      </c>
    </row>
    <row r="583" s="13" customFormat="1">
      <c r="A583" s="13"/>
      <c r="B583" s="244"/>
      <c r="C583" s="245"/>
      <c r="D583" s="246" t="s">
        <v>134</v>
      </c>
      <c r="E583" s="247" t="s">
        <v>1</v>
      </c>
      <c r="F583" s="248" t="s">
        <v>825</v>
      </c>
      <c r="G583" s="245"/>
      <c r="H583" s="249">
        <v>0.02</v>
      </c>
      <c r="I583" s="250"/>
      <c r="J583" s="245"/>
      <c r="K583" s="245"/>
      <c r="L583" s="251"/>
      <c r="M583" s="252"/>
      <c r="N583" s="253"/>
      <c r="O583" s="253"/>
      <c r="P583" s="253"/>
      <c r="Q583" s="253"/>
      <c r="R583" s="253"/>
      <c r="S583" s="253"/>
      <c r="T583" s="25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5" t="s">
        <v>134</v>
      </c>
      <c r="AU583" s="255" t="s">
        <v>83</v>
      </c>
      <c r="AV583" s="13" t="s">
        <v>83</v>
      </c>
      <c r="AW583" s="13" t="s">
        <v>32</v>
      </c>
      <c r="AX583" s="13" t="s">
        <v>81</v>
      </c>
      <c r="AY583" s="255" t="s">
        <v>126</v>
      </c>
    </row>
    <row r="584" s="2" customFormat="1" ht="16.5" customHeight="1">
      <c r="A584" s="39"/>
      <c r="B584" s="40"/>
      <c r="C584" s="230" t="s">
        <v>826</v>
      </c>
      <c r="D584" s="230" t="s">
        <v>128</v>
      </c>
      <c r="E584" s="231" t="s">
        <v>827</v>
      </c>
      <c r="F584" s="232" t="s">
        <v>828</v>
      </c>
      <c r="G584" s="233" t="s">
        <v>156</v>
      </c>
      <c r="H584" s="234">
        <v>0.40000000000000002</v>
      </c>
      <c r="I584" s="235"/>
      <c r="J584" s="236">
        <f>ROUND(I584*H584,2)</f>
        <v>0</v>
      </c>
      <c r="K584" s="237"/>
      <c r="L584" s="45"/>
      <c r="M584" s="238" t="s">
        <v>1</v>
      </c>
      <c r="N584" s="239" t="s">
        <v>41</v>
      </c>
      <c r="O584" s="92"/>
      <c r="P584" s="240">
        <f>O584*H584</f>
        <v>0</v>
      </c>
      <c r="Q584" s="240">
        <v>0</v>
      </c>
      <c r="R584" s="240">
        <f>Q584*H584</f>
        <v>0</v>
      </c>
      <c r="S584" s="240">
        <v>2.3999999999999999</v>
      </c>
      <c r="T584" s="241">
        <f>S584*H584</f>
        <v>0.95999999999999996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42" t="s">
        <v>132</v>
      </c>
      <c r="AT584" s="242" t="s">
        <v>128</v>
      </c>
      <c r="AU584" s="242" t="s">
        <v>83</v>
      </c>
      <c r="AY584" s="18" t="s">
        <v>126</v>
      </c>
      <c r="BE584" s="243">
        <f>IF(N584="základní",J584,0)</f>
        <v>0</v>
      </c>
      <c r="BF584" s="243">
        <f>IF(N584="snížená",J584,0)</f>
        <v>0</v>
      </c>
      <c r="BG584" s="243">
        <f>IF(N584="zákl. přenesená",J584,0)</f>
        <v>0</v>
      </c>
      <c r="BH584" s="243">
        <f>IF(N584="sníž. přenesená",J584,0)</f>
        <v>0</v>
      </c>
      <c r="BI584" s="243">
        <f>IF(N584="nulová",J584,0)</f>
        <v>0</v>
      </c>
      <c r="BJ584" s="18" t="s">
        <v>81</v>
      </c>
      <c r="BK584" s="243">
        <f>ROUND(I584*H584,2)</f>
        <v>0</v>
      </c>
      <c r="BL584" s="18" t="s">
        <v>132</v>
      </c>
      <c r="BM584" s="242" t="s">
        <v>829</v>
      </c>
    </row>
    <row r="585" s="15" customFormat="1">
      <c r="A585" s="15"/>
      <c r="B585" s="267"/>
      <c r="C585" s="268"/>
      <c r="D585" s="246" t="s">
        <v>134</v>
      </c>
      <c r="E585" s="269" t="s">
        <v>1</v>
      </c>
      <c r="F585" s="270" t="s">
        <v>830</v>
      </c>
      <c r="G585" s="268"/>
      <c r="H585" s="269" t="s">
        <v>1</v>
      </c>
      <c r="I585" s="271"/>
      <c r="J585" s="268"/>
      <c r="K585" s="268"/>
      <c r="L585" s="272"/>
      <c r="M585" s="273"/>
      <c r="N585" s="274"/>
      <c r="O585" s="274"/>
      <c r="P585" s="274"/>
      <c r="Q585" s="274"/>
      <c r="R585" s="274"/>
      <c r="S585" s="274"/>
      <c r="T585" s="27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76" t="s">
        <v>134</v>
      </c>
      <c r="AU585" s="276" t="s">
        <v>83</v>
      </c>
      <c r="AV585" s="15" t="s">
        <v>81</v>
      </c>
      <c r="AW585" s="15" t="s">
        <v>32</v>
      </c>
      <c r="AX585" s="15" t="s">
        <v>76</v>
      </c>
      <c r="AY585" s="276" t="s">
        <v>126</v>
      </c>
    </row>
    <row r="586" s="13" customFormat="1">
      <c r="A586" s="13"/>
      <c r="B586" s="244"/>
      <c r="C586" s="245"/>
      <c r="D586" s="246" t="s">
        <v>134</v>
      </c>
      <c r="E586" s="247" t="s">
        <v>1</v>
      </c>
      <c r="F586" s="248" t="s">
        <v>831</v>
      </c>
      <c r="G586" s="245"/>
      <c r="H586" s="249">
        <v>0.40000000000000002</v>
      </c>
      <c r="I586" s="250"/>
      <c r="J586" s="245"/>
      <c r="K586" s="245"/>
      <c r="L586" s="251"/>
      <c r="M586" s="252"/>
      <c r="N586" s="253"/>
      <c r="O586" s="253"/>
      <c r="P586" s="253"/>
      <c r="Q586" s="253"/>
      <c r="R586" s="253"/>
      <c r="S586" s="253"/>
      <c r="T586" s="25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5" t="s">
        <v>134</v>
      </c>
      <c r="AU586" s="255" t="s">
        <v>83</v>
      </c>
      <c r="AV586" s="13" t="s">
        <v>83</v>
      </c>
      <c r="AW586" s="13" t="s">
        <v>32</v>
      </c>
      <c r="AX586" s="13" t="s">
        <v>81</v>
      </c>
      <c r="AY586" s="255" t="s">
        <v>126</v>
      </c>
    </row>
    <row r="587" s="2" customFormat="1" ht="33" customHeight="1">
      <c r="A587" s="39"/>
      <c r="B587" s="40"/>
      <c r="C587" s="230" t="s">
        <v>832</v>
      </c>
      <c r="D587" s="230" t="s">
        <v>128</v>
      </c>
      <c r="E587" s="231" t="s">
        <v>833</v>
      </c>
      <c r="F587" s="232" t="s">
        <v>834</v>
      </c>
      <c r="G587" s="233" t="s">
        <v>156</v>
      </c>
      <c r="H587" s="234">
        <v>11.9</v>
      </c>
      <c r="I587" s="235"/>
      <c r="J587" s="236">
        <f>ROUND(I587*H587,2)</f>
        <v>0</v>
      </c>
      <c r="K587" s="237"/>
      <c r="L587" s="45"/>
      <c r="M587" s="238" t="s">
        <v>1</v>
      </c>
      <c r="N587" s="239" t="s">
        <v>41</v>
      </c>
      <c r="O587" s="92"/>
      <c r="P587" s="240">
        <f>O587*H587</f>
        <v>0</v>
      </c>
      <c r="Q587" s="240">
        <v>0</v>
      </c>
      <c r="R587" s="240">
        <f>Q587*H587</f>
        <v>0</v>
      </c>
      <c r="S587" s="240">
        <v>2.2000000000000002</v>
      </c>
      <c r="T587" s="241">
        <f>S587*H587</f>
        <v>26.180000000000003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42" t="s">
        <v>132</v>
      </c>
      <c r="AT587" s="242" t="s">
        <v>128</v>
      </c>
      <c r="AU587" s="242" t="s">
        <v>83</v>
      </c>
      <c r="AY587" s="18" t="s">
        <v>126</v>
      </c>
      <c r="BE587" s="243">
        <f>IF(N587="základní",J587,0)</f>
        <v>0</v>
      </c>
      <c r="BF587" s="243">
        <f>IF(N587="snížená",J587,0)</f>
        <v>0</v>
      </c>
      <c r="BG587" s="243">
        <f>IF(N587="zákl. přenesená",J587,0)</f>
        <v>0</v>
      </c>
      <c r="BH587" s="243">
        <f>IF(N587="sníž. přenesená",J587,0)</f>
        <v>0</v>
      </c>
      <c r="BI587" s="243">
        <f>IF(N587="nulová",J587,0)</f>
        <v>0</v>
      </c>
      <c r="BJ587" s="18" t="s">
        <v>81</v>
      </c>
      <c r="BK587" s="243">
        <f>ROUND(I587*H587,2)</f>
        <v>0</v>
      </c>
      <c r="BL587" s="18" t="s">
        <v>132</v>
      </c>
      <c r="BM587" s="242" t="s">
        <v>835</v>
      </c>
    </row>
    <row r="588" s="13" customFormat="1">
      <c r="A588" s="13"/>
      <c r="B588" s="244"/>
      <c r="C588" s="245"/>
      <c r="D588" s="246" t="s">
        <v>134</v>
      </c>
      <c r="E588" s="247" t="s">
        <v>1</v>
      </c>
      <c r="F588" s="248" t="s">
        <v>836</v>
      </c>
      <c r="G588" s="245"/>
      <c r="H588" s="249">
        <v>9.6140000000000008</v>
      </c>
      <c r="I588" s="250"/>
      <c r="J588" s="245"/>
      <c r="K588" s="245"/>
      <c r="L588" s="251"/>
      <c r="M588" s="252"/>
      <c r="N588" s="253"/>
      <c r="O588" s="253"/>
      <c r="P588" s="253"/>
      <c r="Q588" s="253"/>
      <c r="R588" s="253"/>
      <c r="S588" s="253"/>
      <c r="T588" s="25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5" t="s">
        <v>134</v>
      </c>
      <c r="AU588" s="255" t="s">
        <v>83</v>
      </c>
      <c r="AV588" s="13" t="s">
        <v>83</v>
      </c>
      <c r="AW588" s="13" t="s">
        <v>32</v>
      </c>
      <c r="AX588" s="13" t="s">
        <v>76</v>
      </c>
      <c r="AY588" s="255" t="s">
        <v>126</v>
      </c>
    </row>
    <row r="589" s="13" customFormat="1">
      <c r="A589" s="13"/>
      <c r="B589" s="244"/>
      <c r="C589" s="245"/>
      <c r="D589" s="246" t="s">
        <v>134</v>
      </c>
      <c r="E589" s="247" t="s">
        <v>1</v>
      </c>
      <c r="F589" s="248" t="s">
        <v>837</v>
      </c>
      <c r="G589" s="245"/>
      <c r="H589" s="249">
        <v>0.71999999999999997</v>
      </c>
      <c r="I589" s="250"/>
      <c r="J589" s="245"/>
      <c r="K589" s="245"/>
      <c r="L589" s="251"/>
      <c r="M589" s="252"/>
      <c r="N589" s="253"/>
      <c r="O589" s="253"/>
      <c r="P589" s="253"/>
      <c r="Q589" s="253"/>
      <c r="R589" s="253"/>
      <c r="S589" s="253"/>
      <c r="T589" s="25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5" t="s">
        <v>134</v>
      </c>
      <c r="AU589" s="255" t="s">
        <v>83</v>
      </c>
      <c r="AV589" s="13" t="s">
        <v>83</v>
      </c>
      <c r="AW589" s="13" t="s">
        <v>32</v>
      </c>
      <c r="AX589" s="13" t="s">
        <v>76</v>
      </c>
      <c r="AY589" s="255" t="s">
        <v>126</v>
      </c>
    </row>
    <row r="590" s="13" customFormat="1">
      <c r="A590" s="13"/>
      <c r="B590" s="244"/>
      <c r="C590" s="245"/>
      <c r="D590" s="246" t="s">
        <v>134</v>
      </c>
      <c r="E590" s="247" t="s">
        <v>1</v>
      </c>
      <c r="F590" s="248" t="s">
        <v>838</v>
      </c>
      <c r="G590" s="245"/>
      <c r="H590" s="249">
        <v>1.536</v>
      </c>
      <c r="I590" s="250"/>
      <c r="J590" s="245"/>
      <c r="K590" s="245"/>
      <c r="L590" s="251"/>
      <c r="M590" s="252"/>
      <c r="N590" s="253"/>
      <c r="O590" s="253"/>
      <c r="P590" s="253"/>
      <c r="Q590" s="253"/>
      <c r="R590" s="253"/>
      <c r="S590" s="253"/>
      <c r="T590" s="25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5" t="s">
        <v>134</v>
      </c>
      <c r="AU590" s="255" t="s">
        <v>83</v>
      </c>
      <c r="AV590" s="13" t="s">
        <v>83</v>
      </c>
      <c r="AW590" s="13" t="s">
        <v>32</v>
      </c>
      <c r="AX590" s="13" t="s">
        <v>76</v>
      </c>
      <c r="AY590" s="255" t="s">
        <v>126</v>
      </c>
    </row>
    <row r="591" s="13" customFormat="1">
      <c r="A591" s="13"/>
      <c r="B591" s="244"/>
      <c r="C591" s="245"/>
      <c r="D591" s="246" t="s">
        <v>134</v>
      </c>
      <c r="E591" s="247" t="s">
        <v>1</v>
      </c>
      <c r="F591" s="248" t="s">
        <v>839</v>
      </c>
      <c r="G591" s="245"/>
      <c r="H591" s="249">
        <v>0.029999999999999999</v>
      </c>
      <c r="I591" s="250"/>
      <c r="J591" s="245"/>
      <c r="K591" s="245"/>
      <c r="L591" s="251"/>
      <c r="M591" s="252"/>
      <c r="N591" s="253"/>
      <c r="O591" s="253"/>
      <c r="P591" s="253"/>
      <c r="Q591" s="253"/>
      <c r="R591" s="253"/>
      <c r="S591" s="253"/>
      <c r="T591" s="25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5" t="s">
        <v>134</v>
      </c>
      <c r="AU591" s="255" t="s">
        <v>83</v>
      </c>
      <c r="AV591" s="13" t="s">
        <v>83</v>
      </c>
      <c r="AW591" s="13" t="s">
        <v>32</v>
      </c>
      <c r="AX591" s="13" t="s">
        <v>76</v>
      </c>
      <c r="AY591" s="255" t="s">
        <v>126</v>
      </c>
    </row>
    <row r="592" s="14" customFormat="1">
      <c r="A592" s="14"/>
      <c r="B592" s="256"/>
      <c r="C592" s="257"/>
      <c r="D592" s="246" t="s">
        <v>134</v>
      </c>
      <c r="E592" s="258" t="s">
        <v>1</v>
      </c>
      <c r="F592" s="259" t="s">
        <v>137</v>
      </c>
      <c r="G592" s="257"/>
      <c r="H592" s="260">
        <v>11.9</v>
      </c>
      <c r="I592" s="261"/>
      <c r="J592" s="257"/>
      <c r="K592" s="257"/>
      <c r="L592" s="262"/>
      <c r="M592" s="263"/>
      <c r="N592" s="264"/>
      <c r="O592" s="264"/>
      <c r="P592" s="264"/>
      <c r="Q592" s="264"/>
      <c r="R592" s="264"/>
      <c r="S592" s="264"/>
      <c r="T592" s="26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6" t="s">
        <v>134</v>
      </c>
      <c r="AU592" s="266" t="s">
        <v>83</v>
      </c>
      <c r="AV592" s="14" t="s">
        <v>132</v>
      </c>
      <c r="AW592" s="14" t="s">
        <v>32</v>
      </c>
      <c r="AX592" s="14" t="s">
        <v>81</v>
      </c>
      <c r="AY592" s="266" t="s">
        <v>126</v>
      </c>
    </row>
    <row r="593" s="2" customFormat="1" ht="21.75" customHeight="1">
      <c r="A593" s="39"/>
      <c r="B593" s="40"/>
      <c r="C593" s="230" t="s">
        <v>840</v>
      </c>
      <c r="D593" s="230" t="s">
        <v>128</v>
      </c>
      <c r="E593" s="231" t="s">
        <v>841</v>
      </c>
      <c r="F593" s="232" t="s">
        <v>842</v>
      </c>
      <c r="G593" s="233" t="s">
        <v>156</v>
      </c>
      <c r="H593" s="234">
        <v>11.9</v>
      </c>
      <c r="I593" s="235"/>
      <c r="J593" s="236">
        <f>ROUND(I593*H593,2)</f>
        <v>0</v>
      </c>
      <c r="K593" s="237"/>
      <c r="L593" s="45"/>
      <c r="M593" s="238" t="s">
        <v>1</v>
      </c>
      <c r="N593" s="239" t="s">
        <v>41</v>
      </c>
      <c r="O593" s="92"/>
      <c r="P593" s="240">
        <f>O593*H593</f>
        <v>0</v>
      </c>
      <c r="Q593" s="240">
        <v>0</v>
      </c>
      <c r="R593" s="240">
        <f>Q593*H593</f>
        <v>0</v>
      </c>
      <c r="S593" s="240">
        <v>0.029000000000000001</v>
      </c>
      <c r="T593" s="241">
        <f>S593*H593</f>
        <v>0.34510000000000002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42" t="s">
        <v>132</v>
      </c>
      <c r="AT593" s="242" t="s">
        <v>128</v>
      </c>
      <c r="AU593" s="242" t="s">
        <v>83</v>
      </c>
      <c r="AY593" s="18" t="s">
        <v>126</v>
      </c>
      <c r="BE593" s="243">
        <f>IF(N593="základní",J593,0)</f>
        <v>0</v>
      </c>
      <c r="BF593" s="243">
        <f>IF(N593="snížená",J593,0)</f>
        <v>0</v>
      </c>
      <c r="BG593" s="243">
        <f>IF(N593="zákl. přenesená",J593,0)</f>
        <v>0</v>
      </c>
      <c r="BH593" s="243">
        <f>IF(N593="sníž. přenesená",J593,0)</f>
        <v>0</v>
      </c>
      <c r="BI593" s="243">
        <f>IF(N593="nulová",J593,0)</f>
        <v>0</v>
      </c>
      <c r="BJ593" s="18" t="s">
        <v>81</v>
      </c>
      <c r="BK593" s="243">
        <f>ROUND(I593*H593,2)</f>
        <v>0</v>
      </c>
      <c r="BL593" s="18" t="s">
        <v>132</v>
      </c>
      <c r="BM593" s="242" t="s">
        <v>843</v>
      </c>
    </row>
    <row r="594" s="2" customFormat="1" ht="21.75" customHeight="1">
      <c r="A594" s="39"/>
      <c r="B594" s="40"/>
      <c r="C594" s="230" t="s">
        <v>844</v>
      </c>
      <c r="D594" s="230" t="s">
        <v>128</v>
      </c>
      <c r="E594" s="231" t="s">
        <v>845</v>
      </c>
      <c r="F594" s="232" t="s">
        <v>846</v>
      </c>
      <c r="G594" s="233" t="s">
        <v>319</v>
      </c>
      <c r="H594" s="234">
        <v>6</v>
      </c>
      <c r="I594" s="235"/>
      <c r="J594" s="236">
        <f>ROUND(I594*H594,2)</f>
        <v>0</v>
      </c>
      <c r="K594" s="237"/>
      <c r="L594" s="45"/>
      <c r="M594" s="238" t="s">
        <v>1</v>
      </c>
      <c r="N594" s="239" t="s">
        <v>41</v>
      </c>
      <c r="O594" s="92"/>
      <c r="P594" s="240">
        <f>O594*H594</f>
        <v>0</v>
      </c>
      <c r="Q594" s="240">
        <v>0</v>
      </c>
      <c r="R594" s="240">
        <f>Q594*H594</f>
        <v>0</v>
      </c>
      <c r="S594" s="240">
        <v>0.0089999999999999993</v>
      </c>
      <c r="T594" s="241">
        <f>S594*H594</f>
        <v>0.053999999999999992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42" t="s">
        <v>132</v>
      </c>
      <c r="AT594" s="242" t="s">
        <v>128</v>
      </c>
      <c r="AU594" s="242" t="s">
        <v>83</v>
      </c>
      <c r="AY594" s="18" t="s">
        <v>126</v>
      </c>
      <c r="BE594" s="243">
        <f>IF(N594="základní",J594,0)</f>
        <v>0</v>
      </c>
      <c r="BF594" s="243">
        <f>IF(N594="snížená",J594,0)</f>
        <v>0</v>
      </c>
      <c r="BG594" s="243">
        <f>IF(N594="zákl. přenesená",J594,0)</f>
        <v>0</v>
      </c>
      <c r="BH594" s="243">
        <f>IF(N594="sníž. přenesená",J594,0)</f>
        <v>0</v>
      </c>
      <c r="BI594" s="243">
        <f>IF(N594="nulová",J594,0)</f>
        <v>0</v>
      </c>
      <c r="BJ594" s="18" t="s">
        <v>81</v>
      </c>
      <c r="BK594" s="243">
        <f>ROUND(I594*H594,2)</f>
        <v>0</v>
      </c>
      <c r="BL594" s="18" t="s">
        <v>132</v>
      </c>
      <c r="BM594" s="242" t="s">
        <v>847</v>
      </c>
    </row>
    <row r="595" s="13" customFormat="1">
      <c r="A595" s="13"/>
      <c r="B595" s="244"/>
      <c r="C595" s="245"/>
      <c r="D595" s="246" t="s">
        <v>134</v>
      </c>
      <c r="E595" s="247" t="s">
        <v>1</v>
      </c>
      <c r="F595" s="248" t="s">
        <v>848</v>
      </c>
      <c r="G595" s="245"/>
      <c r="H595" s="249">
        <v>6</v>
      </c>
      <c r="I595" s="250"/>
      <c r="J595" s="245"/>
      <c r="K595" s="245"/>
      <c r="L595" s="251"/>
      <c r="M595" s="252"/>
      <c r="N595" s="253"/>
      <c r="O595" s="253"/>
      <c r="P595" s="253"/>
      <c r="Q595" s="253"/>
      <c r="R595" s="253"/>
      <c r="S595" s="253"/>
      <c r="T595" s="25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5" t="s">
        <v>134</v>
      </c>
      <c r="AU595" s="255" t="s">
        <v>83</v>
      </c>
      <c r="AV595" s="13" t="s">
        <v>83</v>
      </c>
      <c r="AW595" s="13" t="s">
        <v>32</v>
      </c>
      <c r="AX595" s="13" t="s">
        <v>81</v>
      </c>
      <c r="AY595" s="255" t="s">
        <v>126</v>
      </c>
    </row>
    <row r="596" s="2" customFormat="1" ht="33" customHeight="1">
      <c r="A596" s="39"/>
      <c r="B596" s="40"/>
      <c r="C596" s="230" t="s">
        <v>849</v>
      </c>
      <c r="D596" s="230" t="s">
        <v>128</v>
      </c>
      <c r="E596" s="231" t="s">
        <v>850</v>
      </c>
      <c r="F596" s="232" t="s">
        <v>851</v>
      </c>
      <c r="G596" s="233" t="s">
        <v>131</v>
      </c>
      <c r="H596" s="234">
        <v>278.19999999999999</v>
      </c>
      <c r="I596" s="235"/>
      <c r="J596" s="236">
        <f>ROUND(I596*H596,2)</f>
        <v>0</v>
      </c>
      <c r="K596" s="237"/>
      <c r="L596" s="45"/>
      <c r="M596" s="238" t="s">
        <v>1</v>
      </c>
      <c r="N596" s="239" t="s">
        <v>41</v>
      </c>
      <c r="O596" s="92"/>
      <c r="P596" s="240">
        <f>O596*H596</f>
        <v>0</v>
      </c>
      <c r="Q596" s="240">
        <v>0</v>
      </c>
      <c r="R596" s="240">
        <f>Q596*H596</f>
        <v>0</v>
      </c>
      <c r="S596" s="240">
        <v>0.058999999999999997</v>
      </c>
      <c r="T596" s="241">
        <f>S596*H596</f>
        <v>16.413799999999998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42" t="s">
        <v>132</v>
      </c>
      <c r="AT596" s="242" t="s">
        <v>128</v>
      </c>
      <c r="AU596" s="242" t="s">
        <v>83</v>
      </c>
      <c r="AY596" s="18" t="s">
        <v>126</v>
      </c>
      <c r="BE596" s="243">
        <f>IF(N596="základní",J596,0)</f>
        <v>0</v>
      </c>
      <c r="BF596" s="243">
        <f>IF(N596="snížená",J596,0)</f>
        <v>0</v>
      </c>
      <c r="BG596" s="243">
        <f>IF(N596="zákl. přenesená",J596,0)</f>
        <v>0</v>
      </c>
      <c r="BH596" s="243">
        <f>IF(N596="sníž. přenesená",J596,0)</f>
        <v>0</v>
      </c>
      <c r="BI596" s="243">
        <f>IF(N596="nulová",J596,0)</f>
        <v>0</v>
      </c>
      <c r="BJ596" s="18" t="s">
        <v>81</v>
      </c>
      <c r="BK596" s="243">
        <f>ROUND(I596*H596,2)</f>
        <v>0</v>
      </c>
      <c r="BL596" s="18" t="s">
        <v>132</v>
      </c>
      <c r="BM596" s="242" t="s">
        <v>852</v>
      </c>
    </row>
    <row r="597" s="15" customFormat="1">
      <c r="A597" s="15"/>
      <c r="B597" s="267"/>
      <c r="C597" s="268"/>
      <c r="D597" s="246" t="s">
        <v>134</v>
      </c>
      <c r="E597" s="269" t="s">
        <v>1</v>
      </c>
      <c r="F597" s="270" t="s">
        <v>481</v>
      </c>
      <c r="G597" s="268"/>
      <c r="H597" s="269" t="s">
        <v>1</v>
      </c>
      <c r="I597" s="271"/>
      <c r="J597" s="268"/>
      <c r="K597" s="268"/>
      <c r="L597" s="272"/>
      <c r="M597" s="273"/>
      <c r="N597" s="274"/>
      <c r="O597" s="274"/>
      <c r="P597" s="274"/>
      <c r="Q597" s="274"/>
      <c r="R597" s="274"/>
      <c r="S597" s="274"/>
      <c r="T597" s="27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76" t="s">
        <v>134</v>
      </c>
      <c r="AU597" s="276" t="s">
        <v>83</v>
      </c>
      <c r="AV597" s="15" t="s">
        <v>81</v>
      </c>
      <c r="AW597" s="15" t="s">
        <v>32</v>
      </c>
      <c r="AX597" s="15" t="s">
        <v>76</v>
      </c>
      <c r="AY597" s="276" t="s">
        <v>126</v>
      </c>
    </row>
    <row r="598" s="13" customFormat="1">
      <c r="A598" s="13"/>
      <c r="B598" s="244"/>
      <c r="C598" s="245"/>
      <c r="D598" s="246" t="s">
        <v>134</v>
      </c>
      <c r="E598" s="247" t="s">
        <v>1</v>
      </c>
      <c r="F598" s="248" t="s">
        <v>482</v>
      </c>
      <c r="G598" s="245"/>
      <c r="H598" s="249">
        <v>128.62000000000001</v>
      </c>
      <c r="I598" s="250"/>
      <c r="J598" s="245"/>
      <c r="K598" s="245"/>
      <c r="L598" s="251"/>
      <c r="M598" s="252"/>
      <c r="N598" s="253"/>
      <c r="O598" s="253"/>
      <c r="P598" s="253"/>
      <c r="Q598" s="253"/>
      <c r="R598" s="253"/>
      <c r="S598" s="253"/>
      <c r="T598" s="25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5" t="s">
        <v>134</v>
      </c>
      <c r="AU598" s="255" t="s">
        <v>83</v>
      </c>
      <c r="AV598" s="13" t="s">
        <v>83</v>
      </c>
      <c r="AW598" s="13" t="s">
        <v>32</v>
      </c>
      <c r="AX598" s="13" t="s">
        <v>76</v>
      </c>
      <c r="AY598" s="255" t="s">
        <v>126</v>
      </c>
    </row>
    <row r="599" s="13" customFormat="1">
      <c r="A599" s="13"/>
      <c r="B599" s="244"/>
      <c r="C599" s="245"/>
      <c r="D599" s="246" t="s">
        <v>134</v>
      </c>
      <c r="E599" s="247" t="s">
        <v>1</v>
      </c>
      <c r="F599" s="248" t="s">
        <v>483</v>
      </c>
      <c r="G599" s="245"/>
      <c r="H599" s="249">
        <v>119.503</v>
      </c>
      <c r="I599" s="250"/>
      <c r="J599" s="245"/>
      <c r="K599" s="245"/>
      <c r="L599" s="251"/>
      <c r="M599" s="252"/>
      <c r="N599" s="253"/>
      <c r="O599" s="253"/>
      <c r="P599" s="253"/>
      <c r="Q599" s="253"/>
      <c r="R599" s="253"/>
      <c r="S599" s="253"/>
      <c r="T599" s="25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5" t="s">
        <v>134</v>
      </c>
      <c r="AU599" s="255" t="s">
        <v>83</v>
      </c>
      <c r="AV599" s="13" t="s">
        <v>83</v>
      </c>
      <c r="AW599" s="13" t="s">
        <v>32</v>
      </c>
      <c r="AX599" s="13" t="s">
        <v>76</v>
      </c>
      <c r="AY599" s="255" t="s">
        <v>126</v>
      </c>
    </row>
    <row r="600" s="13" customFormat="1">
      <c r="A600" s="13"/>
      <c r="B600" s="244"/>
      <c r="C600" s="245"/>
      <c r="D600" s="246" t="s">
        <v>134</v>
      </c>
      <c r="E600" s="247" t="s">
        <v>1</v>
      </c>
      <c r="F600" s="248" t="s">
        <v>484</v>
      </c>
      <c r="G600" s="245"/>
      <c r="H600" s="249">
        <v>0.076999999999999999</v>
      </c>
      <c r="I600" s="250"/>
      <c r="J600" s="245"/>
      <c r="K600" s="245"/>
      <c r="L600" s="251"/>
      <c r="M600" s="252"/>
      <c r="N600" s="253"/>
      <c r="O600" s="253"/>
      <c r="P600" s="253"/>
      <c r="Q600" s="253"/>
      <c r="R600" s="253"/>
      <c r="S600" s="253"/>
      <c r="T600" s="25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5" t="s">
        <v>134</v>
      </c>
      <c r="AU600" s="255" t="s">
        <v>83</v>
      </c>
      <c r="AV600" s="13" t="s">
        <v>83</v>
      </c>
      <c r="AW600" s="13" t="s">
        <v>32</v>
      </c>
      <c r="AX600" s="13" t="s">
        <v>76</v>
      </c>
      <c r="AY600" s="255" t="s">
        <v>126</v>
      </c>
    </row>
    <row r="601" s="16" customFormat="1">
      <c r="A601" s="16"/>
      <c r="B601" s="277"/>
      <c r="C601" s="278"/>
      <c r="D601" s="246" t="s">
        <v>134</v>
      </c>
      <c r="E601" s="279" t="s">
        <v>1</v>
      </c>
      <c r="F601" s="280" t="s">
        <v>175</v>
      </c>
      <c r="G601" s="278"/>
      <c r="H601" s="281">
        <v>248.19999999999999</v>
      </c>
      <c r="I601" s="282"/>
      <c r="J601" s="278"/>
      <c r="K601" s="278"/>
      <c r="L601" s="283"/>
      <c r="M601" s="284"/>
      <c r="N601" s="285"/>
      <c r="O601" s="285"/>
      <c r="P601" s="285"/>
      <c r="Q601" s="285"/>
      <c r="R601" s="285"/>
      <c r="S601" s="285"/>
      <c r="T601" s="28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T601" s="287" t="s">
        <v>134</v>
      </c>
      <c r="AU601" s="287" t="s">
        <v>83</v>
      </c>
      <c r="AV601" s="16" t="s">
        <v>142</v>
      </c>
      <c r="AW601" s="16" t="s">
        <v>32</v>
      </c>
      <c r="AX601" s="16" t="s">
        <v>76</v>
      </c>
      <c r="AY601" s="287" t="s">
        <v>126</v>
      </c>
    </row>
    <row r="602" s="15" customFormat="1">
      <c r="A602" s="15"/>
      <c r="B602" s="267"/>
      <c r="C602" s="268"/>
      <c r="D602" s="246" t="s">
        <v>134</v>
      </c>
      <c r="E602" s="269" t="s">
        <v>1</v>
      </c>
      <c r="F602" s="270" t="s">
        <v>472</v>
      </c>
      <c r="G602" s="268"/>
      <c r="H602" s="269" t="s">
        <v>1</v>
      </c>
      <c r="I602" s="271"/>
      <c r="J602" s="268"/>
      <c r="K602" s="268"/>
      <c r="L602" s="272"/>
      <c r="M602" s="273"/>
      <c r="N602" s="274"/>
      <c r="O602" s="274"/>
      <c r="P602" s="274"/>
      <c r="Q602" s="274"/>
      <c r="R602" s="274"/>
      <c r="S602" s="274"/>
      <c r="T602" s="27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76" t="s">
        <v>134</v>
      </c>
      <c r="AU602" s="276" t="s">
        <v>83</v>
      </c>
      <c r="AV602" s="15" t="s">
        <v>81</v>
      </c>
      <c r="AW602" s="15" t="s">
        <v>32</v>
      </c>
      <c r="AX602" s="15" t="s">
        <v>76</v>
      </c>
      <c r="AY602" s="276" t="s">
        <v>126</v>
      </c>
    </row>
    <row r="603" s="13" customFormat="1">
      <c r="A603" s="13"/>
      <c r="B603" s="244"/>
      <c r="C603" s="245"/>
      <c r="D603" s="246" t="s">
        <v>134</v>
      </c>
      <c r="E603" s="247" t="s">
        <v>1</v>
      </c>
      <c r="F603" s="248" t="s">
        <v>473</v>
      </c>
      <c r="G603" s="245"/>
      <c r="H603" s="249">
        <v>0.105</v>
      </c>
      <c r="I603" s="250"/>
      <c r="J603" s="245"/>
      <c r="K603" s="245"/>
      <c r="L603" s="251"/>
      <c r="M603" s="252"/>
      <c r="N603" s="253"/>
      <c r="O603" s="253"/>
      <c r="P603" s="253"/>
      <c r="Q603" s="253"/>
      <c r="R603" s="253"/>
      <c r="S603" s="253"/>
      <c r="T603" s="25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5" t="s">
        <v>134</v>
      </c>
      <c r="AU603" s="255" t="s">
        <v>83</v>
      </c>
      <c r="AV603" s="13" t="s">
        <v>83</v>
      </c>
      <c r="AW603" s="13" t="s">
        <v>32</v>
      </c>
      <c r="AX603" s="13" t="s">
        <v>76</v>
      </c>
      <c r="AY603" s="255" t="s">
        <v>126</v>
      </c>
    </row>
    <row r="604" s="13" customFormat="1">
      <c r="A604" s="13"/>
      <c r="B604" s="244"/>
      <c r="C604" s="245"/>
      <c r="D604" s="246" t="s">
        <v>134</v>
      </c>
      <c r="E604" s="247" t="s">
        <v>1</v>
      </c>
      <c r="F604" s="248" t="s">
        <v>485</v>
      </c>
      <c r="G604" s="245"/>
      <c r="H604" s="249">
        <v>23.335000000000001</v>
      </c>
      <c r="I604" s="250"/>
      <c r="J604" s="245"/>
      <c r="K604" s="245"/>
      <c r="L604" s="251"/>
      <c r="M604" s="252"/>
      <c r="N604" s="253"/>
      <c r="O604" s="253"/>
      <c r="P604" s="253"/>
      <c r="Q604" s="253"/>
      <c r="R604" s="253"/>
      <c r="S604" s="253"/>
      <c r="T604" s="25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5" t="s">
        <v>134</v>
      </c>
      <c r="AU604" s="255" t="s">
        <v>83</v>
      </c>
      <c r="AV604" s="13" t="s">
        <v>83</v>
      </c>
      <c r="AW604" s="13" t="s">
        <v>32</v>
      </c>
      <c r="AX604" s="13" t="s">
        <v>76</v>
      </c>
      <c r="AY604" s="255" t="s">
        <v>126</v>
      </c>
    </row>
    <row r="605" s="13" customFormat="1">
      <c r="A605" s="13"/>
      <c r="B605" s="244"/>
      <c r="C605" s="245"/>
      <c r="D605" s="246" t="s">
        <v>134</v>
      </c>
      <c r="E605" s="247" t="s">
        <v>1</v>
      </c>
      <c r="F605" s="248" t="s">
        <v>486</v>
      </c>
      <c r="G605" s="245"/>
      <c r="H605" s="249">
        <v>6.5650000000000004</v>
      </c>
      <c r="I605" s="250"/>
      <c r="J605" s="245"/>
      <c r="K605" s="245"/>
      <c r="L605" s="251"/>
      <c r="M605" s="252"/>
      <c r="N605" s="253"/>
      <c r="O605" s="253"/>
      <c r="P605" s="253"/>
      <c r="Q605" s="253"/>
      <c r="R605" s="253"/>
      <c r="S605" s="253"/>
      <c r="T605" s="25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5" t="s">
        <v>134</v>
      </c>
      <c r="AU605" s="255" t="s">
        <v>83</v>
      </c>
      <c r="AV605" s="13" t="s">
        <v>83</v>
      </c>
      <c r="AW605" s="13" t="s">
        <v>32</v>
      </c>
      <c r="AX605" s="13" t="s">
        <v>76</v>
      </c>
      <c r="AY605" s="255" t="s">
        <v>126</v>
      </c>
    </row>
    <row r="606" s="13" customFormat="1">
      <c r="A606" s="13"/>
      <c r="B606" s="244"/>
      <c r="C606" s="245"/>
      <c r="D606" s="246" t="s">
        <v>134</v>
      </c>
      <c r="E606" s="247" t="s">
        <v>1</v>
      </c>
      <c r="F606" s="248" t="s">
        <v>487</v>
      </c>
      <c r="G606" s="245"/>
      <c r="H606" s="249">
        <v>-0.0050000000000000001</v>
      </c>
      <c r="I606" s="250"/>
      <c r="J606" s="245"/>
      <c r="K606" s="245"/>
      <c r="L606" s="251"/>
      <c r="M606" s="252"/>
      <c r="N606" s="253"/>
      <c r="O606" s="253"/>
      <c r="P606" s="253"/>
      <c r="Q606" s="253"/>
      <c r="R606" s="253"/>
      <c r="S606" s="253"/>
      <c r="T606" s="25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5" t="s">
        <v>134</v>
      </c>
      <c r="AU606" s="255" t="s">
        <v>83</v>
      </c>
      <c r="AV606" s="13" t="s">
        <v>83</v>
      </c>
      <c r="AW606" s="13" t="s">
        <v>32</v>
      </c>
      <c r="AX606" s="13" t="s">
        <v>76</v>
      </c>
      <c r="AY606" s="255" t="s">
        <v>126</v>
      </c>
    </row>
    <row r="607" s="16" customFormat="1">
      <c r="A607" s="16"/>
      <c r="B607" s="277"/>
      <c r="C607" s="278"/>
      <c r="D607" s="246" t="s">
        <v>134</v>
      </c>
      <c r="E607" s="279" t="s">
        <v>1</v>
      </c>
      <c r="F607" s="280" t="s">
        <v>175</v>
      </c>
      <c r="G607" s="278"/>
      <c r="H607" s="281">
        <v>30</v>
      </c>
      <c r="I607" s="282"/>
      <c r="J607" s="278"/>
      <c r="K607" s="278"/>
      <c r="L607" s="283"/>
      <c r="M607" s="284"/>
      <c r="N607" s="285"/>
      <c r="O607" s="285"/>
      <c r="P607" s="285"/>
      <c r="Q607" s="285"/>
      <c r="R607" s="285"/>
      <c r="S607" s="285"/>
      <c r="T607" s="28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T607" s="287" t="s">
        <v>134</v>
      </c>
      <c r="AU607" s="287" t="s">
        <v>83</v>
      </c>
      <c r="AV607" s="16" t="s">
        <v>142</v>
      </c>
      <c r="AW607" s="16" t="s">
        <v>32</v>
      </c>
      <c r="AX607" s="16" t="s">
        <v>76</v>
      </c>
      <c r="AY607" s="287" t="s">
        <v>126</v>
      </c>
    </row>
    <row r="608" s="14" customFormat="1">
      <c r="A608" s="14"/>
      <c r="B608" s="256"/>
      <c r="C608" s="257"/>
      <c r="D608" s="246" t="s">
        <v>134</v>
      </c>
      <c r="E608" s="258" t="s">
        <v>1</v>
      </c>
      <c r="F608" s="259" t="s">
        <v>137</v>
      </c>
      <c r="G608" s="257"/>
      <c r="H608" s="260">
        <v>278.19999999999999</v>
      </c>
      <c r="I608" s="261"/>
      <c r="J608" s="257"/>
      <c r="K608" s="257"/>
      <c r="L608" s="262"/>
      <c r="M608" s="263"/>
      <c r="N608" s="264"/>
      <c r="O608" s="264"/>
      <c r="P608" s="264"/>
      <c r="Q608" s="264"/>
      <c r="R608" s="264"/>
      <c r="S608" s="264"/>
      <c r="T608" s="265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6" t="s">
        <v>134</v>
      </c>
      <c r="AU608" s="266" t="s">
        <v>83</v>
      </c>
      <c r="AV608" s="14" t="s">
        <v>132</v>
      </c>
      <c r="AW608" s="14" t="s">
        <v>32</v>
      </c>
      <c r="AX608" s="14" t="s">
        <v>81</v>
      </c>
      <c r="AY608" s="266" t="s">
        <v>126</v>
      </c>
    </row>
    <row r="609" s="2" customFormat="1" ht="16.5" customHeight="1">
      <c r="A609" s="39"/>
      <c r="B609" s="40"/>
      <c r="C609" s="230" t="s">
        <v>853</v>
      </c>
      <c r="D609" s="230" t="s">
        <v>128</v>
      </c>
      <c r="E609" s="231" t="s">
        <v>854</v>
      </c>
      <c r="F609" s="232" t="s">
        <v>855</v>
      </c>
      <c r="G609" s="233" t="s">
        <v>856</v>
      </c>
      <c r="H609" s="234">
        <v>1</v>
      </c>
      <c r="I609" s="235"/>
      <c r="J609" s="236">
        <f>ROUND(I609*H609,2)</f>
        <v>0</v>
      </c>
      <c r="K609" s="237"/>
      <c r="L609" s="45"/>
      <c r="M609" s="238" t="s">
        <v>1</v>
      </c>
      <c r="N609" s="239" t="s">
        <v>41</v>
      </c>
      <c r="O609" s="92"/>
      <c r="P609" s="240">
        <f>O609*H609</f>
        <v>0</v>
      </c>
      <c r="Q609" s="240">
        <v>0</v>
      </c>
      <c r="R609" s="240">
        <f>Q609*H609</f>
        <v>0</v>
      </c>
      <c r="S609" s="240">
        <v>0</v>
      </c>
      <c r="T609" s="241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42" t="s">
        <v>132</v>
      </c>
      <c r="AT609" s="242" t="s">
        <v>128</v>
      </c>
      <c r="AU609" s="242" t="s">
        <v>83</v>
      </c>
      <c r="AY609" s="18" t="s">
        <v>126</v>
      </c>
      <c r="BE609" s="243">
        <f>IF(N609="základní",J609,0)</f>
        <v>0</v>
      </c>
      <c r="BF609" s="243">
        <f>IF(N609="snížená",J609,0)</f>
        <v>0</v>
      </c>
      <c r="BG609" s="243">
        <f>IF(N609="zákl. přenesená",J609,0)</f>
        <v>0</v>
      </c>
      <c r="BH609" s="243">
        <f>IF(N609="sníž. přenesená",J609,0)</f>
        <v>0</v>
      </c>
      <c r="BI609" s="243">
        <f>IF(N609="nulová",J609,0)</f>
        <v>0</v>
      </c>
      <c r="BJ609" s="18" t="s">
        <v>81</v>
      </c>
      <c r="BK609" s="243">
        <f>ROUND(I609*H609,2)</f>
        <v>0</v>
      </c>
      <c r="BL609" s="18" t="s">
        <v>132</v>
      </c>
      <c r="BM609" s="242" t="s">
        <v>857</v>
      </c>
    </row>
    <row r="610" s="2" customFormat="1" ht="16.5" customHeight="1">
      <c r="A610" s="39"/>
      <c r="B610" s="40"/>
      <c r="C610" s="230" t="s">
        <v>858</v>
      </c>
      <c r="D610" s="230" t="s">
        <v>128</v>
      </c>
      <c r="E610" s="231" t="s">
        <v>859</v>
      </c>
      <c r="F610" s="232" t="s">
        <v>860</v>
      </c>
      <c r="G610" s="233" t="s">
        <v>856</v>
      </c>
      <c r="H610" s="234">
        <v>1</v>
      </c>
      <c r="I610" s="235"/>
      <c r="J610" s="236">
        <f>ROUND(I610*H610,2)</f>
        <v>0</v>
      </c>
      <c r="K610" s="237"/>
      <c r="L610" s="45"/>
      <c r="M610" s="238" t="s">
        <v>1</v>
      </c>
      <c r="N610" s="239" t="s">
        <v>41</v>
      </c>
      <c r="O610" s="92"/>
      <c r="P610" s="240">
        <f>O610*H610</f>
        <v>0</v>
      </c>
      <c r="Q610" s="240">
        <v>0</v>
      </c>
      <c r="R610" s="240">
        <f>Q610*H610</f>
        <v>0</v>
      </c>
      <c r="S610" s="240">
        <v>0</v>
      </c>
      <c r="T610" s="241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42" t="s">
        <v>132</v>
      </c>
      <c r="AT610" s="242" t="s">
        <v>128</v>
      </c>
      <c r="AU610" s="242" t="s">
        <v>83</v>
      </c>
      <c r="AY610" s="18" t="s">
        <v>126</v>
      </c>
      <c r="BE610" s="243">
        <f>IF(N610="základní",J610,0)</f>
        <v>0</v>
      </c>
      <c r="BF610" s="243">
        <f>IF(N610="snížená",J610,0)</f>
        <v>0</v>
      </c>
      <c r="BG610" s="243">
        <f>IF(N610="zákl. přenesená",J610,0)</f>
        <v>0</v>
      </c>
      <c r="BH610" s="243">
        <f>IF(N610="sníž. přenesená",J610,0)</f>
        <v>0</v>
      </c>
      <c r="BI610" s="243">
        <f>IF(N610="nulová",J610,0)</f>
        <v>0</v>
      </c>
      <c r="BJ610" s="18" t="s">
        <v>81</v>
      </c>
      <c r="BK610" s="243">
        <f>ROUND(I610*H610,2)</f>
        <v>0</v>
      </c>
      <c r="BL610" s="18" t="s">
        <v>132</v>
      </c>
      <c r="BM610" s="242" t="s">
        <v>861</v>
      </c>
    </row>
    <row r="611" s="12" customFormat="1" ht="22.8" customHeight="1">
      <c r="A611" s="12"/>
      <c r="B611" s="214"/>
      <c r="C611" s="215"/>
      <c r="D611" s="216" t="s">
        <v>75</v>
      </c>
      <c r="E611" s="228" t="s">
        <v>862</v>
      </c>
      <c r="F611" s="228" t="s">
        <v>863</v>
      </c>
      <c r="G611" s="215"/>
      <c r="H611" s="215"/>
      <c r="I611" s="218"/>
      <c r="J611" s="229">
        <f>BK611</f>
        <v>0</v>
      </c>
      <c r="K611" s="215"/>
      <c r="L611" s="220"/>
      <c r="M611" s="221"/>
      <c r="N611" s="222"/>
      <c r="O611" s="222"/>
      <c r="P611" s="223">
        <f>SUM(P612:P619)</f>
        <v>0</v>
      </c>
      <c r="Q611" s="222"/>
      <c r="R611" s="223">
        <f>SUM(R612:R619)</f>
        <v>0</v>
      </c>
      <c r="S611" s="222"/>
      <c r="T611" s="224">
        <f>SUM(T612:T619)</f>
        <v>0</v>
      </c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R611" s="225" t="s">
        <v>81</v>
      </c>
      <c r="AT611" s="226" t="s">
        <v>75</v>
      </c>
      <c r="AU611" s="226" t="s">
        <v>81</v>
      </c>
      <c r="AY611" s="225" t="s">
        <v>126</v>
      </c>
      <c r="BK611" s="227">
        <f>SUM(BK612:BK619)</f>
        <v>0</v>
      </c>
    </row>
    <row r="612" s="2" customFormat="1" ht="21.75" customHeight="1">
      <c r="A612" s="39"/>
      <c r="B612" s="40"/>
      <c r="C612" s="230" t="s">
        <v>864</v>
      </c>
      <c r="D612" s="230" t="s">
        <v>128</v>
      </c>
      <c r="E612" s="231" t="s">
        <v>865</v>
      </c>
      <c r="F612" s="232" t="s">
        <v>866</v>
      </c>
      <c r="G612" s="233" t="s">
        <v>237</v>
      </c>
      <c r="H612" s="234">
        <v>63.500999999999998</v>
      </c>
      <c r="I612" s="235"/>
      <c r="J612" s="236">
        <f>ROUND(I612*H612,2)</f>
        <v>0</v>
      </c>
      <c r="K612" s="237"/>
      <c r="L612" s="45"/>
      <c r="M612" s="238" t="s">
        <v>1</v>
      </c>
      <c r="N612" s="239" t="s">
        <v>41</v>
      </c>
      <c r="O612" s="92"/>
      <c r="P612" s="240">
        <f>O612*H612</f>
        <v>0</v>
      </c>
      <c r="Q612" s="240">
        <v>0</v>
      </c>
      <c r="R612" s="240">
        <f>Q612*H612</f>
        <v>0</v>
      </c>
      <c r="S612" s="240">
        <v>0</v>
      </c>
      <c r="T612" s="241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42" t="s">
        <v>132</v>
      </c>
      <c r="AT612" s="242" t="s">
        <v>128</v>
      </c>
      <c r="AU612" s="242" t="s">
        <v>83</v>
      </c>
      <c r="AY612" s="18" t="s">
        <v>126</v>
      </c>
      <c r="BE612" s="243">
        <f>IF(N612="základní",J612,0)</f>
        <v>0</v>
      </c>
      <c r="BF612" s="243">
        <f>IF(N612="snížená",J612,0)</f>
        <v>0</v>
      </c>
      <c r="BG612" s="243">
        <f>IF(N612="zákl. přenesená",J612,0)</f>
        <v>0</v>
      </c>
      <c r="BH612" s="243">
        <f>IF(N612="sníž. přenesená",J612,0)</f>
        <v>0</v>
      </c>
      <c r="BI612" s="243">
        <f>IF(N612="nulová",J612,0)</f>
        <v>0</v>
      </c>
      <c r="BJ612" s="18" t="s">
        <v>81</v>
      </c>
      <c r="BK612" s="243">
        <f>ROUND(I612*H612,2)</f>
        <v>0</v>
      </c>
      <c r="BL612" s="18" t="s">
        <v>132</v>
      </c>
      <c r="BM612" s="242" t="s">
        <v>867</v>
      </c>
    </row>
    <row r="613" s="2" customFormat="1" ht="21.75" customHeight="1">
      <c r="A613" s="39"/>
      <c r="B613" s="40"/>
      <c r="C613" s="230" t="s">
        <v>868</v>
      </c>
      <c r="D613" s="230" t="s">
        <v>128</v>
      </c>
      <c r="E613" s="231" t="s">
        <v>869</v>
      </c>
      <c r="F613" s="232" t="s">
        <v>870</v>
      </c>
      <c r="G613" s="233" t="s">
        <v>237</v>
      </c>
      <c r="H613" s="234">
        <v>63.500999999999998</v>
      </c>
      <c r="I613" s="235"/>
      <c r="J613" s="236">
        <f>ROUND(I613*H613,2)</f>
        <v>0</v>
      </c>
      <c r="K613" s="237"/>
      <c r="L613" s="45"/>
      <c r="M613" s="238" t="s">
        <v>1</v>
      </c>
      <c r="N613" s="239" t="s">
        <v>41</v>
      </c>
      <c r="O613" s="92"/>
      <c r="P613" s="240">
        <f>O613*H613</f>
        <v>0</v>
      </c>
      <c r="Q613" s="240">
        <v>0</v>
      </c>
      <c r="R613" s="240">
        <f>Q613*H613</f>
        <v>0</v>
      </c>
      <c r="S613" s="240">
        <v>0</v>
      </c>
      <c r="T613" s="241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42" t="s">
        <v>132</v>
      </c>
      <c r="AT613" s="242" t="s">
        <v>128</v>
      </c>
      <c r="AU613" s="242" t="s">
        <v>83</v>
      </c>
      <c r="AY613" s="18" t="s">
        <v>126</v>
      </c>
      <c r="BE613" s="243">
        <f>IF(N613="základní",J613,0)</f>
        <v>0</v>
      </c>
      <c r="BF613" s="243">
        <f>IF(N613="snížená",J613,0)</f>
        <v>0</v>
      </c>
      <c r="BG613" s="243">
        <f>IF(N613="zákl. přenesená",J613,0)</f>
        <v>0</v>
      </c>
      <c r="BH613" s="243">
        <f>IF(N613="sníž. přenesená",J613,0)</f>
        <v>0</v>
      </c>
      <c r="BI613" s="243">
        <f>IF(N613="nulová",J613,0)</f>
        <v>0</v>
      </c>
      <c r="BJ613" s="18" t="s">
        <v>81</v>
      </c>
      <c r="BK613" s="243">
        <f>ROUND(I613*H613,2)</f>
        <v>0</v>
      </c>
      <c r="BL613" s="18" t="s">
        <v>132</v>
      </c>
      <c r="BM613" s="242" t="s">
        <v>871</v>
      </c>
    </row>
    <row r="614" s="2" customFormat="1" ht="21.75" customHeight="1">
      <c r="A614" s="39"/>
      <c r="B614" s="40"/>
      <c r="C614" s="230" t="s">
        <v>872</v>
      </c>
      <c r="D614" s="230" t="s">
        <v>128</v>
      </c>
      <c r="E614" s="231" t="s">
        <v>873</v>
      </c>
      <c r="F614" s="232" t="s">
        <v>874</v>
      </c>
      <c r="G614" s="233" t="s">
        <v>237</v>
      </c>
      <c r="H614" s="234">
        <v>63.500999999999998</v>
      </c>
      <c r="I614" s="235"/>
      <c r="J614" s="236">
        <f>ROUND(I614*H614,2)</f>
        <v>0</v>
      </c>
      <c r="K614" s="237"/>
      <c r="L614" s="45"/>
      <c r="M614" s="238" t="s">
        <v>1</v>
      </c>
      <c r="N614" s="239" t="s">
        <v>41</v>
      </c>
      <c r="O614" s="92"/>
      <c r="P614" s="240">
        <f>O614*H614</f>
        <v>0</v>
      </c>
      <c r="Q614" s="240">
        <v>0</v>
      </c>
      <c r="R614" s="240">
        <f>Q614*H614</f>
        <v>0</v>
      </c>
      <c r="S614" s="240">
        <v>0</v>
      </c>
      <c r="T614" s="241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42" t="s">
        <v>132</v>
      </c>
      <c r="AT614" s="242" t="s">
        <v>128</v>
      </c>
      <c r="AU614" s="242" t="s">
        <v>83</v>
      </c>
      <c r="AY614" s="18" t="s">
        <v>126</v>
      </c>
      <c r="BE614" s="243">
        <f>IF(N614="základní",J614,0)</f>
        <v>0</v>
      </c>
      <c r="BF614" s="243">
        <f>IF(N614="snížená",J614,0)</f>
        <v>0</v>
      </c>
      <c r="BG614" s="243">
        <f>IF(N614="zákl. přenesená",J614,0)</f>
        <v>0</v>
      </c>
      <c r="BH614" s="243">
        <f>IF(N614="sníž. přenesená",J614,0)</f>
        <v>0</v>
      </c>
      <c r="BI614" s="243">
        <f>IF(N614="nulová",J614,0)</f>
        <v>0</v>
      </c>
      <c r="BJ614" s="18" t="s">
        <v>81</v>
      </c>
      <c r="BK614" s="243">
        <f>ROUND(I614*H614,2)</f>
        <v>0</v>
      </c>
      <c r="BL614" s="18" t="s">
        <v>132</v>
      </c>
      <c r="BM614" s="242" t="s">
        <v>875</v>
      </c>
    </row>
    <row r="615" s="2" customFormat="1" ht="21.75" customHeight="1">
      <c r="A615" s="39"/>
      <c r="B615" s="40"/>
      <c r="C615" s="230" t="s">
        <v>876</v>
      </c>
      <c r="D615" s="230" t="s">
        <v>128</v>
      </c>
      <c r="E615" s="231" t="s">
        <v>877</v>
      </c>
      <c r="F615" s="232" t="s">
        <v>878</v>
      </c>
      <c r="G615" s="233" t="s">
        <v>237</v>
      </c>
      <c r="H615" s="234">
        <v>1270.02</v>
      </c>
      <c r="I615" s="235"/>
      <c r="J615" s="236">
        <f>ROUND(I615*H615,2)</f>
        <v>0</v>
      </c>
      <c r="K615" s="237"/>
      <c r="L615" s="45"/>
      <c r="M615" s="238" t="s">
        <v>1</v>
      </c>
      <c r="N615" s="239" t="s">
        <v>41</v>
      </c>
      <c r="O615" s="92"/>
      <c r="P615" s="240">
        <f>O615*H615</f>
        <v>0</v>
      </c>
      <c r="Q615" s="240">
        <v>0</v>
      </c>
      <c r="R615" s="240">
        <f>Q615*H615</f>
        <v>0</v>
      </c>
      <c r="S615" s="240">
        <v>0</v>
      </c>
      <c r="T615" s="241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42" t="s">
        <v>132</v>
      </c>
      <c r="AT615" s="242" t="s">
        <v>128</v>
      </c>
      <c r="AU615" s="242" t="s">
        <v>83</v>
      </c>
      <c r="AY615" s="18" t="s">
        <v>126</v>
      </c>
      <c r="BE615" s="243">
        <f>IF(N615="základní",J615,0)</f>
        <v>0</v>
      </c>
      <c r="BF615" s="243">
        <f>IF(N615="snížená",J615,0)</f>
        <v>0</v>
      </c>
      <c r="BG615" s="243">
        <f>IF(N615="zákl. přenesená",J615,0)</f>
        <v>0</v>
      </c>
      <c r="BH615" s="243">
        <f>IF(N615="sníž. přenesená",J615,0)</f>
        <v>0</v>
      </c>
      <c r="BI615" s="243">
        <f>IF(N615="nulová",J615,0)</f>
        <v>0</v>
      </c>
      <c r="BJ615" s="18" t="s">
        <v>81</v>
      </c>
      <c r="BK615" s="243">
        <f>ROUND(I615*H615,2)</f>
        <v>0</v>
      </c>
      <c r="BL615" s="18" t="s">
        <v>132</v>
      </c>
      <c r="BM615" s="242" t="s">
        <v>879</v>
      </c>
    </row>
    <row r="616" s="13" customFormat="1">
      <c r="A616" s="13"/>
      <c r="B616" s="244"/>
      <c r="C616" s="245"/>
      <c r="D616" s="246" t="s">
        <v>134</v>
      </c>
      <c r="E616" s="245"/>
      <c r="F616" s="248" t="s">
        <v>880</v>
      </c>
      <c r="G616" s="245"/>
      <c r="H616" s="249">
        <v>1270.02</v>
      </c>
      <c r="I616" s="250"/>
      <c r="J616" s="245"/>
      <c r="K616" s="245"/>
      <c r="L616" s="251"/>
      <c r="M616" s="252"/>
      <c r="N616" s="253"/>
      <c r="O616" s="253"/>
      <c r="P616" s="253"/>
      <c r="Q616" s="253"/>
      <c r="R616" s="253"/>
      <c r="S616" s="253"/>
      <c r="T616" s="25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5" t="s">
        <v>134</v>
      </c>
      <c r="AU616" s="255" t="s">
        <v>83</v>
      </c>
      <c r="AV616" s="13" t="s">
        <v>83</v>
      </c>
      <c r="AW616" s="13" t="s">
        <v>4</v>
      </c>
      <c r="AX616" s="13" t="s">
        <v>81</v>
      </c>
      <c r="AY616" s="255" t="s">
        <v>126</v>
      </c>
    </row>
    <row r="617" s="2" customFormat="1" ht="21.75" customHeight="1">
      <c r="A617" s="39"/>
      <c r="B617" s="40"/>
      <c r="C617" s="230" t="s">
        <v>881</v>
      </c>
      <c r="D617" s="230" t="s">
        <v>128</v>
      </c>
      <c r="E617" s="231" t="s">
        <v>882</v>
      </c>
      <c r="F617" s="232" t="s">
        <v>883</v>
      </c>
      <c r="G617" s="233" t="s">
        <v>237</v>
      </c>
      <c r="H617" s="234">
        <v>49.500999999999998</v>
      </c>
      <c r="I617" s="235"/>
      <c r="J617" s="236">
        <f>ROUND(I617*H617,2)</f>
        <v>0</v>
      </c>
      <c r="K617" s="237"/>
      <c r="L617" s="45"/>
      <c r="M617" s="238" t="s">
        <v>1</v>
      </c>
      <c r="N617" s="239" t="s">
        <v>41</v>
      </c>
      <c r="O617" s="92"/>
      <c r="P617" s="240">
        <f>O617*H617</f>
        <v>0</v>
      </c>
      <c r="Q617" s="240">
        <v>0</v>
      </c>
      <c r="R617" s="240">
        <f>Q617*H617</f>
        <v>0</v>
      </c>
      <c r="S617" s="240">
        <v>0</v>
      </c>
      <c r="T617" s="241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42" t="s">
        <v>132</v>
      </c>
      <c r="AT617" s="242" t="s">
        <v>128</v>
      </c>
      <c r="AU617" s="242" t="s">
        <v>83</v>
      </c>
      <c r="AY617" s="18" t="s">
        <v>126</v>
      </c>
      <c r="BE617" s="243">
        <f>IF(N617="základní",J617,0)</f>
        <v>0</v>
      </c>
      <c r="BF617" s="243">
        <f>IF(N617="snížená",J617,0)</f>
        <v>0</v>
      </c>
      <c r="BG617" s="243">
        <f>IF(N617="zákl. přenesená",J617,0)</f>
        <v>0</v>
      </c>
      <c r="BH617" s="243">
        <f>IF(N617="sníž. přenesená",J617,0)</f>
        <v>0</v>
      </c>
      <c r="BI617" s="243">
        <f>IF(N617="nulová",J617,0)</f>
        <v>0</v>
      </c>
      <c r="BJ617" s="18" t="s">
        <v>81</v>
      </c>
      <c r="BK617" s="243">
        <f>ROUND(I617*H617,2)</f>
        <v>0</v>
      </c>
      <c r="BL617" s="18" t="s">
        <v>132</v>
      </c>
      <c r="BM617" s="242" t="s">
        <v>884</v>
      </c>
    </row>
    <row r="618" s="13" customFormat="1">
      <c r="A618" s="13"/>
      <c r="B618" s="244"/>
      <c r="C618" s="245"/>
      <c r="D618" s="246" t="s">
        <v>134</v>
      </c>
      <c r="E618" s="247" t="s">
        <v>1</v>
      </c>
      <c r="F618" s="248" t="s">
        <v>885</v>
      </c>
      <c r="G618" s="245"/>
      <c r="H618" s="249">
        <v>49.500999999999998</v>
      </c>
      <c r="I618" s="250"/>
      <c r="J618" s="245"/>
      <c r="K618" s="245"/>
      <c r="L618" s="251"/>
      <c r="M618" s="252"/>
      <c r="N618" s="253"/>
      <c r="O618" s="253"/>
      <c r="P618" s="253"/>
      <c r="Q618" s="253"/>
      <c r="R618" s="253"/>
      <c r="S618" s="253"/>
      <c r="T618" s="25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5" t="s">
        <v>134</v>
      </c>
      <c r="AU618" s="255" t="s">
        <v>83</v>
      </c>
      <c r="AV618" s="13" t="s">
        <v>83</v>
      </c>
      <c r="AW618" s="13" t="s">
        <v>32</v>
      </c>
      <c r="AX618" s="13" t="s">
        <v>81</v>
      </c>
      <c r="AY618" s="255" t="s">
        <v>126</v>
      </c>
    </row>
    <row r="619" s="2" customFormat="1" ht="21.75" customHeight="1">
      <c r="A619" s="39"/>
      <c r="B619" s="40"/>
      <c r="C619" s="230" t="s">
        <v>886</v>
      </c>
      <c r="D619" s="230" t="s">
        <v>128</v>
      </c>
      <c r="E619" s="231" t="s">
        <v>887</v>
      </c>
      <c r="F619" s="232" t="s">
        <v>888</v>
      </c>
      <c r="G619" s="233" t="s">
        <v>237</v>
      </c>
      <c r="H619" s="234">
        <v>7.2599999999999998</v>
      </c>
      <c r="I619" s="235"/>
      <c r="J619" s="236">
        <f>ROUND(I619*H619,2)</f>
        <v>0</v>
      </c>
      <c r="K619" s="237"/>
      <c r="L619" s="45"/>
      <c r="M619" s="238" t="s">
        <v>1</v>
      </c>
      <c r="N619" s="239" t="s">
        <v>41</v>
      </c>
      <c r="O619" s="92"/>
      <c r="P619" s="240">
        <f>O619*H619</f>
        <v>0</v>
      </c>
      <c r="Q619" s="240">
        <v>0</v>
      </c>
      <c r="R619" s="240">
        <f>Q619*H619</f>
        <v>0</v>
      </c>
      <c r="S619" s="240">
        <v>0</v>
      </c>
      <c r="T619" s="241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42" t="s">
        <v>132</v>
      </c>
      <c r="AT619" s="242" t="s">
        <v>128</v>
      </c>
      <c r="AU619" s="242" t="s">
        <v>83</v>
      </c>
      <c r="AY619" s="18" t="s">
        <v>126</v>
      </c>
      <c r="BE619" s="243">
        <f>IF(N619="základní",J619,0)</f>
        <v>0</v>
      </c>
      <c r="BF619" s="243">
        <f>IF(N619="snížená",J619,0)</f>
        <v>0</v>
      </c>
      <c r="BG619" s="243">
        <f>IF(N619="zákl. přenesená",J619,0)</f>
        <v>0</v>
      </c>
      <c r="BH619" s="243">
        <f>IF(N619="sníž. přenesená",J619,0)</f>
        <v>0</v>
      </c>
      <c r="BI619" s="243">
        <f>IF(N619="nulová",J619,0)</f>
        <v>0</v>
      </c>
      <c r="BJ619" s="18" t="s">
        <v>81</v>
      </c>
      <c r="BK619" s="243">
        <f>ROUND(I619*H619,2)</f>
        <v>0</v>
      </c>
      <c r="BL619" s="18" t="s">
        <v>132</v>
      </c>
      <c r="BM619" s="242" t="s">
        <v>889</v>
      </c>
    </row>
    <row r="620" s="12" customFormat="1" ht="22.8" customHeight="1">
      <c r="A620" s="12"/>
      <c r="B620" s="214"/>
      <c r="C620" s="215"/>
      <c r="D620" s="216" t="s">
        <v>75</v>
      </c>
      <c r="E620" s="228" t="s">
        <v>890</v>
      </c>
      <c r="F620" s="228" t="s">
        <v>891</v>
      </c>
      <c r="G620" s="215"/>
      <c r="H620" s="215"/>
      <c r="I620" s="218"/>
      <c r="J620" s="229">
        <f>BK620</f>
        <v>0</v>
      </c>
      <c r="K620" s="215"/>
      <c r="L620" s="220"/>
      <c r="M620" s="221"/>
      <c r="N620" s="222"/>
      <c r="O620" s="222"/>
      <c r="P620" s="223">
        <f>P621</f>
        <v>0</v>
      </c>
      <c r="Q620" s="222"/>
      <c r="R620" s="223">
        <f>R621</f>
        <v>0</v>
      </c>
      <c r="S620" s="222"/>
      <c r="T620" s="224">
        <f>T621</f>
        <v>0</v>
      </c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R620" s="225" t="s">
        <v>81</v>
      </c>
      <c r="AT620" s="226" t="s">
        <v>75</v>
      </c>
      <c r="AU620" s="226" t="s">
        <v>81</v>
      </c>
      <c r="AY620" s="225" t="s">
        <v>126</v>
      </c>
      <c r="BK620" s="227">
        <f>BK621</f>
        <v>0</v>
      </c>
    </row>
    <row r="621" s="2" customFormat="1" ht="16.5" customHeight="1">
      <c r="A621" s="39"/>
      <c r="B621" s="40"/>
      <c r="C621" s="230" t="s">
        <v>892</v>
      </c>
      <c r="D621" s="230" t="s">
        <v>128</v>
      </c>
      <c r="E621" s="231" t="s">
        <v>893</v>
      </c>
      <c r="F621" s="232" t="s">
        <v>894</v>
      </c>
      <c r="G621" s="233" t="s">
        <v>237</v>
      </c>
      <c r="H621" s="234">
        <v>192.81399999999999</v>
      </c>
      <c r="I621" s="235"/>
      <c r="J621" s="236">
        <f>ROUND(I621*H621,2)</f>
        <v>0</v>
      </c>
      <c r="K621" s="237"/>
      <c r="L621" s="45"/>
      <c r="M621" s="238" t="s">
        <v>1</v>
      </c>
      <c r="N621" s="239" t="s">
        <v>41</v>
      </c>
      <c r="O621" s="92"/>
      <c r="P621" s="240">
        <f>O621*H621</f>
        <v>0</v>
      </c>
      <c r="Q621" s="240">
        <v>0</v>
      </c>
      <c r="R621" s="240">
        <f>Q621*H621</f>
        <v>0</v>
      </c>
      <c r="S621" s="240">
        <v>0</v>
      </c>
      <c r="T621" s="241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42" t="s">
        <v>132</v>
      </c>
      <c r="AT621" s="242" t="s">
        <v>128</v>
      </c>
      <c r="AU621" s="242" t="s">
        <v>83</v>
      </c>
      <c r="AY621" s="18" t="s">
        <v>126</v>
      </c>
      <c r="BE621" s="243">
        <f>IF(N621="základní",J621,0)</f>
        <v>0</v>
      </c>
      <c r="BF621" s="243">
        <f>IF(N621="snížená",J621,0)</f>
        <v>0</v>
      </c>
      <c r="BG621" s="243">
        <f>IF(N621="zákl. přenesená",J621,0)</f>
        <v>0</v>
      </c>
      <c r="BH621" s="243">
        <f>IF(N621="sníž. přenesená",J621,0)</f>
        <v>0</v>
      </c>
      <c r="BI621" s="243">
        <f>IF(N621="nulová",J621,0)</f>
        <v>0</v>
      </c>
      <c r="BJ621" s="18" t="s">
        <v>81</v>
      </c>
      <c r="BK621" s="243">
        <f>ROUND(I621*H621,2)</f>
        <v>0</v>
      </c>
      <c r="BL621" s="18" t="s">
        <v>132</v>
      </c>
      <c r="BM621" s="242" t="s">
        <v>895</v>
      </c>
    </row>
    <row r="622" s="12" customFormat="1" ht="25.92" customHeight="1">
      <c r="A622" s="12"/>
      <c r="B622" s="214"/>
      <c r="C622" s="215"/>
      <c r="D622" s="216" t="s">
        <v>75</v>
      </c>
      <c r="E622" s="217" t="s">
        <v>896</v>
      </c>
      <c r="F622" s="217" t="s">
        <v>897</v>
      </c>
      <c r="G622" s="215"/>
      <c r="H622" s="215"/>
      <c r="I622" s="218"/>
      <c r="J622" s="219">
        <f>BK622</f>
        <v>0</v>
      </c>
      <c r="K622" s="215"/>
      <c r="L622" s="220"/>
      <c r="M622" s="221"/>
      <c r="N622" s="222"/>
      <c r="O622" s="222"/>
      <c r="P622" s="223">
        <f>P623+P625+P644+P669+P681</f>
        <v>0</v>
      </c>
      <c r="Q622" s="222"/>
      <c r="R622" s="223">
        <f>R623+R625+R644+R669+R681</f>
        <v>0.51373599999999997</v>
      </c>
      <c r="S622" s="222"/>
      <c r="T622" s="224">
        <f>T623+T625+T644+T669+T681</f>
        <v>0.31159700000000001</v>
      </c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R622" s="225" t="s">
        <v>83</v>
      </c>
      <c r="AT622" s="226" t="s">
        <v>75</v>
      </c>
      <c r="AU622" s="226" t="s">
        <v>76</v>
      </c>
      <c r="AY622" s="225" t="s">
        <v>126</v>
      </c>
      <c r="BK622" s="227">
        <f>BK623+BK625+BK644+BK669+BK681</f>
        <v>0</v>
      </c>
    </row>
    <row r="623" s="12" customFormat="1" ht="22.8" customHeight="1">
      <c r="A623" s="12"/>
      <c r="B623" s="214"/>
      <c r="C623" s="215"/>
      <c r="D623" s="216" t="s">
        <v>75</v>
      </c>
      <c r="E623" s="228" t="s">
        <v>898</v>
      </c>
      <c r="F623" s="228" t="s">
        <v>899</v>
      </c>
      <c r="G623" s="215"/>
      <c r="H623" s="215"/>
      <c r="I623" s="218"/>
      <c r="J623" s="229">
        <f>BK623</f>
        <v>0</v>
      </c>
      <c r="K623" s="215"/>
      <c r="L623" s="220"/>
      <c r="M623" s="221"/>
      <c r="N623" s="222"/>
      <c r="O623" s="222"/>
      <c r="P623" s="223">
        <f>P624</f>
        <v>0</v>
      </c>
      <c r="Q623" s="222"/>
      <c r="R623" s="223">
        <f>R624</f>
        <v>0.0060000000000000001</v>
      </c>
      <c r="S623" s="222"/>
      <c r="T623" s="224">
        <f>T624</f>
        <v>0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225" t="s">
        <v>83</v>
      </c>
      <c r="AT623" s="226" t="s">
        <v>75</v>
      </c>
      <c r="AU623" s="226" t="s">
        <v>81</v>
      </c>
      <c r="AY623" s="225" t="s">
        <v>126</v>
      </c>
      <c r="BK623" s="227">
        <f>BK624</f>
        <v>0</v>
      </c>
    </row>
    <row r="624" s="2" customFormat="1" ht="21.75" customHeight="1">
      <c r="A624" s="39"/>
      <c r="B624" s="40"/>
      <c r="C624" s="230" t="s">
        <v>900</v>
      </c>
      <c r="D624" s="230" t="s">
        <v>128</v>
      </c>
      <c r="E624" s="231" t="s">
        <v>901</v>
      </c>
      <c r="F624" s="232" t="s">
        <v>902</v>
      </c>
      <c r="G624" s="233" t="s">
        <v>319</v>
      </c>
      <c r="H624" s="234">
        <v>4</v>
      </c>
      <c r="I624" s="235"/>
      <c r="J624" s="236">
        <f>ROUND(I624*H624,2)</f>
        <v>0</v>
      </c>
      <c r="K624" s="237"/>
      <c r="L624" s="45"/>
      <c r="M624" s="238" t="s">
        <v>1</v>
      </c>
      <c r="N624" s="239" t="s">
        <v>41</v>
      </c>
      <c r="O624" s="92"/>
      <c r="P624" s="240">
        <f>O624*H624</f>
        <v>0</v>
      </c>
      <c r="Q624" s="240">
        <v>0.0015</v>
      </c>
      <c r="R624" s="240">
        <f>Q624*H624</f>
        <v>0.0060000000000000001</v>
      </c>
      <c r="S624" s="240">
        <v>0</v>
      </c>
      <c r="T624" s="241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42" t="s">
        <v>240</v>
      </c>
      <c r="AT624" s="242" t="s">
        <v>128</v>
      </c>
      <c r="AU624" s="242" t="s">
        <v>83</v>
      </c>
      <c r="AY624" s="18" t="s">
        <v>126</v>
      </c>
      <c r="BE624" s="243">
        <f>IF(N624="základní",J624,0)</f>
        <v>0</v>
      </c>
      <c r="BF624" s="243">
        <f>IF(N624="snížená",J624,0)</f>
        <v>0</v>
      </c>
      <c r="BG624" s="243">
        <f>IF(N624="zákl. přenesená",J624,0)</f>
        <v>0</v>
      </c>
      <c r="BH624" s="243">
        <f>IF(N624="sníž. přenesená",J624,0)</f>
        <v>0</v>
      </c>
      <c r="BI624" s="243">
        <f>IF(N624="nulová",J624,0)</f>
        <v>0</v>
      </c>
      <c r="BJ624" s="18" t="s">
        <v>81</v>
      </c>
      <c r="BK624" s="243">
        <f>ROUND(I624*H624,2)</f>
        <v>0</v>
      </c>
      <c r="BL624" s="18" t="s">
        <v>240</v>
      </c>
      <c r="BM624" s="242" t="s">
        <v>903</v>
      </c>
    </row>
    <row r="625" s="12" customFormat="1" ht="22.8" customHeight="1">
      <c r="A625" s="12"/>
      <c r="B625" s="214"/>
      <c r="C625" s="215"/>
      <c r="D625" s="216" t="s">
        <v>75</v>
      </c>
      <c r="E625" s="228" t="s">
        <v>904</v>
      </c>
      <c r="F625" s="228" t="s">
        <v>905</v>
      </c>
      <c r="G625" s="215"/>
      <c r="H625" s="215"/>
      <c r="I625" s="218"/>
      <c r="J625" s="229">
        <f>BK625</f>
        <v>0</v>
      </c>
      <c r="K625" s="215"/>
      <c r="L625" s="220"/>
      <c r="M625" s="221"/>
      <c r="N625" s="222"/>
      <c r="O625" s="222"/>
      <c r="P625" s="223">
        <f>SUM(P626:P643)</f>
        <v>0</v>
      </c>
      <c r="Q625" s="222"/>
      <c r="R625" s="223">
        <f>SUM(R626:R643)</f>
        <v>0.053160000000000006</v>
      </c>
      <c r="S625" s="222"/>
      <c r="T625" s="224">
        <f>SUM(T626:T643)</f>
        <v>0.034939999999999999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225" t="s">
        <v>83</v>
      </c>
      <c r="AT625" s="226" t="s">
        <v>75</v>
      </c>
      <c r="AU625" s="226" t="s">
        <v>81</v>
      </c>
      <c r="AY625" s="225" t="s">
        <v>126</v>
      </c>
      <c r="BK625" s="227">
        <f>SUM(BK626:BK643)</f>
        <v>0</v>
      </c>
    </row>
    <row r="626" s="2" customFormat="1" ht="21.75" customHeight="1">
      <c r="A626" s="39"/>
      <c r="B626" s="40"/>
      <c r="C626" s="230" t="s">
        <v>906</v>
      </c>
      <c r="D626" s="230" t="s">
        <v>128</v>
      </c>
      <c r="E626" s="231" t="s">
        <v>907</v>
      </c>
      <c r="F626" s="232" t="s">
        <v>908</v>
      </c>
      <c r="G626" s="233" t="s">
        <v>312</v>
      </c>
      <c r="H626" s="234">
        <v>26.100000000000001</v>
      </c>
      <c r="I626" s="235"/>
      <c r="J626" s="236">
        <f>ROUND(I626*H626,2)</f>
        <v>0</v>
      </c>
      <c r="K626" s="237"/>
      <c r="L626" s="45"/>
      <c r="M626" s="238" t="s">
        <v>1</v>
      </c>
      <c r="N626" s="239" t="s">
        <v>41</v>
      </c>
      <c r="O626" s="92"/>
      <c r="P626" s="240">
        <f>O626*H626</f>
        <v>0</v>
      </c>
      <c r="Q626" s="240">
        <v>0</v>
      </c>
      <c r="R626" s="240">
        <f>Q626*H626</f>
        <v>0</v>
      </c>
      <c r="S626" s="240">
        <v>0</v>
      </c>
      <c r="T626" s="241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42" t="s">
        <v>240</v>
      </c>
      <c r="AT626" s="242" t="s">
        <v>128</v>
      </c>
      <c r="AU626" s="242" t="s">
        <v>83</v>
      </c>
      <c r="AY626" s="18" t="s">
        <v>126</v>
      </c>
      <c r="BE626" s="243">
        <f>IF(N626="základní",J626,0)</f>
        <v>0</v>
      </c>
      <c r="BF626" s="243">
        <f>IF(N626="snížená",J626,0)</f>
        <v>0</v>
      </c>
      <c r="BG626" s="243">
        <f>IF(N626="zákl. přenesená",J626,0)</f>
        <v>0</v>
      </c>
      <c r="BH626" s="243">
        <f>IF(N626="sníž. přenesená",J626,0)</f>
        <v>0</v>
      </c>
      <c r="BI626" s="243">
        <f>IF(N626="nulová",J626,0)</f>
        <v>0</v>
      </c>
      <c r="BJ626" s="18" t="s">
        <v>81</v>
      </c>
      <c r="BK626" s="243">
        <f>ROUND(I626*H626,2)</f>
        <v>0</v>
      </c>
      <c r="BL626" s="18" t="s">
        <v>240</v>
      </c>
      <c r="BM626" s="242" t="s">
        <v>909</v>
      </c>
    </row>
    <row r="627" s="2" customFormat="1" ht="16.5" customHeight="1">
      <c r="A627" s="39"/>
      <c r="B627" s="40"/>
      <c r="C627" s="288" t="s">
        <v>910</v>
      </c>
      <c r="D627" s="288" t="s">
        <v>275</v>
      </c>
      <c r="E627" s="289" t="s">
        <v>911</v>
      </c>
      <c r="F627" s="290" t="s">
        <v>912</v>
      </c>
      <c r="G627" s="291" t="s">
        <v>293</v>
      </c>
      <c r="H627" s="292">
        <v>16.199999999999999</v>
      </c>
      <c r="I627" s="293"/>
      <c r="J627" s="294">
        <f>ROUND(I627*H627,2)</f>
        <v>0</v>
      </c>
      <c r="K627" s="295"/>
      <c r="L627" s="296"/>
      <c r="M627" s="297" t="s">
        <v>1</v>
      </c>
      <c r="N627" s="298" t="s">
        <v>41</v>
      </c>
      <c r="O627" s="92"/>
      <c r="P627" s="240">
        <f>O627*H627</f>
        <v>0</v>
      </c>
      <c r="Q627" s="240">
        <v>0.001</v>
      </c>
      <c r="R627" s="240">
        <f>Q627*H627</f>
        <v>0.016199999999999999</v>
      </c>
      <c r="S627" s="240">
        <v>0</v>
      </c>
      <c r="T627" s="241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42" t="s">
        <v>350</v>
      </c>
      <c r="AT627" s="242" t="s">
        <v>275</v>
      </c>
      <c r="AU627" s="242" t="s">
        <v>83</v>
      </c>
      <c r="AY627" s="18" t="s">
        <v>126</v>
      </c>
      <c r="BE627" s="243">
        <f>IF(N627="základní",J627,0)</f>
        <v>0</v>
      </c>
      <c r="BF627" s="243">
        <f>IF(N627="snížená",J627,0)</f>
        <v>0</v>
      </c>
      <c r="BG627" s="243">
        <f>IF(N627="zákl. přenesená",J627,0)</f>
        <v>0</v>
      </c>
      <c r="BH627" s="243">
        <f>IF(N627="sníž. přenesená",J627,0)</f>
        <v>0</v>
      </c>
      <c r="BI627" s="243">
        <f>IF(N627="nulová",J627,0)</f>
        <v>0</v>
      </c>
      <c r="BJ627" s="18" t="s">
        <v>81</v>
      </c>
      <c r="BK627" s="243">
        <f>ROUND(I627*H627,2)</f>
        <v>0</v>
      </c>
      <c r="BL627" s="18" t="s">
        <v>240</v>
      </c>
      <c r="BM627" s="242" t="s">
        <v>913</v>
      </c>
    </row>
    <row r="628" s="13" customFormat="1">
      <c r="A628" s="13"/>
      <c r="B628" s="244"/>
      <c r="C628" s="245"/>
      <c r="D628" s="246" t="s">
        <v>134</v>
      </c>
      <c r="E628" s="247" t="s">
        <v>1</v>
      </c>
      <c r="F628" s="248" t="s">
        <v>914</v>
      </c>
      <c r="G628" s="245"/>
      <c r="H628" s="249">
        <v>16.199999999999999</v>
      </c>
      <c r="I628" s="250"/>
      <c r="J628" s="245"/>
      <c r="K628" s="245"/>
      <c r="L628" s="251"/>
      <c r="M628" s="252"/>
      <c r="N628" s="253"/>
      <c r="O628" s="253"/>
      <c r="P628" s="253"/>
      <c r="Q628" s="253"/>
      <c r="R628" s="253"/>
      <c r="S628" s="253"/>
      <c r="T628" s="25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5" t="s">
        <v>134</v>
      </c>
      <c r="AU628" s="255" t="s">
        <v>83</v>
      </c>
      <c r="AV628" s="13" t="s">
        <v>83</v>
      </c>
      <c r="AW628" s="13" t="s">
        <v>32</v>
      </c>
      <c r="AX628" s="13" t="s">
        <v>81</v>
      </c>
      <c r="AY628" s="255" t="s">
        <v>126</v>
      </c>
    </row>
    <row r="629" s="2" customFormat="1" ht="16.5" customHeight="1">
      <c r="A629" s="39"/>
      <c r="B629" s="40"/>
      <c r="C629" s="288" t="s">
        <v>915</v>
      </c>
      <c r="D629" s="288" t="s">
        <v>275</v>
      </c>
      <c r="E629" s="289" t="s">
        <v>916</v>
      </c>
      <c r="F629" s="290" t="s">
        <v>917</v>
      </c>
      <c r="G629" s="291" t="s">
        <v>319</v>
      </c>
      <c r="H629" s="292">
        <v>14</v>
      </c>
      <c r="I629" s="293"/>
      <c r="J629" s="294">
        <f>ROUND(I629*H629,2)</f>
        <v>0</v>
      </c>
      <c r="K629" s="295"/>
      <c r="L629" s="296"/>
      <c r="M629" s="297" t="s">
        <v>1</v>
      </c>
      <c r="N629" s="298" t="s">
        <v>41</v>
      </c>
      <c r="O629" s="92"/>
      <c r="P629" s="240">
        <f>O629*H629</f>
        <v>0</v>
      </c>
      <c r="Q629" s="240">
        <v>0.00013999999999999999</v>
      </c>
      <c r="R629" s="240">
        <f>Q629*H629</f>
        <v>0.0019599999999999999</v>
      </c>
      <c r="S629" s="240">
        <v>0</v>
      </c>
      <c r="T629" s="241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42" t="s">
        <v>350</v>
      </c>
      <c r="AT629" s="242" t="s">
        <v>275</v>
      </c>
      <c r="AU629" s="242" t="s">
        <v>83</v>
      </c>
      <c r="AY629" s="18" t="s">
        <v>126</v>
      </c>
      <c r="BE629" s="243">
        <f>IF(N629="základní",J629,0)</f>
        <v>0</v>
      </c>
      <c r="BF629" s="243">
        <f>IF(N629="snížená",J629,0)</f>
        <v>0</v>
      </c>
      <c r="BG629" s="243">
        <f>IF(N629="zákl. přenesená",J629,0)</f>
        <v>0</v>
      </c>
      <c r="BH629" s="243">
        <f>IF(N629="sníž. přenesená",J629,0)</f>
        <v>0</v>
      </c>
      <c r="BI629" s="243">
        <f>IF(N629="nulová",J629,0)</f>
        <v>0</v>
      </c>
      <c r="BJ629" s="18" t="s">
        <v>81</v>
      </c>
      <c r="BK629" s="243">
        <f>ROUND(I629*H629,2)</f>
        <v>0</v>
      </c>
      <c r="BL629" s="18" t="s">
        <v>240</v>
      </c>
      <c r="BM629" s="242" t="s">
        <v>918</v>
      </c>
    </row>
    <row r="630" s="13" customFormat="1">
      <c r="A630" s="13"/>
      <c r="B630" s="244"/>
      <c r="C630" s="245"/>
      <c r="D630" s="246" t="s">
        <v>134</v>
      </c>
      <c r="E630" s="247" t="s">
        <v>1</v>
      </c>
      <c r="F630" s="248" t="s">
        <v>919</v>
      </c>
      <c r="G630" s="245"/>
      <c r="H630" s="249">
        <v>14</v>
      </c>
      <c r="I630" s="250"/>
      <c r="J630" s="245"/>
      <c r="K630" s="245"/>
      <c r="L630" s="251"/>
      <c r="M630" s="252"/>
      <c r="N630" s="253"/>
      <c r="O630" s="253"/>
      <c r="P630" s="253"/>
      <c r="Q630" s="253"/>
      <c r="R630" s="253"/>
      <c r="S630" s="253"/>
      <c r="T630" s="25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5" t="s">
        <v>134</v>
      </c>
      <c r="AU630" s="255" t="s">
        <v>83</v>
      </c>
      <c r="AV630" s="13" t="s">
        <v>83</v>
      </c>
      <c r="AW630" s="13" t="s">
        <v>32</v>
      </c>
      <c r="AX630" s="13" t="s">
        <v>81</v>
      </c>
      <c r="AY630" s="255" t="s">
        <v>126</v>
      </c>
    </row>
    <row r="631" s="2" customFormat="1" ht="16.5" customHeight="1">
      <c r="A631" s="39"/>
      <c r="B631" s="40"/>
      <c r="C631" s="230" t="s">
        <v>920</v>
      </c>
      <c r="D631" s="230" t="s">
        <v>128</v>
      </c>
      <c r="E631" s="231" t="s">
        <v>921</v>
      </c>
      <c r="F631" s="232" t="s">
        <v>922</v>
      </c>
      <c r="G631" s="233" t="s">
        <v>319</v>
      </c>
      <c r="H631" s="234">
        <v>7</v>
      </c>
      <c r="I631" s="235"/>
      <c r="J631" s="236">
        <f>ROUND(I631*H631,2)</f>
        <v>0</v>
      </c>
      <c r="K631" s="237"/>
      <c r="L631" s="45"/>
      <c r="M631" s="238" t="s">
        <v>1</v>
      </c>
      <c r="N631" s="239" t="s">
        <v>41</v>
      </c>
      <c r="O631" s="92"/>
      <c r="P631" s="240">
        <f>O631*H631</f>
        <v>0</v>
      </c>
      <c r="Q631" s="240">
        <v>0</v>
      </c>
      <c r="R631" s="240">
        <f>Q631*H631</f>
        <v>0</v>
      </c>
      <c r="S631" s="240">
        <v>0</v>
      </c>
      <c r="T631" s="241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42" t="s">
        <v>240</v>
      </c>
      <c r="AT631" s="242" t="s">
        <v>128</v>
      </c>
      <c r="AU631" s="242" t="s">
        <v>83</v>
      </c>
      <c r="AY631" s="18" t="s">
        <v>126</v>
      </c>
      <c r="BE631" s="243">
        <f>IF(N631="základní",J631,0)</f>
        <v>0</v>
      </c>
      <c r="BF631" s="243">
        <f>IF(N631="snížená",J631,0)</f>
        <v>0</v>
      </c>
      <c r="BG631" s="243">
        <f>IF(N631="zákl. přenesená",J631,0)</f>
        <v>0</v>
      </c>
      <c r="BH631" s="243">
        <f>IF(N631="sníž. přenesená",J631,0)</f>
        <v>0</v>
      </c>
      <c r="BI631" s="243">
        <f>IF(N631="nulová",J631,0)</f>
        <v>0</v>
      </c>
      <c r="BJ631" s="18" t="s">
        <v>81</v>
      </c>
      <c r="BK631" s="243">
        <f>ROUND(I631*H631,2)</f>
        <v>0</v>
      </c>
      <c r="BL631" s="18" t="s">
        <v>240</v>
      </c>
      <c r="BM631" s="242" t="s">
        <v>923</v>
      </c>
    </row>
    <row r="632" s="2" customFormat="1" ht="16.5" customHeight="1">
      <c r="A632" s="39"/>
      <c r="B632" s="40"/>
      <c r="C632" s="288" t="s">
        <v>924</v>
      </c>
      <c r="D632" s="288" t="s">
        <v>275</v>
      </c>
      <c r="E632" s="289" t="s">
        <v>925</v>
      </c>
      <c r="F632" s="290" t="s">
        <v>926</v>
      </c>
      <c r="G632" s="291" t="s">
        <v>319</v>
      </c>
      <c r="H632" s="292">
        <v>7</v>
      </c>
      <c r="I632" s="293"/>
      <c r="J632" s="294">
        <f>ROUND(I632*H632,2)</f>
        <v>0</v>
      </c>
      <c r="K632" s="295"/>
      <c r="L632" s="296"/>
      <c r="M632" s="297" t="s">
        <v>1</v>
      </c>
      <c r="N632" s="298" t="s">
        <v>41</v>
      </c>
      <c r="O632" s="92"/>
      <c r="P632" s="240">
        <f>O632*H632</f>
        <v>0</v>
      </c>
      <c r="Q632" s="240">
        <v>0.00016000000000000001</v>
      </c>
      <c r="R632" s="240">
        <f>Q632*H632</f>
        <v>0.0011200000000000001</v>
      </c>
      <c r="S632" s="240">
        <v>0</v>
      </c>
      <c r="T632" s="241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42" t="s">
        <v>350</v>
      </c>
      <c r="AT632" s="242" t="s">
        <v>275</v>
      </c>
      <c r="AU632" s="242" t="s">
        <v>83</v>
      </c>
      <c r="AY632" s="18" t="s">
        <v>126</v>
      </c>
      <c r="BE632" s="243">
        <f>IF(N632="základní",J632,0)</f>
        <v>0</v>
      </c>
      <c r="BF632" s="243">
        <f>IF(N632="snížená",J632,0)</f>
        <v>0</v>
      </c>
      <c r="BG632" s="243">
        <f>IF(N632="zákl. přenesená",J632,0)</f>
        <v>0</v>
      </c>
      <c r="BH632" s="243">
        <f>IF(N632="sníž. přenesená",J632,0)</f>
        <v>0</v>
      </c>
      <c r="BI632" s="243">
        <f>IF(N632="nulová",J632,0)</f>
        <v>0</v>
      </c>
      <c r="BJ632" s="18" t="s">
        <v>81</v>
      </c>
      <c r="BK632" s="243">
        <f>ROUND(I632*H632,2)</f>
        <v>0</v>
      </c>
      <c r="BL632" s="18" t="s">
        <v>240</v>
      </c>
      <c r="BM632" s="242" t="s">
        <v>927</v>
      </c>
    </row>
    <row r="633" s="2" customFormat="1" ht="21.75" customHeight="1">
      <c r="A633" s="39"/>
      <c r="B633" s="40"/>
      <c r="C633" s="230" t="s">
        <v>928</v>
      </c>
      <c r="D633" s="230" t="s">
        <v>128</v>
      </c>
      <c r="E633" s="231" t="s">
        <v>929</v>
      </c>
      <c r="F633" s="232" t="s">
        <v>930</v>
      </c>
      <c r="G633" s="233" t="s">
        <v>319</v>
      </c>
      <c r="H633" s="234">
        <v>7</v>
      </c>
      <c r="I633" s="235"/>
      <c r="J633" s="236">
        <f>ROUND(I633*H633,2)</f>
        <v>0</v>
      </c>
      <c r="K633" s="237"/>
      <c r="L633" s="45"/>
      <c r="M633" s="238" t="s">
        <v>1</v>
      </c>
      <c r="N633" s="239" t="s">
        <v>41</v>
      </c>
      <c r="O633" s="92"/>
      <c r="P633" s="240">
        <f>O633*H633</f>
        <v>0</v>
      </c>
      <c r="Q633" s="240">
        <v>0</v>
      </c>
      <c r="R633" s="240">
        <f>Q633*H633</f>
        <v>0</v>
      </c>
      <c r="S633" s="240">
        <v>0</v>
      </c>
      <c r="T633" s="241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42" t="s">
        <v>240</v>
      </c>
      <c r="AT633" s="242" t="s">
        <v>128</v>
      </c>
      <c r="AU633" s="242" t="s">
        <v>83</v>
      </c>
      <c r="AY633" s="18" t="s">
        <v>126</v>
      </c>
      <c r="BE633" s="243">
        <f>IF(N633="základní",J633,0)</f>
        <v>0</v>
      </c>
      <c r="BF633" s="243">
        <f>IF(N633="snížená",J633,0)</f>
        <v>0</v>
      </c>
      <c r="BG633" s="243">
        <f>IF(N633="zákl. přenesená",J633,0)</f>
        <v>0</v>
      </c>
      <c r="BH633" s="243">
        <f>IF(N633="sníž. přenesená",J633,0)</f>
        <v>0</v>
      </c>
      <c r="BI633" s="243">
        <f>IF(N633="nulová",J633,0)</f>
        <v>0</v>
      </c>
      <c r="BJ633" s="18" t="s">
        <v>81</v>
      </c>
      <c r="BK633" s="243">
        <f>ROUND(I633*H633,2)</f>
        <v>0</v>
      </c>
      <c r="BL633" s="18" t="s">
        <v>240</v>
      </c>
      <c r="BM633" s="242" t="s">
        <v>931</v>
      </c>
    </row>
    <row r="634" s="2" customFormat="1" ht="16.5" customHeight="1">
      <c r="A634" s="39"/>
      <c r="B634" s="40"/>
      <c r="C634" s="288" t="s">
        <v>932</v>
      </c>
      <c r="D634" s="288" t="s">
        <v>275</v>
      </c>
      <c r="E634" s="289" t="s">
        <v>933</v>
      </c>
      <c r="F634" s="290" t="s">
        <v>934</v>
      </c>
      <c r="G634" s="291" t="s">
        <v>319</v>
      </c>
      <c r="H634" s="292">
        <v>7</v>
      </c>
      <c r="I634" s="293"/>
      <c r="J634" s="294">
        <f>ROUND(I634*H634,2)</f>
        <v>0</v>
      </c>
      <c r="K634" s="295"/>
      <c r="L634" s="296"/>
      <c r="M634" s="297" t="s">
        <v>1</v>
      </c>
      <c r="N634" s="298" t="s">
        <v>41</v>
      </c>
      <c r="O634" s="92"/>
      <c r="P634" s="240">
        <f>O634*H634</f>
        <v>0</v>
      </c>
      <c r="Q634" s="240">
        <v>0.0041999999999999997</v>
      </c>
      <c r="R634" s="240">
        <f>Q634*H634</f>
        <v>0.029399999999999999</v>
      </c>
      <c r="S634" s="240">
        <v>0</v>
      </c>
      <c r="T634" s="241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42" t="s">
        <v>350</v>
      </c>
      <c r="AT634" s="242" t="s">
        <v>275</v>
      </c>
      <c r="AU634" s="242" t="s">
        <v>83</v>
      </c>
      <c r="AY634" s="18" t="s">
        <v>126</v>
      </c>
      <c r="BE634" s="243">
        <f>IF(N634="základní",J634,0)</f>
        <v>0</v>
      </c>
      <c r="BF634" s="243">
        <f>IF(N634="snížená",J634,0)</f>
        <v>0</v>
      </c>
      <c r="BG634" s="243">
        <f>IF(N634="zákl. přenesená",J634,0)</f>
        <v>0</v>
      </c>
      <c r="BH634" s="243">
        <f>IF(N634="sníž. přenesená",J634,0)</f>
        <v>0</v>
      </c>
      <c r="BI634" s="243">
        <f>IF(N634="nulová",J634,0)</f>
        <v>0</v>
      </c>
      <c r="BJ634" s="18" t="s">
        <v>81</v>
      </c>
      <c r="BK634" s="243">
        <f>ROUND(I634*H634,2)</f>
        <v>0</v>
      </c>
      <c r="BL634" s="18" t="s">
        <v>240</v>
      </c>
      <c r="BM634" s="242" t="s">
        <v>935</v>
      </c>
    </row>
    <row r="635" s="2" customFormat="1" ht="16.5" customHeight="1">
      <c r="A635" s="39"/>
      <c r="B635" s="40"/>
      <c r="C635" s="288" t="s">
        <v>936</v>
      </c>
      <c r="D635" s="288" t="s">
        <v>275</v>
      </c>
      <c r="E635" s="289" t="s">
        <v>937</v>
      </c>
      <c r="F635" s="290" t="s">
        <v>938</v>
      </c>
      <c r="G635" s="291" t="s">
        <v>319</v>
      </c>
      <c r="H635" s="292">
        <v>14</v>
      </c>
      <c r="I635" s="293"/>
      <c r="J635" s="294">
        <f>ROUND(I635*H635,2)</f>
        <v>0</v>
      </c>
      <c r="K635" s="295"/>
      <c r="L635" s="296"/>
      <c r="M635" s="297" t="s">
        <v>1</v>
      </c>
      <c r="N635" s="298" t="s">
        <v>41</v>
      </c>
      <c r="O635" s="92"/>
      <c r="P635" s="240">
        <f>O635*H635</f>
        <v>0</v>
      </c>
      <c r="Q635" s="240">
        <v>0.00032000000000000003</v>
      </c>
      <c r="R635" s="240">
        <f>Q635*H635</f>
        <v>0.0044800000000000005</v>
      </c>
      <c r="S635" s="240">
        <v>0</v>
      </c>
      <c r="T635" s="241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42" t="s">
        <v>350</v>
      </c>
      <c r="AT635" s="242" t="s">
        <v>275</v>
      </c>
      <c r="AU635" s="242" t="s">
        <v>83</v>
      </c>
      <c r="AY635" s="18" t="s">
        <v>126</v>
      </c>
      <c r="BE635" s="243">
        <f>IF(N635="základní",J635,0)</f>
        <v>0</v>
      </c>
      <c r="BF635" s="243">
        <f>IF(N635="snížená",J635,0)</f>
        <v>0</v>
      </c>
      <c r="BG635" s="243">
        <f>IF(N635="zákl. přenesená",J635,0)</f>
        <v>0</v>
      </c>
      <c r="BH635" s="243">
        <f>IF(N635="sníž. přenesená",J635,0)</f>
        <v>0</v>
      </c>
      <c r="BI635" s="243">
        <f>IF(N635="nulová",J635,0)</f>
        <v>0</v>
      </c>
      <c r="BJ635" s="18" t="s">
        <v>81</v>
      </c>
      <c r="BK635" s="243">
        <f>ROUND(I635*H635,2)</f>
        <v>0</v>
      </c>
      <c r="BL635" s="18" t="s">
        <v>240</v>
      </c>
      <c r="BM635" s="242" t="s">
        <v>939</v>
      </c>
    </row>
    <row r="636" s="13" customFormat="1">
      <c r="A636" s="13"/>
      <c r="B636" s="244"/>
      <c r="C636" s="245"/>
      <c r="D636" s="246" t="s">
        <v>134</v>
      </c>
      <c r="E636" s="247" t="s">
        <v>1</v>
      </c>
      <c r="F636" s="248" t="s">
        <v>919</v>
      </c>
      <c r="G636" s="245"/>
      <c r="H636" s="249">
        <v>14</v>
      </c>
      <c r="I636" s="250"/>
      <c r="J636" s="245"/>
      <c r="K636" s="245"/>
      <c r="L636" s="251"/>
      <c r="M636" s="252"/>
      <c r="N636" s="253"/>
      <c r="O636" s="253"/>
      <c r="P636" s="253"/>
      <c r="Q636" s="253"/>
      <c r="R636" s="253"/>
      <c r="S636" s="253"/>
      <c r="T636" s="25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5" t="s">
        <v>134</v>
      </c>
      <c r="AU636" s="255" t="s">
        <v>83</v>
      </c>
      <c r="AV636" s="13" t="s">
        <v>83</v>
      </c>
      <c r="AW636" s="13" t="s">
        <v>32</v>
      </c>
      <c r="AX636" s="13" t="s">
        <v>81</v>
      </c>
      <c r="AY636" s="255" t="s">
        <v>126</v>
      </c>
    </row>
    <row r="637" s="2" customFormat="1" ht="21.75" customHeight="1">
      <c r="A637" s="39"/>
      <c r="B637" s="40"/>
      <c r="C637" s="230" t="s">
        <v>940</v>
      </c>
      <c r="D637" s="230" t="s">
        <v>128</v>
      </c>
      <c r="E637" s="231" t="s">
        <v>941</v>
      </c>
      <c r="F637" s="232" t="s">
        <v>942</v>
      </c>
      <c r="G637" s="233" t="s">
        <v>312</v>
      </c>
      <c r="H637" s="234">
        <v>26.100000000000001</v>
      </c>
      <c r="I637" s="235"/>
      <c r="J637" s="236">
        <f>ROUND(I637*H637,2)</f>
        <v>0</v>
      </c>
      <c r="K637" s="237"/>
      <c r="L637" s="45"/>
      <c r="M637" s="238" t="s">
        <v>1</v>
      </c>
      <c r="N637" s="239" t="s">
        <v>41</v>
      </c>
      <c r="O637" s="92"/>
      <c r="P637" s="240">
        <f>O637*H637</f>
        <v>0</v>
      </c>
      <c r="Q637" s="240">
        <v>0</v>
      </c>
      <c r="R637" s="240">
        <f>Q637*H637</f>
        <v>0</v>
      </c>
      <c r="S637" s="240">
        <v>0.00040000000000000002</v>
      </c>
      <c r="T637" s="241">
        <f>S637*H637</f>
        <v>0.010440000000000001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42" t="s">
        <v>240</v>
      </c>
      <c r="AT637" s="242" t="s">
        <v>128</v>
      </c>
      <c r="AU637" s="242" t="s">
        <v>83</v>
      </c>
      <c r="AY637" s="18" t="s">
        <v>126</v>
      </c>
      <c r="BE637" s="243">
        <f>IF(N637="základní",J637,0)</f>
        <v>0</v>
      </c>
      <c r="BF637" s="243">
        <f>IF(N637="snížená",J637,0)</f>
        <v>0</v>
      </c>
      <c r="BG637" s="243">
        <f>IF(N637="zákl. přenesená",J637,0)</f>
        <v>0</v>
      </c>
      <c r="BH637" s="243">
        <f>IF(N637="sníž. přenesená",J637,0)</f>
        <v>0</v>
      </c>
      <c r="BI637" s="243">
        <f>IF(N637="nulová",J637,0)</f>
        <v>0</v>
      </c>
      <c r="BJ637" s="18" t="s">
        <v>81</v>
      </c>
      <c r="BK637" s="243">
        <f>ROUND(I637*H637,2)</f>
        <v>0</v>
      </c>
      <c r="BL637" s="18" t="s">
        <v>240</v>
      </c>
      <c r="BM637" s="242" t="s">
        <v>943</v>
      </c>
    </row>
    <row r="638" s="13" customFormat="1">
      <c r="A638" s="13"/>
      <c r="B638" s="244"/>
      <c r="C638" s="245"/>
      <c r="D638" s="246" t="s">
        <v>134</v>
      </c>
      <c r="E638" s="247" t="s">
        <v>1</v>
      </c>
      <c r="F638" s="248" t="s">
        <v>944</v>
      </c>
      <c r="G638" s="245"/>
      <c r="H638" s="249">
        <v>26.100000000000001</v>
      </c>
      <c r="I638" s="250"/>
      <c r="J638" s="245"/>
      <c r="K638" s="245"/>
      <c r="L638" s="251"/>
      <c r="M638" s="252"/>
      <c r="N638" s="253"/>
      <c r="O638" s="253"/>
      <c r="P638" s="253"/>
      <c r="Q638" s="253"/>
      <c r="R638" s="253"/>
      <c r="S638" s="253"/>
      <c r="T638" s="25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5" t="s">
        <v>134</v>
      </c>
      <c r="AU638" s="255" t="s">
        <v>83</v>
      </c>
      <c r="AV638" s="13" t="s">
        <v>83</v>
      </c>
      <c r="AW638" s="13" t="s">
        <v>32</v>
      </c>
      <c r="AX638" s="13" t="s">
        <v>81</v>
      </c>
      <c r="AY638" s="255" t="s">
        <v>126</v>
      </c>
    </row>
    <row r="639" s="2" customFormat="1" ht="21.75" customHeight="1">
      <c r="A639" s="39"/>
      <c r="B639" s="40"/>
      <c r="C639" s="230" t="s">
        <v>945</v>
      </c>
      <c r="D639" s="230" t="s">
        <v>128</v>
      </c>
      <c r="E639" s="231" t="s">
        <v>946</v>
      </c>
      <c r="F639" s="232" t="s">
        <v>947</v>
      </c>
      <c r="G639" s="233" t="s">
        <v>319</v>
      </c>
      <c r="H639" s="234">
        <v>7</v>
      </c>
      <c r="I639" s="235"/>
      <c r="J639" s="236">
        <f>ROUND(I639*H639,2)</f>
        <v>0</v>
      </c>
      <c r="K639" s="237"/>
      <c r="L639" s="45"/>
      <c r="M639" s="238" t="s">
        <v>1</v>
      </c>
      <c r="N639" s="239" t="s">
        <v>41</v>
      </c>
      <c r="O639" s="92"/>
      <c r="P639" s="240">
        <f>O639*H639</f>
        <v>0</v>
      </c>
      <c r="Q639" s="240">
        <v>0</v>
      </c>
      <c r="R639" s="240">
        <f>Q639*H639</f>
        <v>0</v>
      </c>
      <c r="S639" s="240">
        <v>0.00044999999999999999</v>
      </c>
      <c r="T639" s="241">
        <f>S639*H639</f>
        <v>0.00315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42" t="s">
        <v>240</v>
      </c>
      <c r="AT639" s="242" t="s">
        <v>128</v>
      </c>
      <c r="AU639" s="242" t="s">
        <v>83</v>
      </c>
      <c r="AY639" s="18" t="s">
        <v>126</v>
      </c>
      <c r="BE639" s="243">
        <f>IF(N639="základní",J639,0)</f>
        <v>0</v>
      </c>
      <c r="BF639" s="243">
        <f>IF(N639="snížená",J639,0)</f>
        <v>0</v>
      </c>
      <c r="BG639" s="243">
        <f>IF(N639="zákl. přenesená",J639,0)</f>
        <v>0</v>
      </c>
      <c r="BH639" s="243">
        <f>IF(N639="sníž. přenesená",J639,0)</f>
        <v>0</v>
      </c>
      <c r="BI639" s="243">
        <f>IF(N639="nulová",J639,0)</f>
        <v>0</v>
      </c>
      <c r="BJ639" s="18" t="s">
        <v>81</v>
      </c>
      <c r="BK639" s="243">
        <f>ROUND(I639*H639,2)</f>
        <v>0</v>
      </c>
      <c r="BL639" s="18" t="s">
        <v>240</v>
      </c>
      <c r="BM639" s="242" t="s">
        <v>948</v>
      </c>
    </row>
    <row r="640" s="2" customFormat="1" ht="21.75" customHeight="1">
      <c r="A640" s="39"/>
      <c r="B640" s="40"/>
      <c r="C640" s="230" t="s">
        <v>949</v>
      </c>
      <c r="D640" s="230" t="s">
        <v>128</v>
      </c>
      <c r="E640" s="231" t="s">
        <v>950</v>
      </c>
      <c r="F640" s="232" t="s">
        <v>951</v>
      </c>
      <c r="G640" s="233" t="s">
        <v>319</v>
      </c>
      <c r="H640" s="234">
        <v>28</v>
      </c>
      <c r="I640" s="235"/>
      <c r="J640" s="236">
        <f>ROUND(I640*H640,2)</f>
        <v>0</v>
      </c>
      <c r="K640" s="237"/>
      <c r="L640" s="45"/>
      <c r="M640" s="238" t="s">
        <v>1</v>
      </c>
      <c r="N640" s="239" t="s">
        <v>41</v>
      </c>
      <c r="O640" s="92"/>
      <c r="P640" s="240">
        <f>O640*H640</f>
        <v>0</v>
      </c>
      <c r="Q640" s="240">
        <v>0</v>
      </c>
      <c r="R640" s="240">
        <f>Q640*H640</f>
        <v>0</v>
      </c>
      <c r="S640" s="240">
        <v>0.00021000000000000001</v>
      </c>
      <c r="T640" s="241">
        <f>S640*H640</f>
        <v>0.0058799999999999998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42" t="s">
        <v>240</v>
      </c>
      <c r="AT640" s="242" t="s">
        <v>128</v>
      </c>
      <c r="AU640" s="242" t="s">
        <v>83</v>
      </c>
      <c r="AY640" s="18" t="s">
        <v>126</v>
      </c>
      <c r="BE640" s="243">
        <f>IF(N640="základní",J640,0)</f>
        <v>0</v>
      </c>
      <c r="BF640" s="243">
        <f>IF(N640="snížená",J640,0)</f>
        <v>0</v>
      </c>
      <c r="BG640" s="243">
        <f>IF(N640="zákl. přenesená",J640,0)</f>
        <v>0</v>
      </c>
      <c r="BH640" s="243">
        <f>IF(N640="sníž. přenesená",J640,0)</f>
        <v>0</v>
      </c>
      <c r="BI640" s="243">
        <f>IF(N640="nulová",J640,0)</f>
        <v>0</v>
      </c>
      <c r="BJ640" s="18" t="s">
        <v>81</v>
      </c>
      <c r="BK640" s="243">
        <f>ROUND(I640*H640,2)</f>
        <v>0</v>
      </c>
      <c r="BL640" s="18" t="s">
        <v>240</v>
      </c>
      <c r="BM640" s="242" t="s">
        <v>952</v>
      </c>
    </row>
    <row r="641" s="13" customFormat="1">
      <c r="A641" s="13"/>
      <c r="B641" s="244"/>
      <c r="C641" s="245"/>
      <c r="D641" s="246" t="s">
        <v>134</v>
      </c>
      <c r="E641" s="247" t="s">
        <v>1</v>
      </c>
      <c r="F641" s="248" t="s">
        <v>953</v>
      </c>
      <c r="G641" s="245"/>
      <c r="H641" s="249">
        <v>28</v>
      </c>
      <c r="I641" s="250"/>
      <c r="J641" s="245"/>
      <c r="K641" s="245"/>
      <c r="L641" s="251"/>
      <c r="M641" s="252"/>
      <c r="N641" s="253"/>
      <c r="O641" s="253"/>
      <c r="P641" s="253"/>
      <c r="Q641" s="253"/>
      <c r="R641" s="253"/>
      <c r="S641" s="253"/>
      <c r="T641" s="25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5" t="s">
        <v>134</v>
      </c>
      <c r="AU641" s="255" t="s">
        <v>83</v>
      </c>
      <c r="AV641" s="13" t="s">
        <v>83</v>
      </c>
      <c r="AW641" s="13" t="s">
        <v>32</v>
      </c>
      <c r="AX641" s="13" t="s">
        <v>81</v>
      </c>
      <c r="AY641" s="255" t="s">
        <v>126</v>
      </c>
    </row>
    <row r="642" s="2" customFormat="1" ht="21.75" customHeight="1">
      <c r="A642" s="39"/>
      <c r="B642" s="40"/>
      <c r="C642" s="230" t="s">
        <v>954</v>
      </c>
      <c r="D642" s="230" t="s">
        <v>128</v>
      </c>
      <c r="E642" s="231" t="s">
        <v>955</v>
      </c>
      <c r="F642" s="232" t="s">
        <v>956</v>
      </c>
      <c r="G642" s="233" t="s">
        <v>319</v>
      </c>
      <c r="H642" s="234">
        <v>7</v>
      </c>
      <c r="I642" s="235"/>
      <c r="J642" s="236">
        <f>ROUND(I642*H642,2)</f>
        <v>0</v>
      </c>
      <c r="K642" s="237"/>
      <c r="L642" s="45"/>
      <c r="M642" s="238" t="s">
        <v>1</v>
      </c>
      <c r="N642" s="239" t="s">
        <v>41</v>
      </c>
      <c r="O642" s="92"/>
      <c r="P642" s="240">
        <f>O642*H642</f>
        <v>0</v>
      </c>
      <c r="Q642" s="240">
        <v>0</v>
      </c>
      <c r="R642" s="240">
        <f>Q642*H642</f>
        <v>0</v>
      </c>
      <c r="S642" s="240">
        <v>0.0022100000000000002</v>
      </c>
      <c r="T642" s="241">
        <f>S642*H642</f>
        <v>0.015470000000000001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42" t="s">
        <v>240</v>
      </c>
      <c r="AT642" s="242" t="s">
        <v>128</v>
      </c>
      <c r="AU642" s="242" t="s">
        <v>83</v>
      </c>
      <c r="AY642" s="18" t="s">
        <v>126</v>
      </c>
      <c r="BE642" s="243">
        <f>IF(N642="základní",J642,0)</f>
        <v>0</v>
      </c>
      <c r="BF642" s="243">
        <f>IF(N642="snížená",J642,0)</f>
        <v>0</v>
      </c>
      <c r="BG642" s="243">
        <f>IF(N642="zákl. přenesená",J642,0)</f>
        <v>0</v>
      </c>
      <c r="BH642" s="243">
        <f>IF(N642="sníž. přenesená",J642,0)</f>
        <v>0</v>
      </c>
      <c r="BI642" s="243">
        <f>IF(N642="nulová",J642,0)</f>
        <v>0</v>
      </c>
      <c r="BJ642" s="18" t="s">
        <v>81</v>
      </c>
      <c r="BK642" s="243">
        <f>ROUND(I642*H642,2)</f>
        <v>0</v>
      </c>
      <c r="BL642" s="18" t="s">
        <v>240</v>
      </c>
      <c r="BM642" s="242" t="s">
        <v>957</v>
      </c>
    </row>
    <row r="643" s="2" customFormat="1" ht="21.75" customHeight="1">
      <c r="A643" s="39"/>
      <c r="B643" s="40"/>
      <c r="C643" s="230" t="s">
        <v>958</v>
      </c>
      <c r="D643" s="230" t="s">
        <v>128</v>
      </c>
      <c r="E643" s="231" t="s">
        <v>959</v>
      </c>
      <c r="F643" s="232" t="s">
        <v>960</v>
      </c>
      <c r="G643" s="233" t="s">
        <v>237</v>
      </c>
      <c r="H643" s="234">
        <v>0.052999999999999998</v>
      </c>
      <c r="I643" s="235"/>
      <c r="J643" s="236">
        <f>ROUND(I643*H643,2)</f>
        <v>0</v>
      </c>
      <c r="K643" s="237"/>
      <c r="L643" s="45"/>
      <c r="M643" s="238" t="s">
        <v>1</v>
      </c>
      <c r="N643" s="239" t="s">
        <v>41</v>
      </c>
      <c r="O643" s="92"/>
      <c r="P643" s="240">
        <f>O643*H643</f>
        <v>0</v>
      </c>
      <c r="Q643" s="240">
        <v>0</v>
      </c>
      <c r="R643" s="240">
        <f>Q643*H643</f>
        <v>0</v>
      </c>
      <c r="S643" s="240">
        <v>0</v>
      </c>
      <c r="T643" s="241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42" t="s">
        <v>240</v>
      </c>
      <c r="AT643" s="242" t="s">
        <v>128</v>
      </c>
      <c r="AU643" s="242" t="s">
        <v>83</v>
      </c>
      <c r="AY643" s="18" t="s">
        <v>126</v>
      </c>
      <c r="BE643" s="243">
        <f>IF(N643="základní",J643,0)</f>
        <v>0</v>
      </c>
      <c r="BF643" s="243">
        <f>IF(N643="snížená",J643,0)</f>
        <v>0</v>
      </c>
      <c r="BG643" s="243">
        <f>IF(N643="zákl. přenesená",J643,0)</f>
        <v>0</v>
      </c>
      <c r="BH643" s="243">
        <f>IF(N643="sníž. přenesená",J643,0)</f>
        <v>0</v>
      </c>
      <c r="BI643" s="243">
        <f>IF(N643="nulová",J643,0)</f>
        <v>0</v>
      </c>
      <c r="BJ643" s="18" t="s">
        <v>81</v>
      </c>
      <c r="BK643" s="243">
        <f>ROUND(I643*H643,2)</f>
        <v>0</v>
      </c>
      <c r="BL643" s="18" t="s">
        <v>240</v>
      </c>
      <c r="BM643" s="242" t="s">
        <v>961</v>
      </c>
    </row>
    <row r="644" s="12" customFormat="1" ht="22.8" customHeight="1">
      <c r="A644" s="12"/>
      <c r="B644" s="214"/>
      <c r="C644" s="215"/>
      <c r="D644" s="216" t="s">
        <v>75</v>
      </c>
      <c r="E644" s="228" t="s">
        <v>962</v>
      </c>
      <c r="F644" s="228" t="s">
        <v>963</v>
      </c>
      <c r="G644" s="215"/>
      <c r="H644" s="215"/>
      <c r="I644" s="218"/>
      <c r="J644" s="229">
        <f>BK644</f>
        <v>0</v>
      </c>
      <c r="K644" s="215"/>
      <c r="L644" s="220"/>
      <c r="M644" s="221"/>
      <c r="N644" s="222"/>
      <c r="O644" s="222"/>
      <c r="P644" s="223">
        <f>SUM(P645:P668)</f>
        <v>0</v>
      </c>
      <c r="Q644" s="222"/>
      <c r="R644" s="223">
        <f>SUM(R645:R668)</f>
        <v>0.12749199999999999</v>
      </c>
      <c r="S644" s="222"/>
      <c r="T644" s="224">
        <f>SUM(T645:T668)</f>
        <v>0.140657</v>
      </c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R644" s="225" t="s">
        <v>83</v>
      </c>
      <c r="AT644" s="226" t="s">
        <v>75</v>
      </c>
      <c r="AU644" s="226" t="s">
        <v>81</v>
      </c>
      <c r="AY644" s="225" t="s">
        <v>126</v>
      </c>
      <c r="BK644" s="227">
        <f>SUM(BK645:BK668)</f>
        <v>0</v>
      </c>
    </row>
    <row r="645" s="2" customFormat="1" ht="16.5" customHeight="1">
      <c r="A645" s="39"/>
      <c r="B645" s="40"/>
      <c r="C645" s="230" t="s">
        <v>964</v>
      </c>
      <c r="D645" s="230" t="s">
        <v>128</v>
      </c>
      <c r="E645" s="231" t="s">
        <v>965</v>
      </c>
      <c r="F645" s="232" t="s">
        <v>966</v>
      </c>
      <c r="G645" s="233" t="s">
        <v>312</v>
      </c>
      <c r="H645" s="234">
        <v>24.300000000000001</v>
      </c>
      <c r="I645" s="235"/>
      <c r="J645" s="236">
        <f>ROUND(I645*H645,2)</f>
        <v>0</v>
      </c>
      <c r="K645" s="237"/>
      <c r="L645" s="45"/>
      <c r="M645" s="238" t="s">
        <v>1</v>
      </c>
      <c r="N645" s="239" t="s">
        <v>41</v>
      </c>
      <c r="O645" s="92"/>
      <c r="P645" s="240">
        <f>O645*H645</f>
        <v>0</v>
      </c>
      <c r="Q645" s="240">
        <v>0</v>
      </c>
      <c r="R645" s="240">
        <f>Q645*H645</f>
        <v>0</v>
      </c>
      <c r="S645" s="240">
        <v>0.00167</v>
      </c>
      <c r="T645" s="241">
        <f>S645*H645</f>
        <v>0.040580999999999999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42" t="s">
        <v>240</v>
      </c>
      <c r="AT645" s="242" t="s">
        <v>128</v>
      </c>
      <c r="AU645" s="242" t="s">
        <v>83</v>
      </c>
      <c r="AY645" s="18" t="s">
        <v>126</v>
      </c>
      <c r="BE645" s="243">
        <f>IF(N645="základní",J645,0)</f>
        <v>0</v>
      </c>
      <c r="BF645" s="243">
        <f>IF(N645="snížená",J645,0)</f>
        <v>0</v>
      </c>
      <c r="BG645" s="243">
        <f>IF(N645="zákl. přenesená",J645,0)</f>
        <v>0</v>
      </c>
      <c r="BH645" s="243">
        <f>IF(N645="sníž. přenesená",J645,0)</f>
        <v>0</v>
      </c>
      <c r="BI645" s="243">
        <f>IF(N645="nulová",J645,0)</f>
        <v>0</v>
      </c>
      <c r="BJ645" s="18" t="s">
        <v>81</v>
      </c>
      <c r="BK645" s="243">
        <f>ROUND(I645*H645,2)</f>
        <v>0</v>
      </c>
      <c r="BL645" s="18" t="s">
        <v>240</v>
      </c>
      <c r="BM645" s="242" t="s">
        <v>967</v>
      </c>
    </row>
    <row r="646" s="13" customFormat="1">
      <c r="A646" s="13"/>
      <c r="B646" s="244"/>
      <c r="C646" s="245"/>
      <c r="D646" s="246" t="s">
        <v>134</v>
      </c>
      <c r="E646" s="247" t="s">
        <v>1</v>
      </c>
      <c r="F646" s="248" t="s">
        <v>554</v>
      </c>
      <c r="G646" s="245"/>
      <c r="H646" s="249">
        <v>24.300000000000001</v>
      </c>
      <c r="I646" s="250"/>
      <c r="J646" s="245"/>
      <c r="K646" s="245"/>
      <c r="L646" s="251"/>
      <c r="M646" s="252"/>
      <c r="N646" s="253"/>
      <c r="O646" s="253"/>
      <c r="P646" s="253"/>
      <c r="Q646" s="253"/>
      <c r="R646" s="253"/>
      <c r="S646" s="253"/>
      <c r="T646" s="25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5" t="s">
        <v>134</v>
      </c>
      <c r="AU646" s="255" t="s">
        <v>83</v>
      </c>
      <c r="AV646" s="13" t="s">
        <v>83</v>
      </c>
      <c r="AW646" s="13" t="s">
        <v>32</v>
      </c>
      <c r="AX646" s="13" t="s">
        <v>81</v>
      </c>
      <c r="AY646" s="255" t="s">
        <v>126</v>
      </c>
    </row>
    <row r="647" s="2" customFormat="1" ht="16.5" customHeight="1">
      <c r="A647" s="39"/>
      <c r="B647" s="40"/>
      <c r="C647" s="230" t="s">
        <v>968</v>
      </c>
      <c r="D647" s="230" t="s">
        <v>128</v>
      </c>
      <c r="E647" s="231" t="s">
        <v>969</v>
      </c>
      <c r="F647" s="232" t="s">
        <v>970</v>
      </c>
      <c r="G647" s="233" t="s">
        <v>312</v>
      </c>
      <c r="H647" s="234">
        <v>10</v>
      </c>
      <c r="I647" s="235"/>
      <c r="J647" s="236">
        <f>ROUND(I647*H647,2)</f>
        <v>0</v>
      </c>
      <c r="K647" s="237"/>
      <c r="L647" s="45"/>
      <c r="M647" s="238" t="s">
        <v>1</v>
      </c>
      <c r="N647" s="239" t="s">
        <v>41</v>
      </c>
      <c r="O647" s="92"/>
      <c r="P647" s="240">
        <f>O647*H647</f>
        <v>0</v>
      </c>
      <c r="Q647" s="240">
        <v>0</v>
      </c>
      <c r="R647" s="240">
        <f>Q647*H647</f>
        <v>0</v>
      </c>
      <c r="S647" s="240">
        <v>0.0039399999999999999</v>
      </c>
      <c r="T647" s="241">
        <f>S647*H647</f>
        <v>0.039399999999999998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42" t="s">
        <v>240</v>
      </c>
      <c r="AT647" s="242" t="s">
        <v>128</v>
      </c>
      <c r="AU647" s="242" t="s">
        <v>83</v>
      </c>
      <c r="AY647" s="18" t="s">
        <v>126</v>
      </c>
      <c r="BE647" s="243">
        <f>IF(N647="základní",J647,0)</f>
        <v>0</v>
      </c>
      <c r="BF647" s="243">
        <f>IF(N647="snížená",J647,0)</f>
        <v>0</v>
      </c>
      <c r="BG647" s="243">
        <f>IF(N647="zákl. přenesená",J647,0)</f>
        <v>0</v>
      </c>
      <c r="BH647" s="243">
        <f>IF(N647="sníž. přenesená",J647,0)</f>
        <v>0</v>
      </c>
      <c r="BI647" s="243">
        <f>IF(N647="nulová",J647,0)</f>
        <v>0</v>
      </c>
      <c r="BJ647" s="18" t="s">
        <v>81</v>
      </c>
      <c r="BK647" s="243">
        <f>ROUND(I647*H647,2)</f>
        <v>0</v>
      </c>
      <c r="BL647" s="18" t="s">
        <v>240</v>
      </c>
      <c r="BM647" s="242" t="s">
        <v>971</v>
      </c>
    </row>
    <row r="648" s="2" customFormat="1" ht="16.5" customHeight="1">
      <c r="A648" s="39"/>
      <c r="B648" s="40"/>
      <c r="C648" s="230" t="s">
        <v>972</v>
      </c>
      <c r="D648" s="230" t="s">
        <v>128</v>
      </c>
      <c r="E648" s="231" t="s">
        <v>973</v>
      </c>
      <c r="F648" s="232" t="s">
        <v>974</v>
      </c>
      <c r="G648" s="233" t="s">
        <v>312</v>
      </c>
      <c r="H648" s="234">
        <v>15.4</v>
      </c>
      <c r="I648" s="235"/>
      <c r="J648" s="236">
        <f>ROUND(I648*H648,2)</f>
        <v>0</v>
      </c>
      <c r="K648" s="237"/>
      <c r="L648" s="45"/>
      <c r="M648" s="238" t="s">
        <v>1</v>
      </c>
      <c r="N648" s="239" t="s">
        <v>41</v>
      </c>
      <c r="O648" s="92"/>
      <c r="P648" s="240">
        <f>O648*H648</f>
        <v>0</v>
      </c>
      <c r="Q648" s="240">
        <v>0</v>
      </c>
      <c r="R648" s="240">
        <f>Q648*H648</f>
        <v>0</v>
      </c>
      <c r="S648" s="240">
        <v>0.0039399999999999999</v>
      </c>
      <c r="T648" s="241">
        <f>S648*H648</f>
        <v>0.060676000000000001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42" t="s">
        <v>240</v>
      </c>
      <c r="AT648" s="242" t="s">
        <v>128</v>
      </c>
      <c r="AU648" s="242" t="s">
        <v>83</v>
      </c>
      <c r="AY648" s="18" t="s">
        <v>126</v>
      </c>
      <c r="BE648" s="243">
        <f>IF(N648="základní",J648,0)</f>
        <v>0</v>
      </c>
      <c r="BF648" s="243">
        <f>IF(N648="snížená",J648,0)</f>
        <v>0</v>
      </c>
      <c r="BG648" s="243">
        <f>IF(N648="zákl. přenesená",J648,0)</f>
        <v>0</v>
      </c>
      <c r="BH648" s="243">
        <f>IF(N648="sníž. přenesená",J648,0)</f>
        <v>0</v>
      </c>
      <c r="BI648" s="243">
        <f>IF(N648="nulová",J648,0)</f>
        <v>0</v>
      </c>
      <c r="BJ648" s="18" t="s">
        <v>81</v>
      </c>
      <c r="BK648" s="243">
        <f>ROUND(I648*H648,2)</f>
        <v>0</v>
      </c>
      <c r="BL648" s="18" t="s">
        <v>240</v>
      </c>
      <c r="BM648" s="242" t="s">
        <v>975</v>
      </c>
    </row>
    <row r="649" s="13" customFormat="1">
      <c r="A649" s="13"/>
      <c r="B649" s="244"/>
      <c r="C649" s="245"/>
      <c r="D649" s="246" t="s">
        <v>134</v>
      </c>
      <c r="E649" s="247" t="s">
        <v>1</v>
      </c>
      <c r="F649" s="248" t="s">
        <v>976</v>
      </c>
      <c r="G649" s="245"/>
      <c r="H649" s="249">
        <v>7</v>
      </c>
      <c r="I649" s="250"/>
      <c r="J649" s="245"/>
      <c r="K649" s="245"/>
      <c r="L649" s="251"/>
      <c r="M649" s="252"/>
      <c r="N649" s="253"/>
      <c r="O649" s="253"/>
      <c r="P649" s="253"/>
      <c r="Q649" s="253"/>
      <c r="R649" s="253"/>
      <c r="S649" s="253"/>
      <c r="T649" s="25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5" t="s">
        <v>134</v>
      </c>
      <c r="AU649" s="255" t="s">
        <v>83</v>
      </c>
      <c r="AV649" s="13" t="s">
        <v>83</v>
      </c>
      <c r="AW649" s="13" t="s">
        <v>32</v>
      </c>
      <c r="AX649" s="13" t="s">
        <v>76</v>
      </c>
      <c r="AY649" s="255" t="s">
        <v>126</v>
      </c>
    </row>
    <row r="650" s="13" customFormat="1">
      <c r="A650" s="13"/>
      <c r="B650" s="244"/>
      <c r="C650" s="245"/>
      <c r="D650" s="246" t="s">
        <v>134</v>
      </c>
      <c r="E650" s="247" t="s">
        <v>1</v>
      </c>
      <c r="F650" s="248" t="s">
        <v>977</v>
      </c>
      <c r="G650" s="245"/>
      <c r="H650" s="249">
        <v>8.4000000000000004</v>
      </c>
      <c r="I650" s="250"/>
      <c r="J650" s="245"/>
      <c r="K650" s="245"/>
      <c r="L650" s="251"/>
      <c r="M650" s="252"/>
      <c r="N650" s="253"/>
      <c r="O650" s="253"/>
      <c r="P650" s="253"/>
      <c r="Q650" s="253"/>
      <c r="R650" s="253"/>
      <c r="S650" s="253"/>
      <c r="T650" s="25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5" t="s">
        <v>134</v>
      </c>
      <c r="AU650" s="255" t="s">
        <v>83</v>
      </c>
      <c r="AV650" s="13" t="s">
        <v>83</v>
      </c>
      <c r="AW650" s="13" t="s">
        <v>32</v>
      </c>
      <c r="AX650" s="13" t="s">
        <v>76</v>
      </c>
      <c r="AY650" s="255" t="s">
        <v>126</v>
      </c>
    </row>
    <row r="651" s="14" customFormat="1">
      <c r="A651" s="14"/>
      <c r="B651" s="256"/>
      <c r="C651" s="257"/>
      <c r="D651" s="246" t="s">
        <v>134</v>
      </c>
      <c r="E651" s="258" t="s">
        <v>1</v>
      </c>
      <c r="F651" s="259" t="s">
        <v>137</v>
      </c>
      <c r="G651" s="257"/>
      <c r="H651" s="260">
        <v>15.4</v>
      </c>
      <c r="I651" s="261"/>
      <c r="J651" s="257"/>
      <c r="K651" s="257"/>
      <c r="L651" s="262"/>
      <c r="M651" s="263"/>
      <c r="N651" s="264"/>
      <c r="O651" s="264"/>
      <c r="P651" s="264"/>
      <c r="Q651" s="264"/>
      <c r="R651" s="264"/>
      <c r="S651" s="264"/>
      <c r="T651" s="265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6" t="s">
        <v>134</v>
      </c>
      <c r="AU651" s="266" t="s">
        <v>83</v>
      </c>
      <c r="AV651" s="14" t="s">
        <v>132</v>
      </c>
      <c r="AW651" s="14" t="s">
        <v>32</v>
      </c>
      <c r="AX651" s="14" t="s">
        <v>81</v>
      </c>
      <c r="AY651" s="266" t="s">
        <v>126</v>
      </c>
    </row>
    <row r="652" s="2" customFormat="1" ht="21.75" customHeight="1">
      <c r="A652" s="39"/>
      <c r="B652" s="40"/>
      <c r="C652" s="230" t="s">
        <v>978</v>
      </c>
      <c r="D652" s="230" t="s">
        <v>128</v>
      </c>
      <c r="E652" s="231" t="s">
        <v>979</v>
      </c>
      <c r="F652" s="232" t="s">
        <v>980</v>
      </c>
      <c r="G652" s="233" t="s">
        <v>312</v>
      </c>
      <c r="H652" s="234">
        <v>46.600000000000001</v>
      </c>
      <c r="I652" s="235"/>
      <c r="J652" s="236">
        <f>ROUND(I652*H652,2)</f>
        <v>0</v>
      </c>
      <c r="K652" s="237"/>
      <c r="L652" s="45"/>
      <c r="M652" s="238" t="s">
        <v>1</v>
      </c>
      <c r="N652" s="239" t="s">
        <v>41</v>
      </c>
      <c r="O652" s="92"/>
      <c r="P652" s="240">
        <f>O652*H652</f>
        <v>0</v>
      </c>
      <c r="Q652" s="240">
        <v>0.0015299999999999999</v>
      </c>
      <c r="R652" s="240">
        <f>Q652*H652</f>
        <v>0.071298</v>
      </c>
      <c r="S652" s="240">
        <v>0</v>
      </c>
      <c r="T652" s="241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42" t="s">
        <v>240</v>
      </c>
      <c r="AT652" s="242" t="s">
        <v>128</v>
      </c>
      <c r="AU652" s="242" t="s">
        <v>83</v>
      </c>
      <c r="AY652" s="18" t="s">
        <v>126</v>
      </c>
      <c r="BE652" s="243">
        <f>IF(N652="základní",J652,0)</f>
        <v>0</v>
      </c>
      <c r="BF652" s="243">
        <f>IF(N652="snížená",J652,0)</f>
        <v>0</v>
      </c>
      <c r="BG652" s="243">
        <f>IF(N652="zákl. přenesená",J652,0)</f>
        <v>0</v>
      </c>
      <c r="BH652" s="243">
        <f>IF(N652="sníž. přenesená",J652,0)</f>
        <v>0</v>
      </c>
      <c r="BI652" s="243">
        <f>IF(N652="nulová",J652,0)</f>
        <v>0</v>
      </c>
      <c r="BJ652" s="18" t="s">
        <v>81</v>
      </c>
      <c r="BK652" s="243">
        <f>ROUND(I652*H652,2)</f>
        <v>0</v>
      </c>
      <c r="BL652" s="18" t="s">
        <v>240</v>
      </c>
      <c r="BM652" s="242" t="s">
        <v>981</v>
      </c>
    </row>
    <row r="653" s="15" customFormat="1">
      <c r="A653" s="15"/>
      <c r="B653" s="267"/>
      <c r="C653" s="268"/>
      <c r="D653" s="246" t="s">
        <v>134</v>
      </c>
      <c r="E653" s="269" t="s">
        <v>1</v>
      </c>
      <c r="F653" s="270" t="s">
        <v>982</v>
      </c>
      <c r="G653" s="268"/>
      <c r="H653" s="269" t="s">
        <v>1</v>
      </c>
      <c r="I653" s="271"/>
      <c r="J653" s="268"/>
      <c r="K653" s="268"/>
      <c r="L653" s="272"/>
      <c r="M653" s="273"/>
      <c r="N653" s="274"/>
      <c r="O653" s="274"/>
      <c r="P653" s="274"/>
      <c r="Q653" s="274"/>
      <c r="R653" s="274"/>
      <c r="S653" s="274"/>
      <c r="T653" s="27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76" t="s">
        <v>134</v>
      </c>
      <c r="AU653" s="276" t="s">
        <v>83</v>
      </c>
      <c r="AV653" s="15" t="s">
        <v>81</v>
      </c>
      <c r="AW653" s="15" t="s">
        <v>32</v>
      </c>
      <c r="AX653" s="15" t="s">
        <v>76</v>
      </c>
      <c r="AY653" s="276" t="s">
        <v>126</v>
      </c>
    </row>
    <row r="654" s="13" customFormat="1">
      <c r="A654" s="13"/>
      <c r="B654" s="244"/>
      <c r="C654" s="245"/>
      <c r="D654" s="246" t="s">
        <v>134</v>
      </c>
      <c r="E654" s="247" t="s">
        <v>1</v>
      </c>
      <c r="F654" s="248" t="s">
        <v>533</v>
      </c>
      <c r="G654" s="245"/>
      <c r="H654" s="249">
        <v>46.600000000000001</v>
      </c>
      <c r="I654" s="250"/>
      <c r="J654" s="245"/>
      <c r="K654" s="245"/>
      <c r="L654" s="251"/>
      <c r="M654" s="252"/>
      <c r="N654" s="253"/>
      <c r="O654" s="253"/>
      <c r="P654" s="253"/>
      <c r="Q654" s="253"/>
      <c r="R654" s="253"/>
      <c r="S654" s="253"/>
      <c r="T654" s="25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5" t="s">
        <v>134</v>
      </c>
      <c r="AU654" s="255" t="s">
        <v>83</v>
      </c>
      <c r="AV654" s="13" t="s">
        <v>83</v>
      </c>
      <c r="AW654" s="13" t="s">
        <v>32</v>
      </c>
      <c r="AX654" s="13" t="s">
        <v>76</v>
      </c>
      <c r="AY654" s="255" t="s">
        <v>126</v>
      </c>
    </row>
    <row r="655" s="14" customFormat="1">
      <c r="A655" s="14"/>
      <c r="B655" s="256"/>
      <c r="C655" s="257"/>
      <c r="D655" s="246" t="s">
        <v>134</v>
      </c>
      <c r="E655" s="258" t="s">
        <v>1</v>
      </c>
      <c r="F655" s="259" t="s">
        <v>137</v>
      </c>
      <c r="G655" s="257"/>
      <c r="H655" s="260">
        <v>46.600000000000001</v>
      </c>
      <c r="I655" s="261"/>
      <c r="J655" s="257"/>
      <c r="K655" s="257"/>
      <c r="L655" s="262"/>
      <c r="M655" s="263"/>
      <c r="N655" s="264"/>
      <c r="O655" s="264"/>
      <c r="P655" s="264"/>
      <c r="Q655" s="264"/>
      <c r="R655" s="264"/>
      <c r="S655" s="264"/>
      <c r="T655" s="26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6" t="s">
        <v>134</v>
      </c>
      <c r="AU655" s="266" t="s">
        <v>83</v>
      </c>
      <c r="AV655" s="14" t="s">
        <v>132</v>
      </c>
      <c r="AW655" s="14" t="s">
        <v>32</v>
      </c>
      <c r="AX655" s="14" t="s">
        <v>81</v>
      </c>
      <c r="AY655" s="266" t="s">
        <v>126</v>
      </c>
    </row>
    <row r="656" s="2" customFormat="1" ht="21.75" customHeight="1">
      <c r="A656" s="39"/>
      <c r="B656" s="40"/>
      <c r="C656" s="230" t="s">
        <v>983</v>
      </c>
      <c r="D656" s="230" t="s">
        <v>128</v>
      </c>
      <c r="E656" s="231" t="s">
        <v>984</v>
      </c>
      <c r="F656" s="232" t="s">
        <v>985</v>
      </c>
      <c r="G656" s="233" t="s">
        <v>312</v>
      </c>
      <c r="H656" s="234">
        <v>24.300000000000001</v>
      </c>
      <c r="I656" s="235"/>
      <c r="J656" s="236">
        <f>ROUND(I656*H656,2)</f>
        <v>0</v>
      </c>
      <c r="K656" s="237"/>
      <c r="L656" s="45"/>
      <c r="M656" s="238" t="s">
        <v>1</v>
      </c>
      <c r="N656" s="239" t="s">
        <v>41</v>
      </c>
      <c r="O656" s="92"/>
      <c r="P656" s="240">
        <f>O656*H656</f>
        <v>0</v>
      </c>
      <c r="Q656" s="240">
        <v>0.00198</v>
      </c>
      <c r="R656" s="240">
        <f>Q656*H656</f>
        <v>0.048114000000000004</v>
      </c>
      <c r="S656" s="240">
        <v>0</v>
      </c>
      <c r="T656" s="241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42" t="s">
        <v>240</v>
      </c>
      <c r="AT656" s="242" t="s">
        <v>128</v>
      </c>
      <c r="AU656" s="242" t="s">
        <v>83</v>
      </c>
      <c r="AY656" s="18" t="s">
        <v>126</v>
      </c>
      <c r="BE656" s="243">
        <f>IF(N656="základní",J656,0)</f>
        <v>0</v>
      </c>
      <c r="BF656" s="243">
        <f>IF(N656="snížená",J656,0)</f>
        <v>0</v>
      </c>
      <c r="BG656" s="243">
        <f>IF(N656="zákl. přenesená",J656,0)</f>
        <v>0</v>
      </c>
      <c r="BH656" s="243">
        <f>IF(N656="sníž. přenesená",J656,0)</f>
        <v>0</v>
      </c>
      <c r="BI656" s="243">
        <f>IF(N656="nulová",J656,0)</f>
        <v>0</v>
      </c>
      <c r="BJ656" s="18" t="s">
        <v>81</v>
      </c>
      <c r="BK656" s="243">
        <f>ROUND(I656*H656,2)</f>
        <v>0</v>
      </c>
      <c r="BL656" s="18" t="s">
        <v>240</v>
      </c>
      <c r="BM656" s="242" t="s">
        <v>986</v>
      </c>
    </row>
    <row r="657" s="2" customFormat="1" ht="16.5" customHeight="1">
      <c r="A657" s="39"/>
      <c r="B657" s="40"/>
      <c r="C657" s="230" t="s">
        <v>987</v>
      </c>
      <c r="D657" s="230" t="s">
        <v>128</v>
      </c>
      <c r="E657" s="231" t="s">
        <v>988</v>
      </c>
      <c r="F657" s="232" t="s">
        <v>989</v>
      </c>
      <c r="G657" s="233" t="s">
        <v>312</v>
      </c>
      <c r="H657" s="234">
        <v>19.399999999999999</v>
      </c>
      <c r="I657" s="235"/>
      <c r="J657" s="236">
        <f>ROUND(I657*H657,2)</f>
        <v>0</v>
      </c>
      <c r="K657" s="237"/>
      <c r="L657" s="45"/>
      <c r="M657" s="238" t="s">
        <v>1</v>
      </c>
      <c r="N657" s="239" t="s">
        <v>41</v>
      </c>
      <c r="O657" s="92"/>
      <c r="P657" s="240">
        <f>O657*H657</f>
        <v>0</v>
      </c>
      <c r="Q657" s="240">
        <v>0</v>
      </c>
      <c r="R657" s="240">
        <f>Q657*H657</f>
        <v>0</v>
      </c>
      <c r="S657" s="240">
        <v>0</v>
      </c>
      <c r="T657" s="241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42" t="s">
        <v>240</v>
      </c>
      <c r="AT657" s="242" t="s">
        <v>128</v>
      </c>
      <c r="AU657" s="242" t="s">
        <v>83</v>
      </c>
      <c r="AY657" s="18" t="s">
        <v>126</v>
      </c>
      <c r="BE657" s="243">
        <f>IF(N657="základní",J657,0)</f>
        <v>0</v>
      </c>
      <c r="BF657" s="243">
        <f>IF(N657="snížená",J657,0)</f>
        <v>0</v>
      </c>
      <c r="BG657" s="243">
        <f>IF(N657="zákl. přenesená",J657,0)</f>
        <v>0</v>
      </c>
      <c r="BH657" s="243">
        <f>IF(N657="sníž. přenesená",J657,0)</f>
        <v>0</v>
      </c>
      <c r="BI657" s="243">
        <f>IF(N657="nulová",J657,0)</f>
        <v>0</v>
      </c>
      <c r="BJ657" s="18" t="s">
        <v>81</v>
      </c>
      <c r="BK657" s="243">
        <f>ROUND(I657*H657,2)</f>
        <v>0</v>
      </c>
      <c r="BL657" s="18" t="s">
        <v>240</v>
      </c>
      <c r="BM657" s="242" t="s">
        <v>990</v>
      </c>
    </row>
    <row r="658" s="2" customFormat="1">
      <c r="A658" s="39"/>
      <c r="B658" s="40"/>
      <c r="C658" s="41"/>
      <c r="D658" s="246" t="s">
        <v>449</v>
      </c>
      <c r="E658" s="41"/>
      <c r="F658" s="299" t="s">
        <v>991</v>
      </c>
      <c r="G658" s="41"/>
      <c r="H658" s="41"/>
      <c r="I658" s="139"/>
      <c r="J658" s="41"/>
      <c r="K658" s="41"/>
      <c r="L658" s="45"/>
      <c r="M658" s="300"/>
      <c r="N658" s="301"/>
      <c r="O658" s="92"/>
      <c r="P658" s="92"/>
      <c r="Q658" s="92"/>
      <c r="R658" s="92"/>
      <c r="S658" s="92"/>
      <c r="T658" s="93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449</v>
      </c>
      <c r="AU658" s="18" t="s">
        <v>83</v>
      </c>
    </row>
    <row r="659" s="13" customFormat="1">
      <c r="A659" s="13"/>
      <c r="B659" s="244"/>
      <c r="C659" s="245"/>
      <c r="D659" s="246" t="s">
        <v>134</v>
      </c>
      <c r="E659" s="247" t="s">
        <v>1</v>
      </c>
      <c r="F659" s="248" t="s">
        <v>992</v>
      </c>
      <c r="G659" s="245"/>
      <c r="H659" s="249">
        <v>19.399999999999999</v>
      </c>
      <c r="I659" s="250"/>
      <c r="J659" s="245"/>
      <c r="K659" s="245"/>
      <c r="L659" s="251"/>
      <c r="M659" s="252"/>
      <c r="N659" s="253"/>
      <c r="O659" s="253"/>
      <c r="P659" s="253"/>
      <c r="Q659" s="253"/>
      <c r="R659" s="253"/>
      <c r="S659" s="253"/>
      <c r="T659" s="25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5" t="s">
        <v>134</v>
      </c>
      <c r="AU659" s="255" t="s">
        <v>83</v>
      </c>
      <c r="AV659" s="13" t="s">
        <v>83</v>
      </c>
      <c r="AW659" s="13" t="s">
        <v>32</v>
      </c>
      <c r="AX659" s="13" t="s">
        <v>81</v>
      </c>
      <c r="AY659" s="255" t="s">
        <v>126</v>
      </c>
    </row>
    <row r="660" s="2" customFormat="1" ht="16.5" customHeight="1">
      <c r="A660" s="39"/>
      <c r="B660" s="40"/>
      <c r="C660" s="288" t="s">
        <v>993</v>
      </c>
      <c r="D660" s="288" t="s">
        <v>275</v>
      </c>
      <c r="E660" s="289" t="s">
        <v>994</v>
      </c>
      <c r="F660" s="290" t="s">
        <v>995</v>
      </c>
      <c r="G660" s="291" t="s">
        <v>312</v>
      </c>
      <c r="H660" s="292">
        <v>4</v>
      </c>
      <c r="I660" s="293"/>
      <c r="J660" s="294">
        <f>ROUND(I660*H660,2)</f>
        <v>0</v>
      </c>
      <c r="K660" s="295"/>
      <c r="L660" s="296"/>
      <c r="M660" s="297" t="s">
        <v>1</v>
      </c>
      <c r="N660" s="298" t="s">
        <v>41</v>
      </c>
      <c r="O660" s="92"/>
      <c r="P660" s="240">
        <f>O660*H660</f>
        <v>0</v>
      </c>
      <c r="Q660" s="240">
        <v>0.0014599999999999999</v>
      </c>
      <c r="R660" s="240">
        <f>Q660*H660</f>
        <v>0.0058399999999999997</v>
      </c>
      <c r="S660" s="240">
        <v>0</v>
      </c>
      <c r="T660" s="241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42" t="s">
        <v>350</v>
      </c>
      <c r="AT660" s="242" t="s">
        <v>275</v>
      </c>
      <c r="AU660" s="242" t="s">
        <v>83</v>
      </c>
      <c r="AY660" s="18" t="s">
        <v>126</v>
      </c>
      <c r="BE660" s="243">
        <f>IF(N660="základní",J660,0)</f>
        <v>0</v>
      </c>
      <c r="BF660" s="243">
        <f>IF(N660="snížená",J660,0)</f>
        <v>0</v>
      </c>
      <c r="BG660" s="243">
        <f>IF(N660="zákl. přenesená",J660,0)</f>
        <v>0</v>
      </c>
      <c r="BH660" s="243">
        <f>IF(N660="sníž. přenesená",J660,0)</f>
        <v>0</v>
      </c>
      <c r="BI660" s="243">
        <f>IF(N660="nulová",J660,0)</f>
        <v>0</v>
      </c>
      <c r="BJ660" s="18" t="s">
        <v>81</v>
      </c>
      <c r="BK660" s="243">
        <f>ROUND(I660*H660,2)</f>
        <v>0</v>
      </c>
      <c r="BL660" s="18" t="s">
        <v>240</v>
      </c>
      <c r="BM660" s="242" t="s">
        <v>996</v>
      </c>
    </row>
    <row r="661" s="2" customFormat="1" ht="16.5" customHeight="1">
      <c r="A661" s="39"/>
      <c r="B661" s="40"/>
      <c r="C661" s="230" t="s">
        <v>997</v>
      </c>
      <c r="D661" s="230" t="s">
        <v>128</v>
      </c>
      <c r="E661" s="231" t="s">
        <v>998</v>
      </c>
      <c r="F661" s="232" t="s">
        <v>999</v>
      </c>
      <c r="G661" s="233" t="s">
        <v>319</v>
      </c>
      <c r="H661" s="234">
        <v>14</v>
      </c>
      <c r="I661" s="235"/>
      <c r="J661" s="236">
        <f>ROUND(I661*H661,2)</f>
        <v>0</v>
      </c>
      <c r="K661" s="237"/>
      <c r="L661" s="45"/>
      <c r="M661" s="238" t="s">
        <v>1</v>
      </c>
      <c r="N661" s="239" t="s">
        <v>41</v>
      </c>
      <c r="O661" s="92"/>
      <c r="P661" s="240">
        <f>O661*H661</f>
        <v>0</v>
      </c>
      <c r="Q661" s="240">
        <v>0</v>
      </c>
      <c r="R661" s="240">
        <f>Q661*H661</f>
        <v>0</v>
      </c>
      <c r="S661" s="240">
        <v>0</v>
      </c>
      <c r="T661" s="241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42" t="s">
        <v>240</v>
      </c>
      <c r="AT661" s="242" t="s">
        <v>128</v>
      </c>
      <c r="AU661" s="242" t="s">
        <v>83</v>
      </c>
      <c r="AY661" s="18" t="s">
        <v>126</v>
      </c>
      <c r="BE661" s="243">
        <f>IF(N661="základní",J661,0)</f>
        <v>0</v>
      </c>
      <c r="BF661" s="243">
        <f>IF(N661="snížená",J661,0)</f>
        <v>0</v>
      </c>
      <c r="BG661" s="243">
        <f>IF(N661="zákl. přenesená",J661,0)</f>
        <v>0</v>
      </c>
      <c r="BH661" s="243">
        <f>IF(N661="sníž. přenesená",J661,0)</f>
        <v>0</v>
      </c>
      <c r="BI661" s="243">
        <f>IF(N661="nulová",J661,0)</f>
        <v>0</v>
      </c>
      <c r="BJ661" s="18" t="s">
        <v>81</v>
      </c>
      <c r="BK661" s="243">
        <f>ROUND(I661*H661,2)</f>
        <v>0</v>
      </c>
      <c r="BL661" s="18" t="s">
        <v>240</v>
      </c>
      <c r="BM661" s="242" t="s">
        <v>1000</v>
      </c>
    </row>
    <row r="662" s="13" customFormat="1">
      <c r="A662" s="13"/>
      <c r="B662" s="244"/>
      <c r="C662" s="245"/>
      <c r="D662" s="246" t="s">
        <v>134</v>
      </c>
      <c r="E662" s="247" t="s">
        <v>1</v>
      </c>
      <c r="F662" s="248" t="s">
        <v>1001</v>
      </c>
      <c r="G662" s="245"/>
      <c r="H662" s="249">
        <v>14</v>
      </c>
      <c r="I662" s="250"/>
      <c r="J662" s="245"/>
      <c r="K662" s="245"/>
      <c r="L662" s="251"/>
      <c r="M662" s="252"/>
      <c r="N662" s="253"/>
      <c r="O662" s="253"/>
      <c r="P662" s="253"/>
      <c r="Q662" s="253"/>
      <c r="R662" s="253"/>
      <c r="S662" s="253"/>
      <c r="T662" s="25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5" t="s">
        <v>134</v>
      </c>
      <c r="AU662" s="255" t="s">
        <v>83</v>
      </c>
      <c r="AV662" s="13" t="s">
        <v>83</v>
      </c>
      <c r="AW662" s="13" t="s">
        <v>32</v>
      </c>
      <c r="AX662" s="13" t="s">
        <v>81</v>
      </c>
      <c r="AY662" s="255" t="s">
        <v>126</v>
      </c>
    </row>
    <row r="663" s="2" customFormat="1" ht="21.75" customHeight="1">
      <c r="A663" s="39"/>
      <c r="B663" s="40"/>
      <c r="C663" s="288" t="s">
        <v>1002</v>
      </c>
      <c r="D663" s="288" t="s">
        <v>275</v>
      </c>
      <c r="E663" s="289" t="s">
        <v>1003</v>
      </c>
      <c r="F663" s="290" t="s">
        <v>1004</v>
      </c>
      <c r="G663" s="291" t="s">
        <v>319</v>
      </c>
      <c r="H663" s="292">
        <v>14</v>
      </c>
      <c r="I663" s="293"/>
      <c r="J663" s="294">
        <f>ROUND(I663*H663,2)</f>
        <v>0</v>
      </c>
      <c r="K663" s="295"/>
      <c r="L663" s="296"/>
      <c r="M663" s="297" t="s">
        <v>1</v>
      </c>
      <c r="N663" s="298" t="s">
        <v>41</v>
      </c>
      <c r="O663" s="92"/>
      <c r="P663" s="240">
        <f>O663*H663</f>
        <v>0</v>
      </c>
      <c r="Q663" s="240">
        <v>0.00014999999999999999</v>
      </c>
      <c r="R663" s="240">
        <f>Q663*H663</f>
        <v>0.0020999999999999999</v>
      </c>
      <c r="S663" s="240">
        <v>0</v>
      </c>
      <c r="T663" s="241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42" t="s">
        <v>350</v>
      </c>
      <c r="AT663" s="242" t="s">
        <v>275</v>
      </c>
      <c r="AU663" s="242" t="s">
        <v>83</v>
      </c>
      <c r="AY663" s="18" t="s">
        <v>126</v>
      </c>
      <c r="BE663" s="243">
        <f>IF(N663="základní",J663,0)</f>
        <v>0</v>
      </c>
      <c r="BF663" s="243">
        <f>IF(N663="snížená",J663,0)</f>
        <v>0</v>
      </c>
      <c r="BG663" s="243">
        <f>IF(N663="zákl. přenesená",J663,0)</f>
        <v>0</v>
      </c>
      <c r="BH663" s="243">
        <f>IF(N663="sníž. přenesená",J663,0)</f>
        <v>0</v>
      </c>
      <c r="BI663" s="243">
        <f>IF(N663="nulová",J663,0)</f>
        <v>0</v>
      </c>
      <c r="BJ663" s="18" t="s">
        <v>81</v>
      </c>
      <c r="BK663" s="243">
        <f>ROUND(I663*H663,2)</f>
        <v>0</v>
      </c>
      <c r="BL663" s="18" t="s">
        <v>240</v>
      </c>
      <c r="BM663" s="242" t="s">
        <v>1005</v>
      </c>
    </row>
    <row r="664" s="13" customFormat="1">
      <c r="A664" s="13"/>
      <c r="B664" s="244"/>
      <c r="C664" s="245"/>
      <c r="D664" s="246" t="s">
        <v>134</v>
      </c>
      <c r="E664" s="247" t="s">
        <v>1</v>
      </c>
      <c r="F664" s="248" t="s">
        <v>1006</v>
      </c>
      <c r="G664" s="245"/>
      <c r="H664" s="249">
        <v>14</v>
      </c>
      <c r="I664" s="250"/>
      <c r="J664" s="245"/>
      <c r="K664" s="245"/>
      <c r="L664" s="251"/>
      <c r="M664" s="252"/>
      <c r="N664" s="253"/>
      <c r="O664" s="253"/>
      <c r="P664" s="253"/>
      <c r="Q664" s="253"/>
      <c r="R664" s="253"/>
      <c r="S664" s="253"/>
      <c r="T664" s="25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5" t="s">
        <v>134</v>
      </c>
      <c r="AU664" s="255" t="s">
        <v>83</v>
      </c>
      <c r="AV664" s="13" t="s">
        <v>83</v>
      </c>
      <c r="AW664" s="13" t="s">
        <v>32</v>
      </c>
      <c r="AX664" s="13" t="s">
        <v>81</v>
      </c>
      <c r="AY664" s="255" t="s">
        <v>126</v>
      </c>
    </row>
    <row r="665" s="2" customFormat="1" ht="16.5" customHeight="1">
      <c r="A665" s="39"/>
      <c r="B665" s="40"/>
      <c r="C665" s="288" t="s">
        <v>1007</v>
      </c>
      <c r="D665" s="288" t="s">
        <v>275</v>
      </c>
      <c r="E665" s="289" t="s">
        <v>1008</v>
      </c>
      <c r="F665" s="290" t="s">
        <v>1009</v>
      </c>
      <c r="G665" s="291" t="s">
        <v>319</v>
      </c>
      <c r="H665" s="292">
        <v>14</v>
      </c>
      <c r="I665" s="293"/>
      <c r="J665" s="294">
        <f>ROUND(I665*H665,2)</f>
        <v>0</v>
      </c>
      <c r="K665" s="295"/>
      <c r="L665" s="296"/>
      <c r="M665" s="297" t="s">
        <v>1</v>
      </c>
      <c r="N665" s="298" t="s">
        <v>41</v>
      </c>
      <c r="O665" s="92"/>
      <c r="P665" s="240">
        <f>O665*H665</f>
        <v>0</v>
      </c>
      <c r="Q665" s="240">
        <v>1.0000000000000001E-05</v>
      </c>
      <c r="R665" s="240">
        <f>Q665*H665</f>
        <v>0.00014000000000000002</v>
      </c>
      <c r="S665" s="240">
        <v>0</v>
      </c>
      <c r="T665" s="241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42" t="s">
        <v>350</v>
      </c>
      <c r="AT665" s="242" t="s">
        <v>275</v>
      </c>
      <c r="AU665" s="242" t="s">
        <v>83</v>
      </c>
      <c r="AY665" s="18" t="s">
        <v>126</v>
      </c>
      <c r="BE665" s="243">
        <f>IF(N665="základní",J665,0)</f>
        <v>0</v>
      </c>
      <c r="BF665" s="243">
        <f>IF(N665="snížená",J665,0)</f>
        <v>0</v>
      </c>
      <c r="BG665" s="243">
        <f>IF(N665="zákl. přenesená",J665,0)</f>
        <v>0</v>
      </c>
      <c r="BH665" s="243">
        <f>IF(N665="sníž. přenesená",J665,0)</f>
        <v>0</v>
      </c>
      <c r="BI665" s="243">
        <f>IF(N665="nulová",J665,0)</f>
        <v>0</v>
      </c>
      <c r="BJ665" s="18" t="s">
        <v>81</v>
      </c>
      <c r="BK665" s="243">
        <f>ROUND(I665*H665,2)</f>
        <v>0</v>
      </c>
      <c r="BL665" s="18" t="s">
        <v>240</v>
      </c>
      <c r="BM665" s="242" t="s">
        <v>1010</v>
      </c>
    </row>
    <row r="666" s="2" customFormat="1" ht="21.75" customHeight="1">
      <c r="A666" s="39"/>
      <c r="B666" s="40"/>
      <c r="C666" s="230" t="s">
        <v>1011</v>
      </c>
      <c r="D666" s="230" t="s">
        <v>128</v>
      </c>
      <c r="E666" s="231" t="s">
        <v>1012</v>
      </c>
      <c r="F666" s="232" t="s">
        <v>1013</v>
      </c>
      <c r="G666" s="233" t="s">
        <v>319</v>
      </c>
      <c r="H666" s="234">
        <v>4</v>
      </c>
      <c r="I666" s="235"/>
      <c r="J666" s="236">
        <f>ROUND(I666*H666,2)</f>
        <v>0</v>
      </c>
      <c r="K666" s="237"/>
      <c r="L666" s="45"/>
      <c r="M666" s="238" t="s">
        <v>1</v>
      </c>
      <c r="N666" s="239" t="s">
        <v>41</v>
      </c>
      <c r="O666" s="92"/>
      <c r="P666" s="240">
        <f>O666*H666</f>
        <v>0</v>
      </c>
      <c r="Q666" s="240">
        <v>0</v>
      </c>
      <c r="R666" s="240">
        <f>Q666*H666</f>
        <v>0</v>
      </c>
      <c r="S666" s="240">
        <v>0</v>
      </c>
      <c r="T666" s="241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42" t="s">
        <v>240</v>
      </c>
      <c r="AT666" s="242" t="s">
        <v>128</v>
      </c>
      <c r="AU666" s="242" t="s">
        <v>83</v>
      </c>
      <c r="AY666" s="18" t="s">
        <v>126</v>
      </c>
      <c r="BE666" s="243">
        <f>IF(N666="základní",J666,0)</f>
        <v>0</v>
      </c>
      <c r="BF666" s="243">
        <f>IF(N666="snížená",J666,0)</f>
        <v>0</v>
      </c>
      <c r="BG666" s="243">
        <f>IF(N666="zákl. přenesená",J666,0)</f>
        <v>0</v>
      </c>
      <c r="BH666" s="243">
        <f>IF(N666="sníž. přenesená",J666,0)</f>
        <v>0</v>
      </c>
      <c r="BI666" s="243">
        <f>IF(N666="nulová",J666,0)</f>
        <v>0</v>
      </c>
      <c r="BJ666" s="18" t="s">
        <v>81</v>
      </c>
      <c r="BK666" s="243">
        <f>ROUND(I666*H666,2)</f>
        <v>0</v>
      </c>
      <c r="BL666" s="18" t="s">
        <v>240</v>
      </c>
      <c r="BM666" s="242" t="s">
        <v>1014</v>
      </c>
    </row>
    <row r="667" s="2" customFormat="1">
      <c r="A667" s="39"/>
      <c r="B667" s="40"/>
      <c r="C667" s="41"/>
      <c r="D667" s="246" t="s">
        <v>449</v>
      </c>
      <c r="E667" s="41"/>
      <c r="F667" s="299" t="s">
        <v>1015</v>
      </c>
      <c r="G667" s="41"/>
      <c r="H667" s="41"/>
      <c r="I667" s="139"/>
      <c r="J667" s="41"/>
      <c r="K667" s="41"/>
      <c r="L667" s="45"/>
      <c r="M667" s="300"/>
      <c r="N667" s="301"/>
      <c r="O667" s="92"/>
      <c r="P667" s="92"/>
      <c r="Q667" s="92"/>
      <c r="R667" s="92"/>
      <c r="S667" s="92"/>
      <c r="T667" s="93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449</v>
      </c>
      <c r="AU667" s="18" t="s">
        <v>83</v>
      </c>
    </row>
    <row r="668" s="2" customFormat="1" ht="21.75" customHeight="1">
      <c r="A668" s="39"/>
      <c r="B668" s="40"/>
      <c r="C668" s="230" t="s">
        <v>1016</v>
      </c>
      <c r="D668" s="230" t="s">
        <v>128</v>
      </c>
      <c r="E668" s="231" t="s">
        <v>1017</v>
      </c>
      <c r="F668" s="232" t="s">
        <v>1018</v>
      </c>
      <c r="G668" s="233" t="s">
        <v>237</v>
      </c>
      <c r="H668" s="234">
        <v>0.127</v>
      </c>
      <c r="I668" s="235"/>
      <c r="J668" s="236">
        <f>ROUND(I668*H668,2)</f>
        <v>0</v>
      </c>
      <c r="K668" s="237"/>
      <c r="L668" s="45"/>
      <c r="M668" s="238" t="s">
        <v>1</v>
      </c>
      <c r="N668" s="239" t="s">
        <v>41</v>
      </c>
      <c r="O668" s="92"/>
      <c r="P668" s="240">
        <f>O668*H668</f>
        <v>0</v>
      </c>
      <c r="Q668" s="240">
        <v>0</v>
      </c>
      <c r="R668" s="240">
        <f>Q668*H668</f>
        <v>0</v>
      </c>
      <c r="S668" s="240">
        <v>0</v>
      </c>
      <c r="T668" s="241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42" t="s">
        <v>240</v>
      </c>
      <c r="AT668" s="242" t="s">
        <v>128</v>
      </c>
      <c r="AU668" s="242" t="s">
        <v>83</v>
      </c>
      <c r="AY668" s="18" t="s">
        <v>126</v>
      </c>
      <c r="BE668" s="243">
        <f>IF(N668="základní",J668,0)</f>
        <v>0</v>
      </c>
      <c r="BF668" s="243">
        <f>IF(N668="snížená",J668,0)</f>
        <v>0</v>
      </c>
      <c r="BG668" s="243">
        <f>IF(N668="zákl. přenesená",J668,0)</f>
        <v>0</v>
      </c>
      <c r="BH668" s="243">
        <f>IF(N668="sníž. přenesená",J668,0)</f>
        <v>0</v>
      </c>
      <c r="BI668" s="243">
        <f>IF(N668="nulová",J668,0)</f>
        <v>0</v>
      </c>
      <c r="BJ668" s="18" t="s">
        <v>81</v>
      </c>
      <c r="BK668" s="243">
        <f>ROUND(I668*H668,2)</f>
        <v>0</v>
      </c>
      <c r="BL668" s="18" t="s">
        <v>240</v>
      </c>
      <c r="BM668" s="242" t="s">
        <v>1019</v>
      </c>
    </row>
    <row r="669" s="12" customFormat="1" ht="22.8" customHeight="1">
      <c r="A669" s="12"/>
      <c r="B669" s="214"/>
      <c r="C669" s="215"/>
      <c r="D669" s="216" t="s">
        <v>75</v>
      </c>
      <c r="E669" s="228" t="s">
        <v>1020</v>
      </c>
      <c r="F669" s="228" t="s">
        <v>1021</v>
      </c>
      <c r="G669" s="215"/>
      <c r="H669" s="215"/>
      <c r="I669" s="218"/>
      <c r="J669" s="229">
        <f>BK669</f>
        <v>0</v>
      </c>
      <c r="K669" s="215"/>
      <c r="L669" s="220"/>
      <c r="M669" s="221"/>
      <c r="N669" s="222"/>
      <c r="O669" s="222"/>
      <c r="P669" s="223">
        <f>SUM(P670:P680)</f>
        <v>0</v>
      </c>
      <c r="Q669" s="222"/>
      <c r="R669" s="223">
        <f>SUM(R670:R680)</f>
        <v>6.7999999999999999E-05</v>
      </c>
      <c r="S669" s="222"/>
      <c r="T669" s="224">
        <f>SUM(T670:T680)</f>
        <v>0.13600000000000001</v>
      </c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R669" s="225" t="s">
        <v>83</v>
      </c>
      <c r="AT669" s="226" t="s">
        <v>75</v>
      </c>
      <c r="AU669" s="226" t="s">
        <v>81</v>
      </c>
      <c r="AY669" s="225" t="s">
        <v>126</v>
      </c>
      <c r="BK669" s="227">
        <f>SUM(BK670:BK680)</f>
        <v>0</v>
      </c>
    </row>
    <row r="670" s="2" customFormat="1" ht="21.75" customHeight="1">
      <c r="A670" s="39"/>
      <c r="B670" s="40"/>
      <c r="C670" s="230" t="s">
        <v>1022</v>
      </c>
      <c r="D670" s="230" t="s">
        <v>128</v>
      </c>
      <c r="E670" s="231" t="s">
        <v>1023</v>
      </c>
      <c r="F670" s="232" t="s">
        <v>1024</v>
      </c>
      <c r="G670" s="233" t="s">
        <v>131</v>
      </c>
      <c r="H670" s="234">
        <v>2</v>
      </c>
      <c r="I670" s="235"/>
      <c r="J670" s="236">
        <f>ROUND(I670*H670,2)</f>
        <v>0</v>
      </c>
      <c r="K670" s="237"/>
      <c r="L670" s="45"/>
      <c r="M670" s="238" t="s">
        <v>1</v>
      </c>
      <c r="N670" s="239" t="s">
        <v>41</v>
      </c>
      <c r="O670" s="92"/>
      <c r="P670" s="240">
        <f>O670*H670</f>
        <v>0</v>
      </c>
      <c r="Q670" s="240">
        <v>0</v>
      </c>
      <c r="R670" s="240">
        <f>Q670*H670</f>
        <v>0</v>
      </c>
      <c r="S670" s="240">
        <v>0</v>
      </c>
      <c r="T670" s="241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42" t="s">
        <v>240</v>
      </c>
      <c r="AT670" s="242" t="s">
        <v>128</v>
      </c>
      <c r="AU670" s="242" t="s">
        <v>83</v>
      </c>
      <c r="AY670" s="18" t="s">
        <v>126</v>
      </c>
      <c r="BE670" s="243">
        <f>IF(N670="základní",J670,0)</f>
        <v>0</v>
      </c>
      <c r="BF670" s="243">
        <f>IF(N670="snížená",J670,0)</f>
        <v>0</v>
      </c>
      <c r="BG670" s="243">
        <f>IF(N670="zákl. přenesená",J670,0)</f>
        <v>0</v>
      </c>
      <c r="BH670" s="243">
        <f>IF(N670="sníž. přenesená",J670,0)</f>
        <v>0</v>
      </c>
      <c r="BI670" s="243">
        <f>IF(N670="nulová",J670,0)</f>
        <v>0</v>
      </c>
      <c r="BJ670" s="18" t="s">
        <v>81</v>
      </c>
      <c r="BK670" s="243">
        <f>ROUND(I670*H670,2)</f>
        <v>0</v>
      </c>
      <c r="BL670" s="18" t="s">
        <v>240</v>
      </c>
      <c r="BM670" s="242" t="s">
        <v>1025</v>
      </c>
    </row>
    <row r="671" s="13" customFormat="1">
      <c r="A671" s="13"/>
      <c r="B671" s="244"/>
      <c r="C671" s="245"/>
      <c r="D671" s="246" t="s">
        <v>134</v>
      </c>
      <c r="E671" s="247" t="s">
        <v>1</v>
      </c>
      <c r="F671" s="248" t="s">
        <v>1026</v>
      </c>
      <c r="G671" s="245"/>
      <c r="H671" s="249">
        <v>2</v>
      </c>
      <c r="I671" s="250"/>
      <c r="J671" s="245"/>
      <c r="K671" s="245"/>
      <c r="L671" s="251"/>
      <c r="M671" s="252"/>
      <c r="N671" s="253"/>
      <c r="O671" s="253"/>
      <c r="P671" s="253"/>
      <c r="Q671" s="253"/>
      <c r="R671" s="253"/>
      <c r="S671" s="253"/>
      <c r="T671" s="25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5" t="s">
        <v>134</v>
      </c>
      <c r="AU671" s="255" t="s">
        <v>83</v>
      </c>
      <c r="AV671" s="13" t="s">
        <v>83</v>
      </c>
      <c r="AW671" s="13" t="s">
        <v>32</v>
      </c>
      <c r="AX671" s="13" t="s">
        <v>81</v>
      </c>
      <c r="AY671" s="255" t="s">
        <v>126</v>
      </c>
    </row>
    <row r="672" s="2" customFormat="1" ht="21.75" customHeight="1">
      <c r="A672" s="39"/>
      <c r="B672" s="40"/>
      <c r="C672" s="230" t="s">
        <v>1027</v>
      </c>
      <c r="D672" s="230" t="s">
        <v>128</v>
      </c>
      <c r="E672" s="231" t="s">
        <v>1028</v>
      </c>
      <c r="F672" s="232" t="s">
        <v>1029</v>
      </c>
      <c r="G672" s="233" t="s">
        <v>312</v>
      </c>
      <c r="H672" s="234">
        <v>12</v>
      </c>
      <c r="I672" s="235"/>
      <c r="J672" s="236">
        <f>ROUND(I672*H672,2)</f>
        <v>0</v>
      </c>
      <c r="K672" s="237"/>
      <c r="L672" s="45"/>
      <c r="M672" s="238" t="s">
        <v>1</v>
      </c>
      <c r="N672" s="239" t="s">
        <v>41</v>
      </c>
      <c r="O672" s="92"/>
      <c r="P672" s="240">
        <f>O672*H672</f>
        <v>0</v>
      </c>
      <c r="Q672" s="240">
        <v>0</v>
      </c>
      <c r="R672" s="240">
        <f>Q672*H672</f>
        <v>0</v>
      </c>
      <c r="S672" s="240">
        <v>0</v>
      </c>
      <c r="T672" s="241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42" t="s">
        <v>240</v>
      </c>
      <c r="AT672" s="242" t="s">
        <v>128</v>
      </c>
      <c r="AU672" s="242" t="s">
        <v>83</v>
      </c>
      <c r="AY672" s="18" t="s">
        <v>126</v>
      </c>
      <c r="BE672" s="243">
        <f>IF(N672="základní",J672,0)</f>
        <v>0</v>
      </c>
      <c r="BF672" s="243">
        <f>IF(N672="snížená",J672,0)</f>
        <v>0</v>
      </c>
      <c r="BG672" s="243">
        <f>IF(N672="zákl. přenesená",J672,0)</f>
        <v>0</v>
      </c>
      <c r="BH672" s="243">
        <f>IF(N672="sníž. přenesená",J672,0)</f>
        <v>0</v>
      </c>
      <c r="BI672" s="243">
        <f>IF(N672="nulová",J672,0)</f>
        <v>0</v>
      </c>
      <c r="BJ672" s="18" t="s">
        <v>81</v>
      </c>
      <c r="BK672" s="243">
        <f>ROUND(I672*H672,2)</f>
        <v>0</v>
      </c>
      <c r="BL672" s="18" t="s">
        <v>240</v>
      </c>
      <c r="BM672" s="242" t="s">
        <v>1030</v>
      </c>
    </row>
    <row r="673" s="13" customFormat="1">
      <c r="A673" s="13"/>
      <c r="B673" s="244"/>
      <c r="C673" s="245"/>
      <c r="D673" s="246" t="s">
        <v>134</v>
      </c>
      <c r="E673" s="247" t="s">
        <v>1</v>
      </c>
      <c r="F673" s="248" t="s">
        <v>1031</v>
      </c>
      <c r="G673" s="245"/>
      <c r="H673" s="249">
        <v>12</v>
      </c>
      <c r="I673" s="250"/>
      <c r="J673" s="245"/>
      <c r="K673" s="245"/>
      <c r="L673" s="251"/>
      <c r="M673" s="252"/>
      <c r="N673" s="253"/>
      <c r="O673" s="253"/>
      <c r="P673" s="253"/>
      <c r="Q673" s="253"/>
      <c r="R673" s="253"/>
      <c r="S673" s="253"/>
      <c r="T673" s="25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5" t="s">
        <v>134</v>
      </c>
      <c r="AU673" s="255" t="s">
        <v>83</v>
      </c>
      <c r="AV673" s="13" t="s">
        <v>83</v>
      </c>
      <c r="AW673" s="13" t="s">
        <v>32</v>
      </c>
      <c r="AX673" s="13" t="s">
        <v>81</v>
      </c>
      <c r="AY673" s="255" t="s">
        <v>126</v>
      </c>
    </row>
    <row r="674" s="2" customFormat="1" ht="21.75" customHeight="1">
      <c r="A674" s="39"/>
      <c r="B674" s="40"/>
      <c r="C674" s="288" t="s">
        <v>1032</v>
      </c>
      <c r="D674" s="288" t="s">
        <v>275</v>
      </c>
      <c r="E674" s="289" t="s">
        <v>1033</v>
      </c>
      <c r="F674" s="290" t="s">
        <v>1034</v>
      </c>
      <c r="G674" s="291" t="s">
        <v>319</v>
      </c>
      <c r="H674" s="292">
        <v>2</v>
      </c>
      <c r="I674" s="293"/>
      <c r="J674" s="294">
        <f>ROUND(I674*H674,2)</f>
        <v>0</v>
      </c>
      <c r="K674" s="295"/>
      <c r="L674" s="296"/>
      <c r="M674" s="297" t="s">
        <v>1</v>
      </c>
      <c r="N674" s="298" t="s">
        <v>41</v>
      </c>
      <c r="O674" s="92"/>
      <c r="P674" s="240">
        <f>O674*H674</f>
        <v>0</v>
      </c>
      <c r="Q674" s="240">
        <v>0</v>
      </c>
      <c r="R674" s="240">
        <f>Q674*H674</f>
        <v>0</v>
      </c>
      <c r="S674" s="240">
        <v>0</v>
      </c>
      <c r="T674" s="241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42" t="s">
        <v>350</v>
      </c>
      <c r="AT674" s="242" t="s">
        <v>275</v>
      </c>
      <c r="AU674" s="242" t="s">
        <v>83</v>
      </c>
      <c r="AY674" s="18" t="s">
        <v>126</v>
      </c>
      <c r="BE674" s="243">
        <f>IF(N674="základní",J674,0)</f>
        <v>0</v>
      </c>
      <c r="BF674" s="243">
        <f>IF(N674="snížená",J674,0)</f>
        <v>0</v>
      </c>
      <c r="BG674" s="243">
        <f>IF(N674="zákl. přenesená",J674,0)</f>
        <v>0</v>
      </c>
      <c r="BH674" s="243">
        <f>IF(N674="sníž. přenesená",J674,0)</f>
        <v>0</v>
      </c>
      <c r="BI674" s="243">
        <f>IF(N674="nulová",J674,0)</f>
        <v>0</v>
      </c>
      <c r="BJ674" s="18" t="s">
        <v>81</v>
      </c>
      <c r="BK674" s="243">
        <f>ROUND(I674*H674,2)</f>
        <v>0</v>
      </c>
      <c r="BL674" s="18" t="s">
        <v>240</v>
      </c>
      <c r="BM674" s="242" t="s">
        <v>1035</v>
      </c>
    </row>
    <row r="675" s="2" customFormat="1" ht="21.75" customHeight="1">
      <c r="A675" s="39"/>
      <c r="B675" s="40"/>
      <c r="C675" s="288" t="s">
        <v>1036</v>
      </c>
      <c r="D675" s="288" t="s">
        <v>275</v>
      </c>
      <c r="E675" s="289" t="s">
        <v>1037</v>
      </c>
      <c r="F675" s="290" t="s">
        <v>1038</v>
      </c>
      <c r="G675" s="291" t="s">
        <v>319</v>
      </c>
      <c r="H675" s="292">
        <v>2</v>
      </c>
      <c r="I675" s="293"/>
      <c r="J675" s="294">
        <f>ROUND(I675*H675,2)</f>
        <v>0</v>
      </c>
      <c r="K675" s="295"/>
      <c r="L675" s="296"/>
      <c r="M675" s="297" t="s">
        <v>1</v>
      </c>
      <c r="N675" s="298" t="s">
        <v>41</v>
      </c>
      <c r="O675" s="92"/>
      <c r="P675" s="240">
        <f>O675*H675</f>
        <v>0</v>
      </c>
      <c r="Q675" s="240">
        <v>0</v>
      </c>
      <c r="R675" s="240">
        <f>Q675*H675</f>
        <v>0</v>
      </c>
      <c r="S675" s="240">
        <v>0</v>
      </c>
      <c r="T675" s="241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42" t="s">
        <v>350</v>
      </c>
      <c r="AT675" s="242" t="s">
        <v>275</v>
      </c>
      <c r="AU675" s="242" t="s">
        <v>83</v>
      </c>
      <c r="AY675" s="18" t="s">
        <v>126</v>
      </c>
      <c r="BE675" s="243">
        <f>IF(N675="základní",J675,0)</f>
        <v>0</v>
      </c>
      <c r="BF675" s="243">
        <f>IF(N675="snížená",J675,0)</f>
        <v>0</v>
      </c>
      <c r="BG675" s="243">
        <f>IF(N675="zákl. přenesená",J675,0)</f>
        <v>0</v>
      </c>
      <c r="BH675" s="243">
        <f>IF(N675="sníž. přenesená",J675,0)</f>
        <v>0</v>
      </c>
      <c r="BI675" s="243">
        <f>IF(N675="nulová",J675,0)</f>
        <v>0</v>
      </c>
      <c r="BJ675" s="18" t="s">
        <v>81</v>
      </c>
      <c r="BK675" s="243">
        <f>ROUND(I675*H675,2)</f>
        <v>0</v>
      </c>
      <c r="BL675" s="18" t="s">
        <v>240</v>
      </c>
      <c r="BM675" s="242" t="s">
        <v>1039</v>
      </c>
    </row>
    <row r="676" s="2" customFormat="1" ht="16.5" customHeight="1">
      <c r="A676" s="39"/>
      <c r="B676" s="40"/>
      <c r="C676" s="230" t="s">
        <v>1040</v>
      </c>
      <c r="D676" s="230" t="s">
        <v>128</v>
      </c>
      <c r="E676" s="231" t="s">
        <v>1041</v>
      </c>
      <c r="F676" s="232" t="s">
        <v>1042</v>
      </c>
      <c r="G676" s="233" t="s">
        <v>131</v>
      </c>
      <c r="H676" s="234">
        <v>6.7999999999999998</v>
      </c>
      <c r="I676" s="235"/>
      <c r="J676" s="236">
        <f>ROUND(I676*H676,2)</f>
        <v>0</v>
      </c>
      <c r="K676" s="237"/>
      <c r="L676" s="45"/>
      <c r="M676" s="238" t="s">
        <v>1</v>
      </c>
      <c r="N676" s="239" t="s">
        <v>41</v>
      </c>
      <c r="O676" s="92"/>
      <c r="P676" s="240">
        <f>O676*H676</f>
        <v>0</v>
      </c>
      <c r="Q676" s="240">
        <v>0</v>
      </c>
      <c r="R676" s="240">
        <f>Q676*H676</f>
        <v>0</v>
      </c>
      <c r="S676" s="240">
        <v>0.02</v>
      </c>
      <c r="T676" s="241">
        <f>S676*H676</f>
        <v>0.13600000000000001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42" t="s">
        <v>240</v>
      </c>
      <c r="AT676" s="242" t="s">
        <v>128</v>
      </c>
      <c r="AU676" s="242" t="s">
        <v>83</v>
      </c>
      <c r="AY676" s="18" t="s">
        <v>126</v>
      </c>
      <c r="BE676" s="243">
        <f>IF(N676="základní",J676,0)</f>
        <v>0</v>
      </c>
      <c r="BF676" s="243">
        <f>IF(N676="snížená",J676,0)</f>
        <v>0</v>
      </c>
      <c r="BG676" s="243">
        <f>IF(N676="zákl. přenesená",J676,0)</f>
        <v>0</v>
      </c>
      <c r="BH676" s="243">
        <f>IF(N676="sníž. přenesená",J676,0)</f>
        <v>0</v>
      </c>
      <c r="BI676" s="243">
        <f>IF(N676="nulová",J676,0)</f>
        <v>0</v>
      </c>
      <c r="BJ676" s="18" t="s">
        <v>81</v>
      </c>
      <c r="BK676" s="243">
        <f>ROUND(I676*H676,2)</f>
        <v>0</v>
      </c>
      <c r="BL676" s="18" t="s">
        <v>240</v>
      </c>
      <c r="BM676" s="242" t="s">
        <v>1043</v>
      </c>
    </row>
    <row r="677" s="13" customFormat="1">
      <c r="A677" s="13"/>
      <c r="B677" s="244"/>
      <c r="C677" s="245"/>
      <c r="D677" s="246" t="s">
        <v>134</v>
      </c>
      <c r="E677" s="247" t="s">
        <v>1</v>
      </c>
      <c r="F677" s="248" t="s">
        <v>1044</v>
      </c>
      <c r="G677" s="245"/>
      <c r="H677" s="249">
        <v>6.7999999999999998</v>
      </c>
      <c r="I677" s="250"/>
      <c r="J677" s="245"/>
      <c r="K677" s="245"/>
      <c r="L677" s="251"/>
      <c r="M677" s="252"/>
      <c r="N677" s="253"/>
      <c r="O677" s="253"/>
      <c r="P677" s="253"/>
      <c r="Q677" s="253"/>
      <c r="R677" s="253"/>
      <c r="S677" s="253"/>
      <c r="T677" s="25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5" t="s">
        <v>134</v>
      </c>
      <c r="AU677" s="255" t="s">
        <v>83</v>
      </c>
      <c r="AV677" s="13" t="s">
        <v>83</v>
      </c>
      <c r="AW677" s="13" t="s">
        <v>32</v>
      </c>
      <c r="AX677" s="13" t="s">
        <v>81</v>
      </c>
      <c r="AY677" s="255" t="s">
        <v>126</v>
      </c>
    </row>
    <row r="678" s="2" customFormat="1" ht="16.5" customHeight="1">
      <c r="A678" s="39"/>
      <c r="B678" s="40"/>
      <c r="C678" s="230" t="s">
        <v>1045</v>
      </c>
      <c r="D678" s="230" t="s">
        <v>128</v>
      </c>
      <c r="E678" s="231" t="s">
        <v>1046</v>
      </c>
      <c r="F678" s="232" t="s">
        <v>1047</v>
      </c>
      <c r="G678" s="233" t="s">
        <v>131</v>
      </c>
      <c r="H678" s="234">
        <v>6.7999999999999998</v>
      </c>
      <c r="I678" s="235"/>
      <c r="J678" s="236">
        <f>ROUND(I678*H678,2)</f>
        <v>0</v>
      </c>
      <c r="K678" s="237"/>
      <c r="L678" s="45"/>
      <c r="M678" s="238" t="s">
        <v>1</v>
      </c>
      <c r="N678" s="239" t="s">
        <v>41</v>
      </c>
      <c r="O678" s="92"/>
      <c r="P678" s="240">
        <f>O678*H678</f>
        <v>0</v>
      </c>
      <c r="Q678" s="240">
        <v>1.0000000000000001E-05</v>
      </c>
      <c r="R678" s="240">
        <f>Q678*H678</f>
        <v>6.7999999999999999E-05</v>
      </c>
      <c r="S678" s="240">
        <v>0</v>
      </c>
      <c r="T678" s="241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42" t="s">
        <v>240</v>
      </c>
      <c r="AT678" s="242" t="s">
        <v>128</v>
      </c>
      <c r="AU678" s="242" t="s">
        <v>83</v>
      </c>
      <c r="AY678" s="18" t="s">
        <v>126</v>
      </c>
      <c r="BE678" s="243">
        <f>IF(N678="základní",J678,0)</f>
        <v>0</v>
      </c>
      <c r="BF678" s="243">
        <f>IF(N678="snížená",J678,0)</f>
        <v>0</v>
      </c>
      <c r="BG678" s="243">
        <f>IF(N678="zákl. přenesená",J678,0)</f>
        <v>0</v>
      </c>
      <c r="BH678" s="243">
        <f>IF(N678="sníž. přenesená",J678,0)</f>
        <v>0</v>
      </c>
      <c r="BI678" s="243">
        <f>IF(N678="nulová",J678,0)</f>
        <v>0</v>
      </c>
      <c r="BJ678" s="18" t="s">
        <v>81</v>
      </c>
      <c r="BK678" s="243">
        <f>ROUND(I678*H678,2)</f>
        <v>0</v>
      </c>
      <c r="BL678" s="18" t="s">
        <v>240</v>
      </c>
      <c r="BM678" s="242" t="s">
        <v>1048</v>
      </c>
    </row>
    <row r="679" s="2" customFormat="1">
      <c r="A679" s="39"/>
      <c r="B679" s="40"/>
      <c r="C679" s="41"/>
      <c r="D679" s="246" t="s">
        <v>449</v>
      </c>
      <c r="E679" s="41"/>
      <c r="F679" s="299" t="s">
        <v>1049</v>
      </c>
      <c r="G679" s="41"/>
      <c r="H679" s="41"/>
      <c r="I679" s="139"/>
      <c r="J679" s="41"/>
      <c r="K679" s="41"/>
      <c r="L679" s="45"/>
      <c r="M679" s="300"/>
      <c r="N679" s="301"/>
      <c r="O679" s="92"/>
      <c r="P679" s="92"/>
      <c r="Q679" s="92"/>
      <c r="R679" s="92"/>
      <c r="S679" s="92"/>
      <c r="T679" s="93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449</v>
      </c>
      <c r="AU679" s="18" t="s">
        <v>83</v>
      </c>
    </row>
    <row r="680" s="2" customFormat="1" ht="21.75" customHeight="1">
      <c r="A680" s="39"/>
      <c r="B680" s="40"/>
      <c r="C680" s="230" t="s">
        <v>1050</v>
      </c>
      <c r="D680" s="230" t="s">
        <v>128</v>
      </c>
      <c r="E680" s="231" t="s">
        <v>1051</v>
      </c>
      <c r="F680" s="232" t="s">
        <v>1052</v>
      </c>
      <c r="G680" s="233" t="s">
        <v>1053</v>
      </c>
      <c r="H680" s="302"/>
      <c r="I680" s="235"/>
      <c r="J680" s="236">
        <f>ROUND(I680*H680,2)</f>
        <v>0</v>
      </c>
      <c r="K680" s="237"/>
      <c r="L680" s="45"/>
      <c r="M680" s="238" t="s">
        <v>1</v>
      </c>
      <c r="N680" s="239" t="s">
        <v>41</v>
      </c>
      <c r="O680" s="92"/>
      <c r="P680" s="240">
        <f>O680*H680</f>
        <v>0</v>
      </c>
      <c r="Q680" s="240">
        <v>0</v>
      </c>
      <c r="R680" s="240">
        <f>Q680*H680</f>
        <v>0</v>
      </c>
      <c r="S680" s="240">
        <v>0</v>
      </c>
      <c r="T680" s="241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42" t="s">
        <v>240</v>
      </c>
      <c r="AT680" s="242" t="s">
        <v>128</v>
      </c>
      <c r="AU680" s="242" t="s">
        <v>83</v>
      </c>
      <c r="AY680" s="18" t="s">
        <v>126</v>
      </c>
      <c r="BE680" s="243">
        <f>IF(N680="základní",J680,0)</f>
        <v>0</v>
      </c>
      <c r="BF680" s="243">
        <f>IF(N680="snížená",J680,0)</f>
        <v>0</v>
      </c>
      <c r="BG680" s="243">
        <f>IF(N680="zákl. přenesená",J680,0)</f>
        <v>0</v>
      </c>
      <c r="BH680" s="243">
        <f>IF(N680="sníž. přenesená",J680,0)</f>
        <v>0</v>
      </c>
      <c r="BI680" s="243">
        <f>IF(N680="nulová",J680,0)</f>
        <v>0</v>
      </c>
      <c r="BJ680" s="18" t="s">
        <v>81</v>
      </c>
      <c r="BK680" s="243">
        <f>ROUND(I680*H680,2)</f>
        <v>0</v>
      </c>
      <c r="BL680" s="18" t="s">
        <v>240</v>
      </c>
      <c r="BM680" s="242" t="s">
        <v>1054</v>
      </c>
    </row>
    <row r="681" s="12" customFormat="1" ht="22.8" customHeight="1">
      <c r="A681" s="12"/>
      <c r="B681" s="214"/>
      <c r="C681" s="215"/>
      <c r="D681" s="216" t="s">
        <v>75</v>
      </c>
      <c r="E681" s="228" t="s">
        <v>1055</v>
      </c>
      <c r="F681" s="228" t="s">
        <v>1056</v>
      </c>
      <c r="G681" s="215"/>
      <c r="H681" s="215"/>
      <c r="I681" s="218"/>
      <c r="J681" s="229">
        <f>BK681</f>
        <v>0</v>
      </c>
      <c r="K681" s="215"/>
      <c r="L681" s="220"/>
      <c r="M681" s="221"/>
      <c r="N681" s="222"/>
      <c r="O681" s="222"/>
      <c r="P681" s="223">
        <f>SUM(P682:P697)</f>
        <v>0</v>
      </c>
      <c r="Q681" s="222"/>
      <c r="R681" s="223">
        <f>SUM(R682:R697)</f>
        <v>0.32701599999999997</v>
      </c>
      <c r="S681" s="222"/>
      <c r="T681" s="224">
        <f>SUM(T682:T697)</f>
        <v>0</v>
      </c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R681" s="225" t="s">
        <v>83</v>
      </c>
      <c r="AT681" s="226" t="s">
        <v>75</v>
      </c>
      <c r="AU681" s="226" t="s">
        <v>81</v>
      </c>
      <c r="AY681" s="225" t="s">
        <v>126</v>
      </c>
      <c r="BK681" s="227">
        <f>SUM(BK682:BK697)</f>
        <v>0</v>
      </c>
    </row>
    <row r="682" s="2" customFormat="1" ht="21.75" customHeight="1">
      <c r="A682" s="39"/>
      <c r="B682" s="40"/>
      <c r="C682" s="230" t="s">
        <v>1057</v>
      </c>
      <c r="D682" s="230" t="s">
        <v>128</v>
      </c>
      <c r="E682" s="231" t="s">
        <v>1058</v>
      </c>
      <c r="F682" s="232" t="s">
        <v>1059</v>
      </c>
      <c r="G682" s="233" t="s">
        <v>131</v>
      </c>
      <c r="H682" s="234">
        <v>6.7999999999999998</v>
      </c>
      <c r="I682" s="235"/>
      <c r="J682" s="236">
        <f>ROUND(I682*H682,2)</f>
        <v>0</v>
      </c>
      <c r="K682" s="237"/>
      <c r="L682" s="45"/>
      <c r="M682" s="238" t="s">
        <v>1</v>
      </c>
      <c r="N682" s="239" t="s">
        <v>41</v>
      </c>
      <c r="O682" s="92"/>
      <c r="P682" s="240">
        <f>O682*H682</f>
        <v>0</v>
      </c>
      <c r="Q682" s="240">
        <v>8.0000000000000007E-05</v>
      </c>
      <c r="R682" s="240">
        <f>Q682*H682</f>
        <v>0.000544</v>
      </c>
      <c r="S682" s="240">
        <v>0</v>
      </c>
      <c r="T682" s="241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42" t="s">
        <v>240</v>
      </c>
      <c r="AT682" s="242" t="s">
        <v>128</v>
      </c>
      <c r="AU682" s="242" t="s">
        <v>83</v>
      </c>
      <c r="AY682" s="18" t="s">
        <v>126</v>
      </c>
      <c r="BE682" s="243">
        <f>IF(N682="základní",J682,0)</f>
        <v>0</v>
      </c>
      <c r="BF682" s="243">
        <f>IF(N682="snížená",J682,0)</f>
        <v>0</v>
      </c>
      <c r="BG682" s="243">
        <f>IF(N682="zákl. přenesená",J682,0)</f>
        <v>0</v>
      </c>
      <c r="BH682" s="243">
        <f>IF(N682="sníž. přenesená",J682,0)</f>
        <v>0</v>
      </c>
      <c r="BI682" s="243">
        <f>IF(N682="nulová",J682,0)</f>
        <v>0</v>
      </c>
      <c r="BJ682" s="18" t="s">
        <v>81</v>
      </c>
      <c r="BK682" s="243">
        <f>ROUND(I682*H682,2)</f>
        <v>0</v>
      </c>
      <c r="BL682" s="18" t="s">
        <v>240</v>
      </c>
      <c r="BM682" s="242" t="s">
        <v>1060</v>
      </c>
    </row>
    <row r="683" s="13" customFormat="1">
      <c r="A683" s="13"/>
      <c r="B683" s="244"/>
      <c r="C683" s="245"/>
      <c r="D683" s="246" t="s">
        <v>134</v>
      </c>
      <c r="E683" s="247" t="s">
        <v>1</v>
      </c>
      <c r="F683" s="248" t="s">
        <v>1044</v>
      </c>
      <c r="G683" s="245"/>
      <c r="H683" s="249">
        <v>6.7999999999999998</v>
      </c>
      <c r="I683" s="250"/>
      <c r="J683" s="245"/>
      <c r="K683" s="245"/>
      <c r="L683" s="251"/>
      <c r="M683" s="252"/>
      <c r="N683" s="253"/>
      <c r="O683" s="253"/>
      <c r="P683" s="253"/>
      <c r="Q683" s="253"/>
      <c r="R683" s="253"/>
      <c r="S683" s="253"/>
      <c r="T683" s="25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5" t="s">
        <v>134</v>
      </c>
      <c r="AU683" s="255" t="s">
        <v>83</v>
      </c>
      <c r="AV683" s="13" t="s">
        <v>83</v>
      </c>
      <c r="AW683" s="13" t="s">
        <v>32</v>
      </c>
      <c r="AX683" s="13" t="s">
        <v>81</v>
      </c>
      <c r="AY683" s="255" t="s">
        <v>126</v>
      </c>
    </row>
    <row r="684" s="2" customFormat="1" ht="21.75" customHeight="1">
      <c r="A684" s="39"/>
      <c r="B684" s="40"/>
      <c r="C684" s="230" t="s">
        <v>1061</v>
      </c>
      <c r="D684" s="230" t="s">
        <v>128</v>
      </c>
      <c r="E684" s="231" t="s">
        <v>1062</v>
      </c>
      <c r="F684" s="232" t="s">
        <v>1063</v>
      </c>
      <c r="G684" s="233" t="s">
        <v>131</v>
      </c>
      <c r="H684" s="234">
        <v>6.7999999999999998</v>
      </c>
      <c r="I684" s="235"/>
      <c r="J684" s="236">
        <f>ROUND(I684*H684,2)</f>
        <v>0</v>
      </c>
      <c r="K684" s="237"/>
      <c r="L684" s="45"/>
      <c r="M684" s="238" t="s">
        <v>1</v>
      </c>
      <c r="N684" s="239" t="s">
        <v>41</v>
      </c>
      <c r="O684" s="92"/>
      <c r="P684" s="240">
        <f>O684*H684</f>
        <v>0</v>
      </c>
      <c r="Q684" s="240">
        <v>2.0000000000000002E-05</v>
      </c>
      <c r="R684" s="240">
        <f>Q684*H684</f>
        <v>0.000136</v>
      </c>
      <c r="S684" s="240">
        <v>0</v>
      </c>
      <c r="T684" s="241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42" t="s">
        <v>240</v>
      </c>
      <c r="AT684" s="242" t="s">
        <v>128</v>
      </c>
      <c r="AU684" s="242" t="s">
        <v>83</v>
      </c>
      <c r="AY684" s="18" t="s">
        <v>126</v>
      </c>
      <c r="BE684" s="243">
        <f>IF(N684="základní",J684,0)</f>
        <v>0</v>
      </c>
      <c r="BF684" s="243">
        <f>IF(N684="snížená",J684,0)</f>
        <v>0</v>
      </c>
      <c r="BG684" s="243">
        <f>IF(N684="zákl. přenesená",J684,0)</f>
        <v>0</v>
      </c>
      <c r="BH684" s="243">
        <f>IF(N684="sníž. přenesená",J684,0)</f>
        <v>0</v>
      </c>
      <c r="BI684" s="243">
        <f>IF(N684="nulová",J684,0)</f>
        <v>0</v>
      </c>
      <c r="BJ684" s="18" t="s">
        <v>81</v>
      </c>
      <c r="BK684" s="243">
        <f>ROUND(I684*H684,2)</f>
        <v>0</v>
      </c>
      <c r="BL684" s="18" t="s">
        <v>240</v>
      </c>
      <c r="BM684" s="242" t="s">
        <v>1064</v>
      </c>
    </row>
    <row r="685" s="2" customFormat="1" ht="21.75" customHeight="1">
      <c r="A685" s="39"/>
      <c r="B685" s="40"/>
      <c r="C685" s="230" t="s">
        <v>1065</v>
      </c>
      <c r="D685" s="230" t="s">
        <v>128</v>
      </c>
      <c r="E685" s="231" t="s">
        <v>1066</v>
      </c>
      <c r="F685" s="232" t="s">
        <v>1067</v>
      </c>
      <c r="G685" s="233" t="s">
        <v>131</v>
      </c>
      <c r="H685" s="234">
        <v>6.7999999999999998</v>
      </c>
      <c r="I685" s="235"/>
      <c r="J685" s="236">
        <f>ROUND(I685*H685,2)</f>
        <v>0</v>
      </c>
      <c r="K685" s="237"/>
      <c r="L685" s="45"/>
      <c r="M685" s="238" t="s">
        <v>1</v>
      </c>
      <c r="N685" s="239" t="s">
        <v>41</v>
      </c>
      <c r="O685" s="92"/>
      <c r="P685" s="240">
        <f>O685*H685</f>
        <v>0</v>
      </c>
      <c r="Q685" s="240">
        <v>0.00013999999999999999</v>
      </c>
      <c r="R685" s="240">
        <f>Q685*H685</f>
        <v>0.00095199999999999994</v>
      </c>
      <c r="S685" s="240">
        <v>0</v>
      </c>
      <c r="T685" s="241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42" t="s">
        <v>240</v>
      </c>
      <c r="AT685" s="242" t="s">
        <v>128</v>
      </c>
      <c r="AU685" s="242" t="s">
        <v>83</v>
      </c>
      <c r="AY685" s="18" t="s">
        <v>126</v>
      </c>
      <c r="BE685" s="243">
        <f>IF(N685="základní",J685,0)</f>
        <v>0</v>
      </c>
      <c r="BF685" s="243">
        <f>IF(N685="snížená",J685,0)</f>
        <v>0</v>
      </c>
      <c r="BG685" s="243">
        <f>IF(N685="zákl. přenesená",J685,0)</f>
        <v>0</v>
      </c>
      <c r="BH685" s="243">
        <f>IF(N685="sníž. přenesená",J685,0)</f>
        <v>0</v>
      </c>
      <c r="BI685" s="243">
        <f>IF(N685="nulová",J685,0)</f>
        <v>0</v>
      </c>
      <c r="BJ685" s="18" t="s">
        <v>81</v>
      </c>
      <c r="BK685" s="243">
        <f>ROUND(I685*H685,2)</f>
        <v>0</v>
      </c>
      <c r="BL685" s="18" t="s">
        <v>240</v>
      </c>
      <c r="BM685" s="242" t="s">
        <v>1068</v>
      </c>
    </row>
    <row r="686" s="2" customFormat="1" ht="21.75" customHeight="1">
      <c r="A686" s="39"/>
      <c r="B686" s="40"/>
      <c r="C686" s="230" t="s">
        <v>1069</v>
      </c>
      <c r="D686" s="230" t="s">
        <v>128</v>
      </c>
      <c r="E686" s="231" t="s">
        <v>1070</v>
      </c>
      <c r="F686" s="232" t="s">
        <v>1071</v>
      </c>
      <c r="G686" s="233" t="s">
        <v>131</v>
      </c>
      <c r="H686" s="234">
        <v>6.7999999999999998</v>
      </c>
      <c r="I686" s="235"/>
      <c r="J686" s="236">
        <f>ROUND(I686*H686,2)</f>
        <v>0</v>
      </c>
      <c r="K686" s="237"/>
      <c r="L686" s="45"/>
      <c r="M686" s="238" t="s">
        <v>1</v>
      </c>
      <c r="N686" s="239" t="s">
        <v>41</v>
      </c>
      <c r="O686" s="92"/>
      <c r="P686" s="240">
        <f>O686*H686</f>
        <v>0</v>
      </c>
      <c r="Q686" s="240">
        <v>0.00012</v>
      </c>
      <c r="R686" s="240">
        <f>Q686*H686</f>
        <v>0.00081599999999999999</v>
      </c>
      <c r="S686" s="240">
        <v>0</v>
      </c>
      <c r="T686" s="241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42" t="s">
        <v>240</v>
      </c>
      <c r="AT686" s="242" t="s">
        <v>128</v>
      </c>
      <c r="AU686" s="242" t="s">
        <v>83</v>
      </c>
      <c r="AY686" s="18" t="s">
        <v>126</v>
      </c>
      <c r="BE686" s="243">
        <f>IF(N686="základní",J686,0)</f>
        <v>0</v>
      </c>
      <c r="BF686" s="243">
        <f>IF(N686="snížená",J686,0)</f>
        <v>0</v>
      </c>
      <c r="BG686" s="243">
        <f>IF(N686="zákl. přenesená",J686,0)</f>
        <v>0</v>
      </c>
      <c r="BH686" s="243">
        <f>IF(N686="sníž. přenesená",J686,0)</f>
        <v>0</v>
      </c>
      <c r="BI686" s="243">
        <f>IF(N686="nulová",J686,0)</f>
        <v>0</v>
      </c>
      <c r="BJ686" s="18" t="s">
        <v>81</v>
      </c>
      <c r="BK686" s="243">
        <f>ROUND(I686*H686,2)</f>
        <v>0</v>
      </c>
      <c r="BL686" s="18" t="s">
        <v>240</v>
      </c>
      <c r="BM686" s="242" t="s">
        <v>1072</v>
      </c>
    </row>
    <row r="687" s="2" customFormat="1" ht="21.75" customHeight="1">
      <c r="A687" s="39"/>
      <c r="B687" s="40"/>
      <c r="C687" s="230" t="s">
        <v>1073</v>
      </c>
      <c r="D687" s="230" t="s">
        <v>128</v>
      </c>
      <c r="E687" s="231" t="s">
        <v>1074</v>
      </c>
      <c r="F687" s="232" t="s">
        <v>1075</v>
      </c>
      <c r="G687" s="233" t="s">
        <v>131</v>
      </c>
      <c r="H687" s="234">
        <v>6.7999999999999998</v>
      </c>
      <c r="I687" s="235"/>
      <c r="J687" s="236">
        <f>ROUND(I687*H687,2)</f>
        <v>0</v>
      </c>
      <c r="K687" s="237"/>
      <c r="L687" s="45"/>
      <c r="M687" s="238" t="s">
        <v>1</v>
      </c>
      <c r="N687" s="239" t="s">
        <v>41</v>
      </c>
      <c r="O687" s="92"/>
      <c r="P687" s="240">
        <f>O687*H687</f>
        <v>0</v>
      </c>
      <c r="Q687" s="240">
        <v>0.00012</v>
      </c>
      <c r="R687" s="240">
        <f>Q687*H687</f>
        <v>0.00081599999999999999</v>
      </c>
      <c r="S687" s="240">
        <v>0</v>
      </c>
      <c r="T687" s="241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42" t="s">
        <v>240</v>
      </c>
      <c r="AT687" s="242" t="s">
        <v>128</v>
      </c>
      <c r="AU687" s="242" t="s">
        <v>83</v>
      </c>
      <c r="AY687" s="18" t="s">
        <v>126</v>
      </c>
      <c r="BE687" s="243">
        <f>IF(N687="základní",J687,0)</f>
        <v>0</v>
      </c>
      <c r="BF687" s="243">
        <f>IF(N687="snížená",J687,0)</f>
        <v>0</v>
      </c>
      <c r="BG687" s="243">
        <f>IF(N687="zákl. přenesená",J687,0)</f>
        <v>0</v>
      </c>
      <c r="BH687" s="243">
        <f>IF(N687="sníž. přenesená",J687,0)</f>
        <v>0</v>
      </c>
      <c r="BI687" s="243">
        <f>IF(N687="nulová",J687,0)</f>
        <v>0</v>
      </c>
      <c r="BJ687" s="18" t="s">
        <v>81</v>
      </c>
      <c r="BK687" s="243">
        <f>ROUND(I687*H687,2)</f>
        <v>0</v>
      </c>
      <c r="BL687" s="18" t="s">
        <v>240</v>
      </c>
      <c r="BM687" s="242" t="s">
        <v>1076</v>
      </c>
    </row>
    <row r="688" s="2" customFormat="1" ht="21.75" customHeight="1">
      <c r="A688" s="39"/>
      <c r="B688" s="40"/>
      <c r="C688" s="230" t="s">
        <v>1077</v>
      </c>
      <c r="D688" s="230" t="s">
        <v>128</v>
      </c>
      <c r="E688" s="231" t="s">
        <v>1078</v>
      </c>
      <c r="F688" s="232" t="s">
        <v>1079</v>
      </c>
      <c r="G688" s="233" t="s">
        <v>131</v>
      </c>
      <c r="H688" s="234">
        <v>367.89999999999998</v>
      </c>
      <c r="I688" s="235"/>
      <c r="J688" s="236">
        <f>ROUND(I688*H688,2)</f>
        <v>0</v>
      </c>
      <c r="K688" s="237"/>
      <c r="L688" s="45"/>
      <c r="M688" s="238" t="s">
        <v>1</v>
      </c>
      <c r="N688" s="239" t="s">
        <v>41</v>
      </c>
      <c r="O688" s="92"/>
      <c r="P688" s="240">
        <f>O688*H688</f>
        <v>0</v>
      </c>
      <c r="Q688" s="240">
        <v>0.00013999999999999999</v>
      </c>
      <c r="R688" s="240">
        <f>Q688*H688</f>
        <v>0.051505999999999989</v>
      </c>
      <c r="S688" s="240">
        <v>0</v>
      </c>
      <c r="T688" s="241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42" t="s">
        <v>240</v>
      </c>
      <c r="AT688" s="242" t="s">
        <v>128</v>
      </c>
      <c r="AU688" s="242" t="s">
        <v>83</v>
      </c>
      <c r="AY688" s="18" t="s">
        <v>126</v>
      </c>
      <c r="BE688" s="243">
        <f>IF(N688="základní",J688,0)</f>
        <v>0</v>
      </c>
      <c r="BF688" s="243">
        <f>IF(N688="snížená",J688,0)</f>
        <v>0</v>
      </c>
      <c r="BG688" s="243">
        <f>IF(N688="zákl. přenesená",J688,0)</f>
        <v>0</v>
      </c>
      <c r="BH688" s="243">
        <f>IF(N688="sníž. přenesená",J688,0)</f>
        <v>0</v>
      </c>
      <c r="BI688" s="243">
        <f>IF(N688="nulová",J688,0)</f>
        <v>0</v>
      </c>
      <c r="BJ688" s="18" t="s">
        <v>81</v>
      </c>
      <c r="BK688" s="243">
        <f>ROUND(I688*H688,2)</f>
        <v>0</v>
      </c>
      <c r="BL688" s="18" t="s">
        <v>240</v>
      </c>
      <c r="BM688" s="242" t="s">
        <v>1080</v>
      </c>
    </row>
    <row r="689" s="15" customFormat="1">
      <c r="A689" s="15"/>
      <c r="B689" s="267"/>
      <c r="C689" s="268"/>
      <c r="D689" s="246" t="s">
        <v>134</v>
      </c>
      <c r="E689" s="269" t="s">
        <v>1</v>
      </c>
      <c r="F689" s="270" t="s">
        <v>1081</v>
      </c>
      <c r="G689" s="268"/>
      <c r="H689" s="269" t="s">
        <v>1</v>
      </c>
      <c r="I689" s="271"/>
      <c r="J689" s="268"/>
      <c r="K689" s="268"/>
      <c r="L689" s="272"/>
      <c r="M689" s="273"/>
      <c r="N689" s="274"/>
      <c r="O689" s="274"/>
      <c r="P689" s="274"/>
      <c r="Q689" s="274"/>
      <c r="R689" s="274"/>
      <c r="S689" s="274"/>
      <c r="T689" s="27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76" t="s">
        <v>134</v>
      </c>
      <c r="AU689" s="276" t="s">
        <v>83</v>
      </c>
      <c r="AV689" s="15" t="s">
        <v>81</v>
      </c>
      <c r="AW689" s="15" t="s">
        <v>32</v>
      </c>
      <c r="AX689" s="15" t="s">
        <v>76</v>
      </c>
      <c r="AY689" s="276" t="s">
        <v>126</v>
      </c>
    </row>
    <row r="690" s="13" customFormat="1">
      <c r="A690" s="13"/>
      <c r="B690" s="244"/>
      <c r="C690" s="245"/>
      <c r="D690" s="246" t="s">
        <v>134</v>
      </c>
      <c r="E690" s="247" t="s">
        <v>1</v>
      </c>
      <c r="F690" s="248" t="s">
        <v>468</v>
      </c>
      <c r="G690" s="245"/>
      <c r="H690" s="249">
        <v>268.19999999999999</v>
      </c>
      <c r="I690" s="250"/>
      <c r="J690" s="245"/>
      <c r="K690" s="245"/>
      <c r="L690" s="251"/>
      <c r="M690" s="252"/>
      <c r="N690" s="253"/>
      <c r="O690" s="253"/>
      <c r="P690" s="253"/>
      <c r="Q690" s="253"/>
      <c r="R690" s="253"/>
      <c r="S690" s="253"/>
      <c r="T690" s="25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5" t="s">
        <v>134</v>
      </c>
      <c r="AU690" s="255" t="s">
        <v>83</v>
      </c>
      <c r="AV690" s="13" t="s">
        <v>83</v>
      </c>
      <c r="AW690" s="13" t="s">
        <v>32</v>
      </c>
      <c r="AX690" s="13" t="s">
        <v>76</v>
      </c>
      <c r="AY690" s="255" t="s">
        <v>126</v>
      </c>
    </row>
    <row r="691" s="15" customFormat="1">
      <c r="A691" s="15"/>
      <c r="B691" s="267"/>
      <c r="C691" s="268"/>
      <c r="D691" s="246" t="s">
        <v>134</v>
      </c>
      <c r="E691" s="269" t="s">
        <v>1</v>
      </c>
      <c r="F691" s="270" t="s">
        <v>1082</v>
      </c>
      <c r="G691" s="268"/>
      <c r="H691" s="269" t="s">
        <v>1</v>
      </c>
      <c r="I691" s="271"/>
      <c r="J691" s="268"/>
      <c r="K691" s="268"/>
      <c r="L691" s="272"/>
      <c r="M691" s="273"/>
      <c r="N691" s="274"/>
      <c r="O691" s="274"/>
      <c r="P691" s="274"/>
      <c r="Q691" s="274"/>
      <c r="R691" s="274"/>
      <c r="S691" s="274"/>
      <c r="T691" s="27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76" t="s">
        <v>134</v>
      </c>
      <c r="AU691" s="276" t="s">
        <v>83</v>
      </c>
      <c r="AV691" s="15" t="s">
        <v>81</v>
      </c>
      <c r="AW691" s="15" t="s">
        <v>32</v>
      </c>
      <c r="AX691" s="15" t="s">
        <v>76</v>
      </c>
      <c r="AY691" s="276" t="s">
        <v>126</v>
      </c>
    </row>
    <row r="692" s="13" customFormat="1">
      <c r="A692" s="13"/>
      <c r="B692" s="244"/>
      <c r="C692" s="245"/>
      <c r="D692" s="246" t="s">
        <v>134</v>
      </c>
      <c r="E692" s="247" t="s">
        <v>1</v>
      </c>
      <c r="F692" s="248" t="s">
        <v>470</v>
      </c>
      <c r="G692" s="245"/>
      <c r="H692" s="249">
        <v>43.399999999999999</v>
      </c>
      <c r="I692" s="250"/>
      <c r="J692" s="245"/>
      <c r="K692" s="245"/>
      <c r="L692" s="251"/>
      <c r="M692" s="252"/>
      <c r="N692" s="253"/>
      <c r="O692" s="253"/>
      <c r="P692" s="253"/>
      <c r="Q692" s="253"/>
      <c r="R692" s="253"/>
      <c r="S692" s="253"/>
      <c r="T692" s="25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5" t="s">
        <v>134</v>
      </c>
      <c r="AU692" s="255" t="s">
        <v>83</v>
      </c>
      <c r="AV692" s="13" t="s">
        <v>83</v>
      </c>
      <c r="AW692" s="13" t="s">
        <v>32</v>
      </c>
      <c r="AX692" s="13" t="s">
        <v>76</v>
      </c>
      <c r="AY692" s="255" t="s">
        <v>126</v>
      </c>
    </row>
    <row r="693" s="13" customFormat="1">
      <c r="A693" s="13"/>
      <c r="B693" s="244"/>
      <c r="C693" s="245"/>
      <c r="D693" s="246" t="s">
        <v>134</v>
      </c>
      <c r="E693" s="247" t="s">
        <v>1</v>
      </c>
      <c r="F693" s="248" t="s">
        <v>471</v>
      </c>
      <c r="G693" s="245"/>
      <c r="H693" s="249">
        <v>56.299999999999997</v>
      </c>
      <c r="I693" s="250"/>
      <c r="J693" s="245"/>
      <c r="K693" s="245"/>
      <c r="L693" s="251"/>
      <c r="M693" s="252"/>
      <c r="N693" s="253"/>
      <c r="O693" s="253"/>
      <c r="P693" s="253"/>
      <c r="Q693" s="253"/>
      <c r="R693" s="253"/>
      <c r="S693" s="253"/>
      <c r="T693" s="25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5" t="s">
        <v>134</v>
      </c>
      <c r="AU693" s="255" t="s">
        <v>83</v>
      </c>
      <c r="AV693" s="13" t="s">
        <v>83</v>
      </c>
      <c r="AW693" s="13" t="s">
        <v>32</v>
      </c>
      <c r="AX693" s="13" t="s">
        <v>76</v>
      </c>
      <c r="AY693" s="255" t="s">
        <v>126</v>
      </c>
    </row>
    <row r="694" s="14" customFormat="1">
      <c r="A694" s="14"/>
      <c r="B694" s="256"/>
      <c r="C694" s="257"/>
      <c r="D694" s="246" t="s">
        <v>134</v>
      </c>
      <c r="E694" s="258" t="s">
        <v>1</v>
      </c>
      <c r="F694" s="259" t="s">
        <v>137</v>
      </c>
      <c r="G694" s="257"/>
      <c r="H694" s="260">
        <v>367.89999999999998</v>
      </c>
      <c r="I694" s="261"/>
      <c r="J694" s="257"/>
      <c r="K694" s="257"/>
      <c r="L694" s="262"/>
      <c r="M694" s="263"/>
      <c r="N694" s="264"/>
      <c r="O694" s="264"/>
      <c r="P694" s="264"/>
      <c r="Q694" s="264"/>
      <c r="R694" s="264"/>
      <c r="S694" s="264"/>
      <c r="T694" s="265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6" t="s">
        <v>134</v>
      </c>
      <c r="AU694" s="266" t="s">
        <v>83</v>
      </c>
      <c r="AV694" s="14" t="s">
        <v>132</v>
      </c>
      <c r="AW694" s="14" t="s">
        <v>32</v>
      </c>
      <c r="AX694" s="14" t="s">
        <v>81</v>
      </c>
      <c r="AY694" s="266" t="s">
        <v>126</v>
      </c>
    </row>
    <row r="695" s="2" customFormat="1" ht="21.75" customHeight="1">
      <c r="A695" s="39"/>
      <c r="B695" s="40"/>
      <c r="C695" s="230" t="s">
        <v>1083</v>
      </c>
      <c r="D695" s="230" t="s">
        <v>128</v>
      </c>
      <c r="E695" s="231" t="s">
        <v>1084</v>
      </c>
      <c r="F695" s="232" t="s">
        <v>1085</v>
      </c>
      <c r="G695" s="233" t="s">
        <v>131</v>
      </c>
      <c r="H695" s="234">
        <v>367.89999999999998</v>
      </c>
      <c r="I695" s="235"/>
      <c r="J695" s="236">
        <f>ROUND(I695*H695,2)</f>
        <v>0</v>
      </c>
      <c r="K695" s="237"/>
      <c r="L695" s="45"/>
      <c r="M695" s="238" t="s">
        <v>1</v>
      </c>
      <c r="N695" s="239" t="s">
        <v>41</v>
      </c>
      <c r="O695" s="92"/>
      <c r="P695" s="240">
        <f>O695*H695</f>
        <v>0</v>
      </c>
      <c r="Q695" s="240">
        <v>0.00072000000000000005</v>
      </c>
      <c r="R695" s="240">
        <f>Q695*H695</f>
        <v>0.26488800000000001</v>
      </c>
      <c r="S695" s="240">
        <v>0</v>
      </c>
      <c r="T695" s="241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42" t="s">
        <v>240</v>
      </c>
      <c r="AT695" s="242" t="s">
        <v>128</v>
      </c>
      <c r="AU695" s="242" t="s">
        <v>83</v>
      </c>
      <c r="AY695" s="18" t="s">
        <v>126</v>
      </c>
      <c r="BE695" s="243">
        <f>IF(N695="základní",J695,0)</f>
        <v>0</v>
      </c>
      <c r="BF695" s="243">
        <f>IF(N695="snížená",J695,0)</f>
        <v>0</v>
      </c>
      <c r="BG695" s="243">
        <f>IF(N695="zákl. přenesená",J695,0)</f>
        <v>0</v>
      </c>
      <c r="BH695" s="243">
        <f>IF(N695="sníž. přenesená",J695,0)</f>
        <v>0</v>
      </c>
      <c r="BI695" s="243">
        <f>IF(N695="nulová",J695,0)</f>
        <v>0</v>
      </c>
      <c r="BJ695" s="18" t="s">
        <v>81</v>
      </c>
      <c r="BK695" s="243">
        <f>ROUND(I695*H695,2)</f>
        <v>0</v>
      </c>
      <c r="BL695" s="18" t="s">
        <v>240</v>
      </c>
      <c r="BM695" s="242" t="s">
        <v>1086</v>
      </c>
    </row>
    <row r="696" s="2" customFormat="1" ht="21.75" customHeight="1">
      <c r="A696" s="39"/>
      <c r="B696" s="40"/>
      <c r="C696" s="230" t="s">
        <v>1087</v>
      </c>
      <c r="D696" s="230" t="s">
        <v>128</v>
      </c>
      <c r="E696" s="231" t="s">
        <v>1088</v>
      </c>
      <c r="F696" s="232" t="s">
        <v>1089</v>
      </c>
      <c r="G696" s="233" t="s">
        <v>131</v>
      </c>
      <c r="H696" s="234">
        <v>367.89999999999998</v>
      </c>
      <c r="I696" s="235"/>
      <c r="J696" s="236">
        <f>ROUND(I696*H696,2)</f>
        <v>0</v>
      </c>
      <c r="K696" s="237"/>
      <c r="L696" s="45"/>
      <c r="M696" s="238" t="s">
        <v>1</v>
      </c>
      <c r="N696" s="239" t="s">
        <v>41</v>
      </c>
      <c r="O696" s="92"/>
      <c r="P696" s="240">
        <f>O696*H696</f>
        <v>0</v>
      </c>
      <c r="Q696" s="240">
        <v>0</v>
      </c>
      <c r="R696" s="240">
        <f>Q696*H696</f>
        <v>0</v>
      </c>
      <c r="S696" s="240">
        <v>0</v>
      </c>
      <c r="T696" s="241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42" t="s">
        <v>240</v>
      </c>
      <c r="AT696" s="242" t="s">
        <v>128</v>
      </c>
      <c r="AU696" s="242" t="s">
        <v>83</v>
      </c>
      <c r="AY696" s="18" t="s">
        <v>126</v>
      </c>
      <c r="BE696" s="243">
        <f>IF(N696="základní",J696,0)</f>
        <v>0</v>
      </c>
      <c r="BF696" s="243">
        <f>IF(N696="snížená",J696,0)</f>
        <v>0</v>
      </c>
      <c r="BG696" s="243">
        <f>IF(N696="zákl. přenesená",J696,0)</f>
        <v>0</v>
      </c>
      <c r="BH696" s="243">
        <f>IF(N696="sníž. přenesená",J696,0)</f>
        <v>0</v>
      </c>
      <c r="BI696" s="243">
        <f>IF(N696="nulová",J696,0)</f>
        <v>0</v>
      </c>
      <c r="BJ696" s="18" t="s">
        <v>81</v>
      </c>
      <c r="BK696" s="243">
        <f>ROUND(I696*H696,2)</f>
        <v>0</v>
      </c>
      <c r="BL696" s="18" t="s">
        <v>240</v>
      </c>
      <c r="BM696" s="242" t="s">
        <v>1090</v>
      </c>
    </row>
    <row r="697" s="2" customFormat="1" ht="21.75" customHeight="1">
      <c r="A697" s="39"/>
      <c r="B697" s="40"/>
      <c r="C697" s="230" t="s">
        <v>1091</v>
      </c>
      <c r="D697" s="230" t="s">
        <v>128</v>
      </c>
      <c r="E697" s="231" t="s">
        <v>1092</v>
      </c>
      <c r="F697" s="232" t="s">
        <v>1093</v>
      </c>
      <c r="G697" s="233" t="s">
        <v>131</v>
      </c>
      <c r="H697" s="234">
        <v>367.89999999999998</v>
      </c>
      <c r="I697" s="235"/>
      <c r="J697" s="236">
        <f>ROUND(I697*H697,2)</f>
        <v>0</v>
      </c>
      <c r="K697" s="237"/>
      <c r="L697" s="45"/>
      <c r="M697" s="238" t="s">
        <v>1</v>
      </c>
      <c r="N697" s="239" t="s">
        <v>41</v>
      </c>
      <c r="O697" s="92"/>
      <c r="P697" s="240">
        <f>O697*H697</f>
        <v>0</v>
      </c>
      <c r="Q697" s="240">
        <v>2.0000000000000002E-05</v>
      </c>
      <c r="R697" s="240">
        <f>Q697*H697</f>
        <v>0.007358</v>
      </c>
      <c r="S697" s="240">
        <v>0</v>
      </c>
      <c r="T697" s="241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42" t="s">
        <v>240</v>
      </c>
      <c r="AT697" s="242" t="s">
        <v>128</v>
      </c>
      <c r="AU697" s="242" t="s">
        <v>83</v>
      </c>
      <c r="AY697" s="18" t="s">
        <v>126</v>
      </c>
      <c r="BE697" s="243">
        <f>IF(N697="základní",J697,0)</f>
        <v>0</v>
      </c>
      <c r="BF697" s="243">
        <f>IF(N697="snížená",J697,0)</f>
        <v>0</v>
      </c>
      <c r="BG697" s="243">
        <f>IF(N697="zákl. přenesená",J697,0)</f>
        <v>0</v>
      </c>
      <c r="BH697" s="243">
        <f>IF(N697="sníž. přenesená",J697,0)</f>
        <v>0</v>
      </c>
      <c r="BI697" s="243">
        <f>IF(N697="nulová",J697,0)</f>
        <v>0</v>
      </c>
      <c r="BJ697" s="18" t="s">
        <v>81</v>
      </c>
      <c r="BK697" s="243">
        <f>ROUND(I697*H697,2)</f>
        <v>0</v>
      </c>
      <c r="BL697" s="18" t="s">
        <v>240</v>
      </c>
      <c r="BM697" s="242" t="s">
        <v>1094</v>
      </c>
    </row>
    <row r="698" s="12" customFormat="1" ht="25.92" customHeight="1">
      <c r="A698" s="12"/>
      <c r="B698" s="214"/>
      <c r="C698" s="215"/>
      <c r="D698" s="216" t="s">
        <v>75</v>
      </c>
      <c r="E698" s="217" t="s">
        <v>1095</v>
      </c>
      <c r="F698" s="217" t="s">
        <v>1096</v>
      </c>
      <c r="G698" s="215"/>
      <c r="H698" s="215"/>
      <c r="I698" s="218"/>
      <c r="J698" s="219">
        <f>BK698</f>
        <v>0</v>
      </c>
      <c r="K698" s="215"/>
      <c r="L698" s="220"/>
      <c r="M698" s="221"/>
      <c r="N698" s="222"/>
      <c r="O698" s="222"/>
      <c r="P698" s="223">
        <f>P699+P701+P703</f>
        <v>0</v>
      </c>
      <c r="Q698" s="222"/>
      <c r="R698" s="223">
        <f>R699+R701+R703</f>
        <v>0</v>
      </c>
      <c r="S698" s="222"/>
      <c r="T698" s="224">
        <f>T699+T701+T703</f>
        <v>0</v>
      </c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R698" s="225" t="s">
        <v>153</v>
      </c>
      <c r="AT698" s="226" t="s">
        <v>75</v>
      </c>
      <c r="AU698" s="226" t="s">
        <v>76</v>
      </c>
      <c r="AY698" s="225" t="s">
        <v>126</v>
      </c>
      <c r="BK698" s="227">
        <f>BK699+BK701+BK703</f>
        <v>0</v>
      </c>
    </row>
    <row r="699" s="12" customFormat="1" ht="22.8" customHeight="1">
      <c r="A699" s="12"/>
      <c r="B699" s="214"/>
      <c r="C699" s="215"/>
      <c r="D699" s="216" t="s">
        <v>75</v>
      </c>
      <c r="E699" s="228" t="s">
        <v>1097</v>
      </c>
      <c r="F699" s="228" t="s">
        <v>1098</v>
      </c>
      <c r="G699" s="215"/>
      <c r="H699" s="215"/>
      <c r="I699" s="218"/>
      <c r="J699" s="229">
        <f>BK699</f>
        <v>0</v>
      </c>
      <c r="K699" s="215"/>
      <c r="L699" s="220"/>
      <c r="M699" s="221"/>
      <c r="N699" s="222"/>
      <c r="O699" s="222"/>
      <c r="P699" s="223">
        <f>P700</f>
        <v>0</v>
      </c>
      <c r="Q699" s="222"/>
      <c r="R699" s="223">
        <f>R700</f>
        <v>0</v>
      </c>
      <c r="S699" s="222"/>
      <c r="T699" s="224">
        <f>T700</f>
        <v>0</v>
      </c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R699" s="225" t="s">
        <v>153</v>
      </c>
      <c r="AT699" s="226" t="s">
        <v>75</v>
      </c>
      <c r="AU699" s="226" t="s">
        <v>81</v>
      </c>
      <c r="AY699" s="225" t="s">
        <v>126</v>
      </c>
      <c r="BK699" s="227">
        <f>BK700</f>
        <v>0</v>
      </c>
    </row>
    <row r="700" s="2" customFormat="1" ht="16.5" customHeight="1">
      <c r="A700" s="39"/>
      <c r="B700" s="40"/>
      <c r="C700" s="230" t="s">
        <v>1099</v>
      </c>
      <c r="D700" s="230" t="s">
        <v>128</v>
      </c>
      <c r="E700" s="231" t="s">
        <v>1100</v>
      </c>
      <c r="F700" s="232" t="s">
        <v>1098</v>
      </c>
      <c r="G700" s="233" t="s">
        <v>856</v>
      </c>
      <c r="H700" s="234">
        <v>1</v>
      </c>
      <c r="I700" s="235"/>
      <c r="J700" s="236">
        <f>ROUND(I700*H700,2)</f>
        <v>0</v>
      </c>
      <c r="K700" s="237"/>
      <c r="L700" s="45"/>
      <c r="M700" s="238" t="s">
        <v>1</v>
      </c>
      <c r="N700" s="239" t="s">
        <v>41</v>
      </c>
      <c r="O700" s="92"/>
      <c r="P700" s="240">
        <f>O700*H700</f>
        <v>0</v>
      </c>
      <c r="Q700" s="240">
        <v>0</v>
      </c>
      <c r="R700" s="240">
        <f>Q700*H700</f>
        <v>0</v>
      </c>
      <c r="S700" s="240">
        <v>0</v>
      </c>
      <c r="T700" s="241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42" t="s">
        <v>1101</v>
      </c>
      <c r="AT700" s="242" t="s">
        <v>128</v>
      </c>
      <c r="AU700" s="242" t="s">
        <v>83</v>
      </c>
      <c r="AY700" s="18" t="s">
        <v>126</v>
      </c>
      <c r="BE700" s="243">
        <f>IF(N700="základní",J700,0)</f>
        <v>0</v>
      </c>
      <c r="BF700" s="243">
        <f>IF(N700="snížená",J700,0)</f>
        <v>0</v>
      </c>
      <c r="BG700" s="243">
        <f>IF(N700="zákl. přenesená",J700,0)</f>
        <v>0</v>
      </c>
      <c r="BH700" s="243">
        <f>IF(N700="sníž. přenesená",J700,0)</f>
        <v>0</v>
      </c>
      <c r="BI700" s="243">
        <f>IF(N700="nulová",J700,0)</f>
        <v>0</v>
      </c>
      <c r="BJ700" s="18" t="s">
        <v>81</v>
      </c>
      <c r="BK700" s="243">
        <f>ROUND(I700*H700,2)</f>
        <v>0</v>
      </c>
      <c r="BL700" s="18" t="s">
        <v>1101</v>
      </c>
      <c r="BM700" s="242" t="s">
        <v>1102</v>
      </c>
    </row>
    <row r="701" s="12" customFormat="1" ht="22.8" customHeight="1">
      <c r="A701" s="12"/>
      <c r="B701" s="214"/>
      <c r="C701" s="215"/>
      <c r="D701" s="216" t="s">
        <v>75</v>
      </c>
      <c r="E701" s="228" t="s">
        <v>1103</v>
      </c>
      <c r="F701" s="228" t="s">
        <v>1104</v>
      </c>
      <c r="G701" s="215"/>
      <c r="H701" s="215"/>
      <c r="I701" s="218"/>
      <c r="J701" s="229">
        <f>BK701</f>
        <v>0</v>
      </c>
      <c r="K701" s="215"/>
      <c r="L701" s="220"/>
      <c r="M701" s="221"/>
      <c r="N701" s="222"/>
      <c r="O701" s="222"/>
      <c r="P701" s="223">
        <f>P702</f>
        <v>0</v>
      </c>
      <c r="Q701" s="222"/>
      <c r="R701" s="223">
        <f>R702</f>
        <v>0</v>
      </c>
      <c r="S701" s="222"/>
      <c r="T701" s="224">
        <f>T702</f>
        <v>0</v>
      </c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R701" s="225" t="s">
        <v>153</v>
      </c>
      <c r="AT701" s="226" t="s">
        <v>75</v>
      </c>
      <c r="AU701" s="226" t="s">
        <v>81</v>
      </c>
      <c r="AY701" s="225" t="s">
        <v>126</v>
      </c>
      <c r="BK701" s="227">
        <f>BK702</f>
        <v>0</v>
      </c>
    </row>
    <row r="702" s="2" customFormat="1" ht="16.5" customHeight="1">
      <c r="A702" s="39"/>
      <c r="B702" s="40"/>
      <c r="C702" s="230" t="s">
        <v>1105</v>
      </c>
      <c r="D702" s="230" t="s">
        <v>128</v>
      </c>
      <c r="E702" s="231" t="s">
        <v>1106</v>
      </c>
      <c r="F702" s="232" t="s">
        <v>1104</v>
      </c>
      <c r="G702" s="233" t="s">
        <v>856</v>
      </c>
      <c r="H702" s="234">
        <v>1</v>
      </c>
      <c r="I702" s="235"/>
      <c r="J702" s="236">
        <f>ROUND(I702*H702,2)</f>
        <v>0</v>
      </c>
      <c r="K702" s="237"/>
      <c r="L702" s="45"/>
      <c r="M702" s="238" t="s">
        <v>1</v>
      </c>
      <c r="N702" s="239" t="s">
        <v>41</v>
      </c>
      <c r="O702" s="92"/>
      <c r="P702" s="240">
        <f>O702*H702</f>
        <v>0</v>
      </c>
      <c r="Q702" s="240">
        <v>0</v>
      </c>
      <c r="R702" s="240">
        <f>Q702*H702</f>
        <v>0</v>
      </c>
      <c r="S702" s="240">
        <v>0</v>
      </c>
      <c r="T702" s="241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42" t="s">
        <v>1101</v>
      </c>
      <c r="AT702" s="242" t="s">
        <v>128</v>
      </c>
      <c r="AU702" s="242" t="s">
        <v>83</v>
      </c>
      <c r="AY702" s="18" t="s">
        <v>126</v>
      </c>
      <c r="BE702" s="243">
        <f>IF(N702="základní",J702,0)</f>
        <v>0</v>
      </c>
      <c r="BF702" s="243">
        <f>IF(N702="snížená",J702,0)</f>
        <v>0</v>
      </c>
      <c r="BG702" s="243">
        <f>IF(N702="zákl. přenesená",J702,0)</f>
        <v>0</v>
      </c>
      <c r="BH702" s="243">
        <f>IF(N702="sníž. přenesená",J702,0)</f>
        <v>0</v>
      </c>
      <c r="BI702" s="243">
        <f>IF(N702="nulová",J702,0)</f>
        <v>0</v>
      </c>
      <c r="BJ702" s="18" t="s">
        <v>81</v>
      </c>
      <c r="BK702" s="243">
        <f>ROUND(I702*H702,2)</f>
        <v>0</v>
      </c>
      <c r="BL702" s="18" t="s">
        <v>1101</v>
      </c>
      <c r="BM702" s="242" t="s">
        <v>1107</v>
      </c>
    </row>
    <row r="703" s="12" customFormat="1" ht="22.8" customHeight="1">
      <c r="A703" s="12"/>
      <c r="B703" s="214"/>
      <c r="C703" s="215"/>
      <c r="D703" s="216" t="s">
        <v>75</v>
      </c>
      <c r="E703" s="228" t="s">
        <v>1108</v>
      </c>
      <c r="F703" s="228" t="s">
        <v>1109</v>
      </c>
      <c r="G703" s="215"/>
      <c r="H703" s="215"/>
      <c r="I703" s="218"/>
      <c r="J703" s="229">
        <f>BK703</f>
        <v>0</v>
      </c>
      <c r="K703" s="215"/>
      <c r="L703" s="220"/>
      <c r="M703" s="221"/>
      <c r="N703" s="222"/>
      <c r="O703" s="222"/>
      <c r="P703" s="223">
        <f>SUM(P704:P705)</f>
        <v>0</v>
      </c>
      <c r="Q703" s="222"/>
      <c r="R703" s="223">
        <f>SUM(R704:R705)</f>
        <v>0</v>
      </c>
      <c r="S703" s="222"/>
      <c r="T703" s="224">
        <f>SUM(T704:T705)</f>
        <v>0</v>
      </c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R703" s="225" t="s">
        <v>153</v>
      </c>
      <c r="AT703" s="226" t="s">
        <v>75</v>
      </c>
      <c r="AU703" s="226" t="s">
        <v>81</v>
      </c>
      <c r="AY703" s="225" t="s">
        <v>126</v>
      </c>
      <c r="BK703" s="227">
        <f>SUM(BK704:BK705)</f>
        <v>0</v>
      </c>
    </row>
    <row r="704" s="2" customFormat="1" ht="16.5" customHeight="1">
      <c r="A704" s="39"/>
      <c r="B704" s="40"/>
      <c r="C704" s="230" t="s">
        <v>1110</v>
      </c>
      <c r="D704" s="230" t="s">
        <v>128</v>
      </c>
      <c r="E704" s="231" t="s">
        <v>1111</v>
      </c>
      <c r="F704" s="232" t="s">
        <v>1109</v>
      </c>
      <c r="G704" s="233" t="s">
        <v>856</v>
      </c>
      <c r="H704" s="234">
        <v>1</v>
      </c>
      <c r="I704" s="235"/>
      <c r="J704" s="236">
        <f>ROUND(I704*H704,2)</f>
        <v>0</v>
      </c>
      <c r="K704" s="237"/>
      <c r="L704" s="45"/>
      <c r="M704" s="238" t="s">
        <v>1</v>
      </c>
      <c r="N704" s="239" t="s">
        <v>41</v>
      </c>
      <c r="O704" s="92"/>
      <c r="P704" s="240">
        <f>O704*H704</f>
        <v>0</v>
      </c>
      <c r="Q704" s="240">
        <v>0</v>
      </c>
      <c r="R704" s="240">
        <f>Q704*H704</f>
        <v>0</v>
      </c>
      <c r="S704" s="240">
        <v>0</v>
      </c>
      <c r="T704" s="241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42" t="s">
        <v>1101</v>
      </c>
      <c r="AT704" s="242" t="s">
        <v>128</v>
      </c>
      <c r="AU704" s="242" t="s">
        <v>83</v>
      </c>
      <c r="AY704" s="18" t="s">
        <v>126</v>
      </c>
      <c r="BE704" s="243">
        <f>IF(N704="základní",J704,0)</f>
        <v>0</v>
      </c>
      <c r="BF704" s="243">
        <f>IF(N704="snížená",J704,0)</f>
        <v>0</v>
      </c>
      <c r="BG704" s="243">
        <f>IF(N704="zákl. přenesená",J704,0)</f>
        <v>0</v>
      </c>
      <c r="BH704" s="243">
        <f>IF(N704="sníž. přenesená",J704,0)</f>
        <v>0</v>
      </c>
      <c r="BI704" s="243">
        <f>IF(N704="nulová",J704,0)</f>
        <v>0</v>
      </c>
      <c r="BJ704" s="18" t="s">
        <v>81</v>
      </c>
      <c r="BK704" s="243">
        <f>ROUND(I704*H704,2)</f>
        <v>0</v>
      </c>
      <c r="BL704" s="18" t="s">
        <v>1101</v>
      </c>
      <c r="BM704" s="242" t="s">
        <v>1112</v>
      </c>
    </row>
    <row r="705" s="2" customFormat="1">
      <c r="A705" s="39"/>
      <c r="B705" s="40"/>
      <c r="C705" s="41"/>
      <c r="D705" s="246" t="s">
        <v>449</v>
      </c>
      <c r="E705" s="41"/>
      <c r="F705" s="299" t="s">
        <v>1113</v>
      </c>
      <c r="G705" s="41"/>
      <c r="H705" s="41"/>
      <c r="I705" s="139"/>
      <c r="J705" s="41"/>
      <c r="K705" s="41"/>
      <c r="L705" s="45"/>
      <c r="M705" s="303"/>
      <c r="N705" s="304"/>
      <c r="O705" s="305"/>
      <c r="P705" s="305"/>
      <c r="Q705" s="305"/>
      <c r="R705" s="305"/>
      <c r="S705" s="305"/>
      <c r="T705" s="306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449</v>
      </c>
      <c r="AU705" s="18" t="s">
        <v>83</v>
      </c>
    </row>
    <row r="706" s="2" customFormat="1" ht="6.96" customHeight="1">
      <c r="A706" s="39"/>
      <c r="B706" s="67"/>
      <c r="C706" s="68"/>
      <c r="D706" s="68"/>
      <c r="E706" s="68"/>
      <c r="F706" s="68"/>
      <c r="G706" s="68"/>
      <c r="H706" s="68"/>
      <c r="I706" s="178"/>
      <c r="J706" s="68"/>
      <c r="K706" s="68"/>
      <c r="L706" s="45"/>
      <c r="M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</sheetData>
  <sheetProtection sheet="1" autoFilter="0" formatColumns="0" formatRows="0" objects="1" scenarios="1" spinCount="100000" saltValue="QRzXx0+OYn5IUhaiKQMoLBBbVtJUTSJieZLfz7ndRawERWM8rt4YJ9sUk1BXfOu6ap840YKcaAUChfTF5X3N8w==" hashValue="41jNDtTJo6iEjJRLXmlOtw39yOChTnkNgVXUGzI5msNL3cBg+qz2QGDrTXbZh4Niq6jzbHInCpwfdJ0iLop3Zg==" algorithmName="SHA-512" password="CC35"/>
  <autoFilter ref="C132:K705"/>
  <mergeCells count="6">
    <mergeCell ref="E7:H7"/>
    <mergeCell ref="E16:H16"/>
    <mergeCell ref="E25:H25"/>
    <mergeCell ref="E85:H85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2020-05-13T09:54:38Z</dcterms:created>
  <dcterms:modified xsi:type="dcterms:W3CDTF">2020-05-13T09:54:43Z</dcterms:modified>
</cp:coreProperties>
</file>