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https://fetterscz-my.sharepoint.com/personal/tomas_fetters_cz/Documents/FM/PR/1919_P5 MŠ Pod Lipkami/06 VŘ/6.3 GD/02 VYSTUPY/01_volne prilohy/PR_2 Soupis praci a slepy vykaz vymer/"/>
    </mc:Choice>
  </mc:AlternateContent>
  <xr:revisionPtr revIDLastSave="70" documentId="13_ncr:1_{62CB51A0-42FB-4EF7-8D91-047B7FC929AA}" xr6:coauthVersionLast="46" xr6:coauthVersionMax="46" xr10:uidLastSave="{B42560BE-0CC3-4B05-8A21-E438A8DDA961}"/>
  <workbookProtection workbookAlgorithmName="SHA-512" workbookHashValue="sY/b5mTRWpZq/Z+oZ3MZOe1yHmX6yowvcyKY6KBMWw/3a9VS0W/eBxdNjCHtnY4/DEuH1y9x+i6zwgK57osntg==" workbookSaltValue="g7+d7jbzQDdK5VaGG6nizg==" workbookSpinCount="100000" lockStructure="1"/>
  <bookViews>
    <workbookView xWindow="-120" yWindow="-120" windowWidth="29040" windowHeight="15840" xr2:uid="{00000000-000D-0000-FFFF-FFFF00000000}"/>
  </bookViews>
  <sheets>
    <sheet name="Rekapitulace zakázky" sheetId="1" r:id="rId1"/>
    <sheet name="01 - Výplně otvorů" sheetId="2" r:id="rId2"/>
    <sheet name="02 - Střešní část" sheetId="3" r:id="rId3"/>
    <sheet name="03 - Zateplení obvodového..." sheetId="4" r:id="rId4"/>
    <sheet name="04 - VRN" sheetId="5" r:id="rId5"/>
    <sheet name="Pokyny pro vyplnění" sheetId="6" r:id="rId6"/>
  </sheets>
  <definedNames>
    <definedName name="_xlnm._FilterDatabase" localSheetId="1" hidden="1">'01 - Výplně otvorů'!$C$87:$K$356</definedName>
    <definedName name="_xlnm._FilterDatabase" localSheetId="2" hidden="1">'02 - Střešní část'!$C$100:$K$452</definedName>
    <definedName name="_xlnm._FilterDatabase" localSheetId="3" hidden="1">'03 - Zateplení obvodového...'!$C$95:$K$557</definedName>
    <definedName name="_xlnm._FilterDatabase" localSheetId="4" hidden="1">'04 - VRN'!$C$83:$K$94</definedName>
    <definedName name="_xlnm.Print_Titles" localSheetId="1">'01 - Výplně otvorů'!$87:$87</definedName>
    <definedName name="_xlnm.Print_Titles" localSheetId="2">'02 - Střešní část'!$100:$100</definedName>
    <definedName name="_xlnm.Print_Titles" localSheetId="3">'03 - Zateplení obvodového...'!$95:$95</definedName>
    <definedName name="_xlnm.Print_Titles" localSheetId="4">'04 - VRN'!$83:$83</definedName>
    <definedName name="_xlnm.Print_Titles" localSheetId="0">'Rekapitulace zakázky'!$52:$52</definedName>
    <definedName name="_xlnm.Print_Area" localSheetId="1">'01 - Výplně otvorů'!$C$4:$J$39,'01 - Výplně otvorů'!$C$45:$J$69,'01 - Výplně otvorů'!$C$75:$K$356</definedName>
    <definedName name="_xlnm.Print_Area" localSheetId="2">'02 - Střešní část'!$C$4:$J$39,'02 - Střešní část'!$C$45:$J$82,'02 - Střešní část'!$C$88:$K$452</definedName>
    <definedName name="_xlnm.Print_Area" localSheetId="3">'03 - Zateplení obvodového...'!$C$4:$J$39,'03 - Zateplení obvodového...'!$C$45:$J$77,'03 - Zateplení obvodového...'!$C$83:$K$557</definedName>
    <definedName name="_xlnm.Print_Area" localSheetId="4">'04 - VRN'!$C$4:$J$39,'04 - VRN'!$C$45:$J$65,'04 - VRN'!$C$71:$K$94</definedName>
    <definedName name="_xlnm.Print_Area" localSheetId="0">'Rekapitulace zakázky'!$D$4:$AO$36,'Rekapitulace zakázky'!$C$42:$AQ$59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7" i="5" l="1"/>
  <c r="J36" i="5"/>
  <c r="AY58" i="1" s="1"/>
  <c r="J35" i="5"/>
  <c r="AX58" i="1" s="1"/>
  <c r="BI94" i="5"/>
  <c r="BH94" i="5"/>
  <c r="BG94" i="5"/>
  <c r="BF94" i="5"/>
  <c r="T94" i="5"/>
  <c r="T93" i="5" s="1"/>
  <c r="R94" i="5"/>
  <c r="R93" i="5" s="1"/>
  <c r="P94" i="5"/>
  <c r="P93" i="5" s="1"/>
  <c r="BI92" i="5"/>
  <c r="BH92" i="5"/>
  <c r="BG92" i="5"/>
  <c r="BF92" i="5"/>
  <c r="T92" i="5"/>
  <c r="T91" i="5" s="1"/>
  <c r="R92" i="5"/>
  <c r="R91" i="5" s="1"/>
  <c r="P92" i="5"/>
  <c r="P91" i="5" s="1"/>
  <c r="BI90" i="5"/>
  <c r="BH90" i="5"/>
  <c r="BG90" i="5"/>
  <c r="BF90" i="5"/>
  <c r="T90" i="5"/>
  <c r="T89" i="5" s="1"/>
  <c r="R90" i="5"/>
  <c r="R89" i="5" s="1"/>
  <c r="P90" i="5"/>
  <c r="P89" i="5" s="1"/>
  <c r="BI87" i="5"/>
  <c r="BH87" i="5"/>
  <c r="BG87" i="5"/>
  <c r="BF87" i="5"/>
  <c r="T87" i="5"/>
  <c r="T86" i="5" s="1"/>
  <c r="R87" i="5"/>
  <c r="R86" i="5" s="1"/>
  <c r="P87" i="5"/>
  <c r="P86" i="5" s="1"/>
  <c r="J81" i="5"/>
  <c r="J80" i="5"/>
  <c r="F80" i="5"/>
  <c r="F78" i="5"/>
  <c r="E76" i="5"/>
  <c r="J55" i="5"/>
  <c r="J54" i="5"/>
  <c r="F54" i="5"/>
  <c r="F52" i="5"/>
  <c r="E50" i="5"/>
  <c r="J18" i="5"/>
  <c r="E18" i="5"/>
  <c r="F55" i="5" s="1"/>
  <c r="J17" i="5"/>
  <c r="J12" i="5"/>
  <c r="J52" i="5" s="1"/>
  <c r="E7" i="5"/>
  <c r="E74" i="5" s="1"/>
  <c r="J37" i="4"/>
  <c r="J36" i="4"/>
  <c r="AY57" i="1" s="1"/>
  <c r="J35" i="4"/>
  <c r="AX57" i="1" s="1"/>
  <c r="BI556" i="4"/>
  <c r="BH556" i="4"/>
  <c r="BG556" i="4"/>
  <c r="BF556" i="4"/>
  <c r="T556" i="4"/>
  <c r="R556" i="4"/>
  <c r="P556" i="4"/>
  <c r="BI554" i="4"/>
  <c r="BH554" i="4"/>
  <c r="BG554" i="4"/>
  <c r="BF554" i="4"/>
  <c r="T554" i="4"/>
  <c r="R554" i="4"/>
  <c r="P554" i="4"/>
  <c r="BI553" i="4"/>
  <c r="BH553" i="4"/>
  <c r="BG553" i="4"/>
  <c r="BF553" i="4"/>
  <c r="T553" i="4"/>
  <c r="R553" i="4"/>
  <c r="P553" i="4"/>
  <c r="BI550" i="4"/>
  <c r="BH550" i="4"/>
  <c r="BG550" i="4"/>
  <c r="BF550" i="4"/>
  <c r="T550" i="4"/>
  <c r="R550" i="4"/>
  <c r="P550" i="4"/>
  <c r="BI549" i="4"/>
  <c r="BH549" i="4"/>
  <c r="BG549" i="4"/>
  <c r="BF549" i="4"/>
  <c r="T549" i="4"/>
  <c r="R549" i="4"/>
  <c r="P549" i="4"/>
  <c r="BI547" i="4"/>
  <c r="BH547" i="4"/>
  <c r="BG547" i="4"/>
  <c r="BF547" i="4"/>
  <c r="T547" i="4"/>
  <c r="R547" i="4"/>
  <c r="P547" i="4"/>
  <c r="BI546" i="4"/>
  <c r="BH546" i="4"/>
  <c r="BG546" i="4"/>
  <c r="BF546" i="4"/>
  <c r="T546" i="4"/>
  <c r="R546" i="4"/>
  <c r="P546" i="4"/>
  <c r="BI544" i="4"/>
  <c r="BH544" i="4"/>
  <c r="BG544" i="4"/>
  <c r="BF544" i="4"/>
  <c r="T544" i="4"/>
  <c r="R544" i="4"/>
  <c r="P544" i="4"/>
  <c r="BI542" i="4"/>
  <c r="BH542" i="4"/>
  <c r="BG542" i="4"/>
  <c r="BF542" i="4"/>
  <c r="T542" i="4"/>
  <c r="R542" i="4"/>
  <c r="P542" i="4"/>
  <c r="BI541" i="4"/>
  <c r="BH541" i="4"/>
  <c r="BG541" i="4"/>
  <c r="BF541" i="4"/>
  <c r="T541" i="4"/>
  <c r="R541" i="4"/>
  <c r="P541" i="4"/>
  <c r="BI540" i="4"/>
  <c r="BH540" i="4"/>
  <c r="BG540" i="4"/>
  <c r="BF540" i="4"/>
  <c r="T540" i="4"/>
  <c r="R540" i="4"/>
  <c r="P540" i="4"/>
  <c r="BI539" i="4"/>
  <c r="BH539" i="4"/>
  <c r="BG539" i="4"/>
  <c r="BF539" i="4"/>
  <c r="T539" i="4"/>
  <c r="R539" i="4"/>
  <c r="P539" i="4"/>
  <c r="BI532" i="4"/>
  <c r="BH532" i="4"/>
  <c r="BG532" i="4"/>
  <c r="BF532" i="4"/>
  <c r="T532" i="4"/>
  <c r="T531" i="4" s="1"/>
  <c r="R532" i="4"/>
  <c r="R531" i="4"/>
  <c r="P532" i="4"/>
  <c r="P531" i="4" s="1"/>
  <c r="BI529" i="4"/>
  <c r="BH529" i="4"/>
  <c r="BG529" i="4"/>
  <c r="BF529" i="4"/>
  <c r="T529" i="4"/>
  <c r="R529" i="4"/>
  <c r="P529" i="4"/>
  <c r="BI527" i="4"/>
  <c r="BH527" i="4"/>
  <c r="BG527" i="4"/>
  <c r="BF527" i="4"/>
  <c r="T527" i="4"/>
  <c r="R527" i="4"/>
  <c r="P527" i="4"/>
  <c r="BI520" i="4"/>
  <c r="BH520" i="4"/>
  <c r="BG520" i="4"/>
  <c r="BF520" i="4"/>
  <c r="T520" i="4"/>
  <c r="R520" i="4"/>
  <c r="P520" i="4"/>
  <c r="BI518" i="4"/>
  <c r="BH518" i="4"/>
  <c r="BG518" i="4"/>
  <c r="BF518" i="4"/>
  <c r="T518" i="4"/>
  <c r="R518" i="4"/>
  <c r="P518" i="4"/>
  <c r="BI517" i="4"/>
  <c r="BH517" i="4"/>
  <c r="BG517" i="4"/>
  <c r="BF517" i="4"/>
  <c r="T517" i="4"/>
  <c r="R517" i="4"/>
  <c r="P517" i="4"/>
  <c r="BI515" i="4"/>
  <c r="BH515" i="4"/>
  <c r="BG515" i="4"/>
  <c r="BF515" i="4"/>
  <c r="T515" i="4"/>
  <c r="R515" i="4"/>
  <c r="P515" i="4"/>
  <c r="BI512" i="4"/>
  <c r="BH512" i="4"/>
  <c r="BG512" i="4"/>
  <c r="BF512" i="4"/>
  <c r="T512" i="4"/>
  <c r="R512" i="4"/>
  <c r="P512" i="4"/>
  <c r="BI510" i="4"/>
  <c r="BH510" i="4"/>
  <c r="BG510" i="4"/>
  <c r="BF510" i="4"/>
  <c r="T510" i="4"/>
  <c r="R510" i="4"/>
  <c r="P510" i="4"/>
  <c r="BI505" i="4"/>
  <c r="BH505" i="4"/>
  <c r="BG505" i="4"/>
  <c r="BF505" i="4"/>
  <c r="T505" i="4"/>
  <c r="R505" i="4"/>
  <c r="P505" i="4"/>
  <c r="BI500" i="4"/>
  <c r="BH500" i="4"/>
  <c r="BG500" i="4"/>
  <c r="BF500" i="4"/>
  <c r="T500" i="4"/>
  <c r="R500" i="4"/>
  <c r="P500" i="4"/>
  <c r="BI499" i="4"/>
  <c r="BH499" i="4"/>
  <c r="BG499" i="4"/>
  <c r="BF499" i="4"/>
  <c r="T499" i="4"/>
  <c r="R499" i="4"/>
  <c r="P499" i="4"/>
  <c r="BI496" i="4"/>
  <c r="BH496" i="4"/>
  <c r="BG496" i="4"/>
  <c r="BF496" i="4"/>
  <c r="T496" i="4"/>
  <c r="R496" i="4"/>
  <c r="P496" i="4"/>
  <c r="BI490" i="4"/>
  <c r="BH490" i="4"/>
  <c r="BG490" i="4"/>
  <c r="BF490" i="4"/>
  <c r="T490" i="4"/>
  <c r="R490" i="4"/>
  <c r="P490" i="4"/>
  <c r="BI489" i="4"/>
  <c r="BH489" i="4"/>
  <c r="BG489" i="4"/>
  <c r="BF489" i="4"/>
  <c r="T489" i="4"/>
  <c r="R489" i="4"/>
  <c r="P489" i="4"/>
  <c r="BI488" i="4"/>
  <c r="BH488" i="4"/>
  <c r="BG488" i="4"/>
  <c r="BF488" i="4"/>
  <c r="T488" i="4"/>
  <c r="R488" i="4"/>
  <c r="P488" i="4"/>
  <c r="BI487" i="4"/>
  <c r="BH487" i="4"/>
  <c r="BG487" i="4"/>
  <c r="BF487" i="4"/>
  <c r="T487" i="4"/>
  <c r="R487" i="4"/>
  <c r="P487" i="4"/>
  <c r="BI484" i="4"/>
  <c r="BH484" i="4"/>
  <c r="BG484" i="4"/>
  <c r="BF484" i="4"/>
  <c r="T484" i="4"/>
  <c r="R484" i="4"/>
  <c r="P484" i="4"/>
  <c r="BI482" i="4"/>
  <c r="BH482" i="4"/>
  <c r="BG482" i="4"/>
  <c r="BF482" i="4"/>
  <c r="T482" i="4"/>
  <c r="R482" i="4"/>
  <c r="P482" i="4"/>
  <c r="BI479" i="4"/>
  <c r="BH479" i="4"/>
  <c r="BG479" i="4"/>
  <c r="BF479" i="4"/>
  <c r="T479" i="4"/>
  <c r="R479" i="4"/>
  <c r="P479" i="4"/>
  <c r="BI475" i="4"/>
  <c r="BH475" i="4"/>
  <c r="BG475" i="4"/>
  <c r="BF475" i="4"/>
  <c r="T475" i="4"/>
  <c r="R475" i="4"/>
  <c r="P475" i="4"/>
  <c r="BI472" i="4"/>
  <c r="BH472" i="4"/>
  <c r="BG472" i="4"/>
  <c r="BF472" i="4"/>
  <c r="T472" i="4"/>
  <c r="R472" i="4"/>
  <c r="P472" i="4"/>
  <c r="BI469" i="4"/>
  <c r="BH469" i="4"/>
  <c r="BG469" i="4"/>
  <c r="BF469" i="4"/>
  <c r="T469" i="4"/>
  <c r="R469" i="4"/>
  <c r="P469" i="4"/>
  <c r="BI466" i="4"/>
  <c r="BH466" i="4"/>
  <c r="BG466" i="4"/>
  <c r="BF466" i="4"/>
  <c r="T466" i="4"/>
  <c r="R466" i="4"/>
  <c r="P466" i="4"/>
  <c r="BI462" i="4"/>
  <c r="BH462" i="4"/>
  <c r="BG462" i="4"/>
  <c r="BF462" i="4"/>
  <c r="T462" i="4"/>
  <c r="T461" i="4" s="1"/>
  <c r="R462" i="4"/>
  <c r="R461" i="4" s="1"/>
  <c r="P462" i="4"/>
  <c r="P461" i="4"/>
  <c r="BI459" i="4"/>
  <c r="BH459" i="4"/>
  <c r="BG459" i="4"/>
  <c r="BF459" i="4"/>
  <c r="T459" i="4"/>
  <c r="R459" i="4"/>
  <c r="P459" i="4"/>
  <c r="BI455" i="4"/>
  <c r="BH455" i="4"/>
  <c r="BG455" i="4"/>
  <c r="BF455" i="4"/>
  <c r="T455" i="4"/>
  <c r="R455" i="4"/>
  <c r="P455" i="4"/>
  <c r="BI453" i="4"/>
  <c r="BH453" i="4"/>
  <c r="BG453" i="4"/>
  <c r="BF453" i="4"/>
  <c r="T453" i="4"/>
  <c r="R453" i="4"/>
  <c r="P453" i="4"/>
  <c r="BI449" i="4"/>
  <c r="BH449" i="4"/>
  <c r="BG449" i="4"/>
  <c r="BF449" i="4"/>
  <c r="T449" i="4"/>
  <c r="R449" i="4"/>
  <c r="P449" i="4"/>
  <c r="BI446" i="4"/>
  <c r="BH446" i="4"/>
  <c r="BG446" i="4"/>
  <c r="BF446" i="4"/>
  <c r="T446" i="4"/>
  <c r="R446" i="4"/>
  <c r="P446" i="4"/>
  <c r="BI442" i="4"/>
  <c r="BH442" i="4"/>
  <c r="BG442" i="4"/>
  <c r="BF442" i="4"/>
  <c r="T442" i="4"/>
  <c r="R442" i="4"/>
  <c r="P442" i="4"/>
  <c r="BI436" i="4"/>
  <c r="BH436" i="4"/>
  <c r="BG436" i="4"/>
  <c r="BF436" i="4"/>
  <c r="T436" i="4"/>
  <c r="R436" i="4"/>
  <c r="P436" i="4"/>
  <c r="BI429" i="4"/>
  <c r="BH429" i="4"/>
  <c r="BG429" i="4"/>
  <c r="BF429" i="4"/>
  <c r="T429" i="4"/>
  <c r="R429" i="4"/>
  <c r="P429" i="4"/>
  <c r="BI422" i="4"/>
  <c r="BH422" i="4"/>
  <c r="BG422" i="4"/>
  <c r="BF422" i="4"/>
  <c r="T422" i="4"/>
  <c r="R422" i="4"/>
  <c r="P422" i="4"/>
  <c r="BI420" i="4"/>
  <c r="BH420" i="4"/>
  <c r="BG420" i="4"/>
  <c r="BF420" i="4"/>
  <c r="T420" i="4"/>
  <c r="R420" i="4"/>
  <c r="P420" i="4"/>
  <c r="BI416" i="4"/>
  <c r="BH416" i="4"/>
  <c r="BG416" i="4"/>
  <c r="BF416" i="4"/>
  <c r="T416" i="4"/>
  <c r="R416" i="4"/>
  <c r="P416" i="4"/>
  <c r="BI414" i="4"/>
  <c r="BH414" i="4"/>
  <c r="BG414" i="4"/>
  <c r="BF414" i="4"/>
  <c r="T414" i="4"/>
  <c r="R414" i="4"/>
  <c r="P414" i="4"/>
  <c r="BI413" i="4"/>
  <c r="BH413" i="4"/>
  <c r="BG413" i="4"/>
  <c r="BF413" i="4"/>
  <c r="T413" i="4"/>
  <c r="R413" i="4"/>
  <c r="P413" i="4"/>
  <c r="BI411" i="4"/>
  <c r="BH411" i="4"/>
  <c r="BG411" i="4"/>
  <c r="BF411" i="4"/>
  <c r="T411" i="4"/>
  <c r="R411" i="4"/>
  <c r="P411" i="4"/>
  <c r="BI409" i="4"/>
  <c r="BH409" i="4"/>
  <c r="BG409" i="4"/>
  <c r="BF409" i="4"/>
  <c r="T409" i="4"/>
  <c r="R409" i="4"/>
  <c r="P409" i="4"/>
  <c r="BI407" i="4"/>
  <c r="BH407" i="4"/>
  <c r="BG407" i="4"/>
  <c r="BF407" i="4"/>
  <c r="T407" i="4"/>
  <c r="R407" i="4"/>
  <c r="P407" i="4"/>
  <c r="BI403" i="4"/>
  <c r="BH403" i="4"/>
  <c r="BG403" i="4"/>
  <c r="BF403" i="4"/>
  <c r="T403" i="4"/>
  <c r="R403" i="4"/>
  <c r="P403" i="4"/>
  <c r="BI394" i="4"/>
  <c r="BH394" i="4"/>
  <c r="BG394" i="4"/>
  <c r="BF394" i="4"/>
  <c r="T394" i="4"/>
  <c r="R394" i="4"/>
  <c r="P394" i="4"/>
  <c r="BI387" i="4"/>
  <c r="BH387" i="4"/>
  <c r="BG387" i="4"/>
  <c r="BF387" i="4"/>
  <c r="T387" i="4"/>
  <c r="R387" i="4"/>
  <c r="P387" i="4"/>
  <c r="BI366" i="4"/>
  <c r="BH366" i="4"/>
  <c r="BG366" i="4"/>
  <c r="BF366" i="4"/>
  <c r="T366" i="4"/>
  <c r="R366" i="4"/>
  <c r="P366" i="4"/>
  <c r="BI358" i="4"/>
  <c r="BH358" i="4"/>
  <c r="BG358" i="4"/>
  <c r="BF358" i="4"/>
  <c r="T358" i="4"/>
  <c r="R358" i="4"/>
  <c r="P358" i="4"/>
  <c r="BI352" i="4"/>
  <c r="BH352" i="4"/>
  <c r="BG352" i="4"/>
  <c r="BF352" i="4"/>
  <c r="T352" i="4"/>
  <c r="R352" i="4"/>
  <c r="P352" i="4"/>
  <c r="BI347" i="4"/>
  <c r="BH347" i="4"/>
  <c r="BG347" i="4"/>
  <c r="BF347" i="4"/>
  <c r="T347" i="4"/>
  <c r="R347" i="4"/>
  <c r="P347" i="4"/>
  <c r="BI340" i="4"/>
  <c r="BH340" i="4"/>
  <c r="BG340" i="4"/>
  <c r="BF340" i="4"/>
  <c r="T340" i="4"/>
  <c r="R340" i="4"/>
  <c r="P340" i="4"/>
  <c r="BI318" i="4"/>
  <c r="BH318" i="4"/>
  <c r="BG318" i="4"/>
  <c r="BF318" i="4"/>
  <c r="T318" i="4"/>
  <c r="R318" i="4"/>
  <c r="P318" i="4"/>
  <c r="BI296" i="4"/>
  <c r="BH296" i="4"/>
  <c r="BG296" i="4"/>
  <c r="BF296" i="4"/>
  <c r="T296" i="4"/>
  <c r="R296" i="4"/>
  <c r="P296" i="4"/>
  <c r="BI295" i="4"/>
  <c r="BH295" i="4"/>
  <c r="BG295" i="4"/>
  <c r="BF295" i="4"/>
  <c r="T295" i="4"/>
  <c r="R295" i="4"/>
  <c r="P295" i="4"/>
  <c r="BI272" i="4"/>
  <c r="BH272" i="4"/>
  <c r="BG272" i="4"/>
  <c r="BF272" i="4"/>
  <c r="T272" i="4"/>
  <c r="R272" i="4"/>
  <c r="P272" i="4"/>
  <c r="BI268" i="4"/>
  <c r="BH268" i="4"/>
  <c r="BG268" i="4"/>
  <c r="BF268" i="4"/>
  <c r="T268" i="4"/>
  <c r="R268" i="4"/>
  <c r="P268" i="4"/>
  <c r="BI265" i="4"/>
  <c r="BH265" i="4"/>
  <c r="BG265" i="4"/>
  <c r="BF265" i="4"/>
  <c r="T265" i="4"/>
  <c r="R265" i="4"/>
  <c r="P265" i="4"/>
  <c r="BI262" i="4"/>
  <c r="BH262" i="4"/>
  <c r="BG262" i="4"/>
  <c r="BF262" i="4"/>
  <c r="T262" i="4"/>
  <c r="R262" i="4"/>
  <c r="P262" i="4"/>
  <c r="BI258" i="4"/>
  <c r="BH258" i="4"/>
  <c r="BG258" i="4"/>
  <c r="BF258" i="4"/>
  <c r="T258" i="4"/>
  <c r="R258" i="4"/>
  <c r="P258" i="4"/>
  <c r="BI254" i="4"/>
  <c r="BH254" i="4"/>
  <c r="BG254" i="4"/>
  <c r="BF254" i="4"/>
  <c r="T254" i="4"/>
  <c r="R254" i="4"/>
  <c r="P254" i="4"/>
  <c r="BI252" i="4"/>
  <c r="BH252" i="4"/>
  <c r="BG252" i="4"/>
  <c r="BF252" i="4"/>
  <c r="T252" i="4"/>
  <c r="R252" i="4"/>
  <c r="P252" i="4"/>
  <c r="BI248" i="4"/>
  <c r="BH248" i="4"/>
  <c r="BG248" i="4"/>
  <c r="BF248" i="4"/>
  <c r="T248" i="4"/>
  <c r="R248" i="4"/>
  <c r="P248" i="4"/>
  <c r="BI243" i="4"/>
  <c r="BH243" i="4"/>
  <c r="BG243" i="4"/>
  <c r="BF243" i="4"/>
  <c r="T243" i="4"/>
  <c r="R243" i="4"/>
  <c r="P243" i="4"/>
  <c r="BI234" i="4"/>
  <c r="BH234" i="4"/>
  <c r="BG234" i="4"/>
  <c r="BF234" i="4"/>
  <c r="T234" i="4"/>
  <c r="R234" i="4"/>
  <c r="P234" i="4"/>
  <c r="BI231" i="4"/>
  <c r="BH231" i="4"/>
  <c r="BG231" i="4"/>
  <c r="BF231" i="4"/>
  <c r="T231" i="4"/>
  <c r="R231" i="4"/>
  <c r="P231" i="4"/>
  <c r="BI222" i="4"/>
  <c r="BH222" i="4"/>
  <c r="BG222" i="4"/>
  <c r="BF222" i="4"/>
  <c r="T222" i="4"/>
  <c r="R222" i="4"/>
  <c r="P222" i="4"/>
  <c r="BI221" i="4"/>
  <c r="BH221" i="4"/>
  <c r="BG221" i="4"/>
  <c r="BF221" i="4"/>
  <c r="T221" i="4"/>
  <c r="R221" i="4"/>
  <c r="P221" i="4"/>
  <c r="BI220" i="4"/>
  <c r="BH220" i="4"/>
  <c r="BG220" i="4"/>
  <c r="BF220" i="4"/>
  <c r="T220" i="4"/>
  <c r="R220" i="4"/>
  <c r="P220" i="4"/>
  <c r="BI191" i="4"/>
  <c r="BH191" i="4"/>
  <c r="BG191" i="4"/>
  <c r="BF191" i="4"/>
  <c r="T191" i="4"/>
  <c r="R191" i="4"/>
  <c r="P191" i="4"/>
  <c r="BI166" i="4"/>
  <c r="BH166" i="4"/>
  <c r="BG166" i="4"/>
  <c r="BF166" i="4"/>
  <c r="T166" i="4"/>
  <c r="R166" i="4"/>
  <c r="P166" i="4"/>
  <c r="BI156" i="4"/>
  <c r="BH156" i="4"/>
  <c r="BG156" i="4"/>
  <c r="BF156" i="4"/>
  <c r="T156" i="4"/>
  <c r="R156" i="4"/>
  <c r="P156" i="4"/>
  <c r="BI152" i="4"/>
  <c r="BH152" i="4"/>
  <c r="BG152" i="4"/>
  <c r="BF152" i="4"/>
  <c r="T152" i="4"/>
  <c r="R152" i="4"/>
  <c r="P152" i="4"/>
  <c r="BI145" i="4"/>
  <c r="BH145" i="4"/>
  <c r="BG145" i="4"/>
  <c r="BF145" i="4"/>
  <c r="T145" i="4"/>
  <c r="R145" i="4"/>
  <c r="P145" i="4"/>
  <c r="BI144" i="4"/>
  <c r="BH144" i="4"/>
  <c r="BG144" i="4"/>
  <c r="BF144" i="4"/>
  <c r="T144" i="4"/>
  <c r="R144" i="4"/>
  <c r="P144" i="4"/>
  <c r="BI141" i="4"/>
  <c r="BH141" i="4"/>
  <c r="BG141" i="4"/>
  <c r="BF141" i="4"/>
  <c r="T141" i="4"/>
  <c r="R141" i="4"/>
  <c r="P141" i="4"/>
  <c r="BI135" i="4"/>
  <c r="BH135" i="4"/>
  <c r="BG135" i="4"/>
  <c r="BF135" i="4"/>
  <c r="T135" i="4"/>
  <c r="R135" i="4"/>
  <c r="P135" i="4"/>
  <c r="BI129" i="4"/>
  <c r="BH129" i="4"/>
  <c r="BG129" i="4"/>
  <c r="BF129" i="4"/>
  <c r="T129" i="4"/>
  <c r="R129" i="4"/>
  <c r="P129" i="4"/>
  <c r="BI123" i="4"/>
  <c r="BH123" i="4"/>
  <c r="BG123" i="4"/>
  <c r="BF123" i="4"/>
  <c r="T123" i="4"/>
  <c r="R123" i="4"/>
  <c r="P123" i="4"/>
  <c r="BI119" i="4"/>
  <c r="BH119" i="4"/>
  <c r="BG119" i="4"/>
  <c r="BF119" i="4"/>
  <c r="T119" i="4"/>
  <c r="R119" i="4"/>
  <c r="P119" i="4"/>
  <c r="BI116" i="4"/>
  <c r="BH116" i="4"/>
  <c r="BG116" i="4"/>
  <c r="BF116" i="4"/>
  <c r="T116" i="4"/>
  <c r="R116" i="4"/>
  <c r="P116" i="4"/>
  <c r="BI112" i="4"/>
  <c r="BH112" i="4"/>
  <c r="BG112" i="4"/>
  <c r="BF112" i="4"/>
  <c r="T112" i="4"/>
  <c r="R112" i="4"/>
  <c r="P112" i="4"/>
  <c r="BI107" i="4"/>
  <c r="BH107" i="4"/>
  <c r="BG107" i="4"/>
  <c r="BF107" i="4"/>
  <c r="T107" i="4"/>
  <c r="R107" i="4"/>
  <c r="P107" i="4"/>
  <c r="BI103" i="4"/>
  <c r="BH103" i="4"/>
  <c r="BG103" i="4"/>
  <c r="BF103" i="4"/>
  <c r="T103" i="4"/>
  <c r="R103" i="4"/>
  <c r="P103" i="4"/>
  <c r="BI99" i="4"/>
  <c r="BH99" i="4"/>
  <c r="BG99" i="4"/>
  <c r="BF99" i="4"/>
  <c r="T99" i="4"/>
  <c r="R99" i="4"/>
  <c r="P99" i="4"/>
  <c r="J93" i="4"/>
  <c r="J92" i="4"/>
  <c r="F92" i="4"/>
  <c r="F90" i="4"/>
  <c r="E88" i="4"/>
  <c r="J55" i="4"/>
  <c r="J54" i="4"/>
  <c r="F54" i="4"/>
  <c r="F52" i="4"/>
  <c r="E50" i="4"/>
  <c r="J18" i="4"/>
  <c r="E18" i="4"/>
  <c r="F93" i="4" s="1"/>
  <c r="J17" i="4"/>
  <c r="J12" i="4"/>
  <c r="J90" i="4" s="1"/>
  <c r="E7" i="4"/>
  <c r="E86" i="4" s="1"/>
  <c r="J37" i="3"/>
  <c r="J36" i="3"/>
  <c r="AY56" i="1" s="1"/>
  <c r="J35" i="3"/>
  <c r="AX56" i="1" s="1"/>
  <c r="BI452" i="3"/>
  <c r="BH452" i="3"/>
  <c r="BG452" i="3"/>
  <c r="BF452" i="3"/>
  <c r="T452" i="3"/>
  <c r="T451" i="3" s="1"/>
  <c r="R452" i="3"/>
  <c r="R451" i="3" s="1"/>
  <c r="P452" i="3"/>
  <c r="P451" i="3" s="1"/>
  <c r="BI447" i="3"/>
  <c r="BH447" i="3"/>
  <c r="BG447" i="3"/>
  <c r="BF447" i="3"/>
  <c r="T447" i="3"/>
  <c r="T446" i="3" s="1"/>
  <c r="R447" i="3"/>
  <c r="R446" i="3" s="1"/>
  <c r="P447" i="3"/>
  <c r="P446" i="3" s="1"/>
  <c r="BI444" i="3"/>
  <c r="BH444" i="3"/>
  <c r="BG444" i="3"/>
  <c r="BF444" i="3"/>
  <c r="T444" i="3"/>
  <c r="R444" i="3"/>
  <c r="P444" i="3"/>
  <c r="BI443" i="3"/>
  <c r="BH443" i="3"/>
  <c r="BG443" i="3"/>
  <c r="BF443" i="3"/>
  <c r="T443" i="3"/>
  <c r="R443" i="3"/>
  <c r="P443" i="3"/>
  <c r="BI439" i="3"/>
  <c r="BH439" i="3"/>
  <c r="BG439" i="3"/>
  <c r="BF439" i="3"/>
  <c r="T439" i="3"/>
  <c r="R439" i="3"/>
  <c r="P439" i="3"/>
  <c r="BI437" i="3"/>
  <c r="BH437" i="3"/>
  <c r="BG437" i="3"/>
  <c r="BF437" i="3"/>
  <c r="T437" i="3"/>
  <c r="R437" i="3"/>
  <c r="P437" i="3"/>
  <c r="BI434" i="3"/>
  <c r="BH434" i="3"/>
  <c r="BG434" i="3"/>
  <c r="BF434" i="3"/>
  <c r="T434" i="3"/>
  <c r="R434" i="3"/>
  <c r="P434" i="3"/>
  <c r="BI432" i="3"/>
  <c r="BH432" i="3"/>
  <c r="BG432" i="3"/>
  <c r="BF432" i="3"/>
  <c r="T432" i="3"/>
  <c r="R432" i="3"/>
  <c r="P432" i="3"/>
  <c r="BI431" i="3"/>
  <c r="BH431" i="3"/>
  <c r="BG431" i="3"/>
  <c r="BF431" i="3"/>
  <c r="T431" i="3"/>
  <c r="R431" i="3"/>
  <c r="P431" i="3"/>
  <c r="BI427" i="3"/>
  <c r="BH427" i="3"/>
  <c r="BG427" i="3"/>
  <c r="BF427" i="3"/>
  <c r="T427" i="3"/>
  <c r="R427" i="3"/>
  <c r="P427" i="3"/>
  <c r="BI426" i="3"/>
  <c r="BH426" i="3"/>
  <c r="BG426" i="3"/>
  <c r="BF426" i="3"/>
  <c r="T426" i="3"/>
  <c r="R426" i="3"/>
  <c r="P426" i="3"/>
  <c r="BI425" i="3"/>
  <c r="BH425" i="3"/>
  <c r="BG425" i="3"/>
  <c r="BF425" i="3"/>
  <c r="T425" i="3"/>
  <c r="R425" i="3"/>
  <c r="P425" i="3"/>
  <c r="BI424" i="3"/>
  <c r="BH424" i="3"/>
  <c r="BG424" i="3"/>
  <c r="BF424" i="3"/>
  <c r="T424" i="3"/>
  <c r="R424" i="3"/>
  <c r="P424" i="3"/>
  <c r="BI423" i="3"/>
  <c r="BH423" i="3"/>
  <c r="BG423" i="3"/>
  <c r="BF423" i="3"/>
  <c r="T423" i="3"/>
  <c r="R423" i="3"/>
  <c r="P423" i="3"/>
  <c r="BI422" i="3"/>
  <c r="BH422" i="3"/>
  <c r="BG422" i="3"/>
  <c r="BF422" i="3"/>
  <c r="T422" i="3"/>
  <c r="R422" i="3"/>
  <c r="P422" i="3"/>
  <c r="BI420" i="3"/>
  <c r="BH420" i="3"/>
  <c r="BG420" i="3"/>
  <c r="BF420" i="3"/>
  <c r="T420" i="3"/>
  <c r="R420" i="3"/>
  <c r="P420" i="3"/>
  <c r="BI415" i="3"/>
  <c r="BH415" i="3"/>
  <c r="BG415" i="3"/>
  <c r="BF415" i="3"/>
  <c r="T415" i="3"/>
  <c r="T414" i="3" s="1"/>
  <c r="R415" i="3"/>
  <c r="R414" i="3" s="1"/>
  <c r="P415" i="3"/>
  <c r="P414" i="3" s="1"/>
  <c r="BI412" i="3"/>
  <c r="BH412" i="3"/>
  <c r="BG412" i="3"/>
  <c r="BF412" i="3"/>
  <c r="T412" i="3"/>
  <c r="R412" i="3"/>
  <c r="P412" i="3"/>
  <c r="BI410" i="3"/>
  <c r="BH410" i="3"/>
  <c r="BG410" i="3"/>
  <c r="BF410" i="3"/>
  <c r="T410" i="3"/>
  <c r="R410" i="3"/>
  <c r="P410" i="3"/>
  <c r="BI409" i="3"/>
  <c r="BH409" i="3"/>
  <c r="BG409" i="3"/>
  <c r="BF409" i="3"/>
  <c r="T409" i="3"/>
  <c r="R409" i="3"/>
  <c r="P409" i="3"/>
  <c r="BI408" i="3"/>
  <c r="BH408" i="3"/>
  <c r="BG408" i="3"/>
  <c r="BF408" i="3"/>
  <c r="T408" i="3"/>
  <c r="R408" i="3"/>
  <c r="P408" i="3"/>
  <c r="BI403" i="3"/>
  <c r="BH403" i="3"/>
  <c r="BG403" i="3"/>
  <c r="BF403" i="3"/>
  <c r="T403" i="3"/>
  <c r="R403" i="3"/>
  <c r="P403" i="3"/>
  <c r="BI399" i="3"/>
  <c r="BH399" i="3"/>
  <c r="BG399" i="3"/>
  <c r="BF399" i="3"/>
  <c r="T399" i="3"/>
  <c r="R399" i="3"/>
  <c r="P399" i="3"/>
  <c r="BI398" i="3"/>
  <c r="BH398" i="3"/>
  <c r="BG398" i="3"/>
  <c r="BF398" i="3"/>
  <c r="T398" i="3"/>
  <c r="R398" i="3"/>
  <c r="P398" i="3"/>
  <c r="BI397" i="3"/>
  <c r="BH397" i="3"/>
  <c r="BG397" i="3"/>
  <c r="BF397" i="3"/>
  <c r="T397" i="3"/>
  <c r="R397" i="3"/>
  <c r="P397" i="3"/>
  <c r="BI396" i="3"/>
  <c r="BH396" i="3"/>
  <c r="BG396" i="3"/>
  <c r="BF396" i="3"/>
  <c r="T396" i="3"/>
  <c r="R396" i="3"/>
  <c r="P396" i="3"/>
  <c r="BI392" i="3"/>
  <c r="BH392" i="3"/>
  <c r="BG392" i="3"/>
  <c r="BF392" i="3"/>
  <c r="T392" i="3"/>
  <c r="R392" i="3"/>
  <c r="P392" i="3"/>
  <c r="BI389" i="3"/>
  <c r="BH389" i="3"/>
  <c r="BG389" i="3"/>
  <c r="BF389" i="3"/>
  <c r="T389" i="3"/>
  <c r="R389" i="3"/>
  <c r="P389" i="3"/>
  <c r="BI386" i="3"/>
  <c r="BH386" i="3"/>
  <c r="BG386" i="3"/>
  <c r="BF386" i="3"/>
  <c r="T386" i="3"/>
  <c r="R386" i="3"/>
  <c r="P386" i="3"/>
  <c r="BI384" i="3"/>
  <c r="BH384" i="3"/>
  <c r="BG384" i="3"/>
  <c r="BF384" i="3"/>
  <c r="T384" i="3"/>
  <c r="T383" i="3"/>
  <c r="R384" i="3"/>
  <c r="R383" i="3" s="1"/>
  <c r="P384" i="3"/>
  <c r="P383" i="3" s="1"/>
  <c r="BI382" i="3"/>
  <c r="BH382" i="3"/>
  <c r="BG382" i="3"/>
  <c r="BF382" i="3"/>
  <c r="T382" i="3"/>
  <c r="R382" i="3"/>
  <c r="P382" i="3"/>
  <c r="BI381" i="3"/>
  <c r="BH381" i="3"/>
  <c r="BG381" i="3"/>
  <c r="BF381" i="3"/>
  <c r="T381" i="3"/>
  <c r="R381" i="3"/>
  <c r="P381" i="3"/>
  <c r="BI378" i="3"/>
  <c r="BH378" i="3"/>
  <c r="BG378" i="3"/>
  <c r="BF378" i="3"/>
  <c r="T378" i="3"/>
  <c r="T377" i="3" s="1"/>
  <c r="R378" i="3"/>
  <c r="R377" i="3" s="1"/>
  <c r="P378" i="3"/>
  <c r="P377" i="3" s="1"/>
  <c r="BI375" i="3"/>
  <c r="BH375" i="3"/>
  <c r="BG375" i="3"/>
  <c r="BF375" i="3"/>
  <c r="T375" i="3"/>
  <c r="R375" i="3"/>
  <c r="P375" i="3"/>
  <c r="BI373" i="3"/>
  <c r="BH373" i="3"/>
  <c r="BG373" i="3"/>
  <c r="BF373" i="3"/>
  <c r="T373" i="3"/>
  <c r="R373" i="3"/>
  <c r="P373" i="3"/>
  <c r="BI370" i="3"/>
  <c r="BH370" i="3"/>
  <c r="BG370" i="3"/>
  <c r="BF370" i="3"/>
  <c r="T370" i="3"/>
  <c r="R370" i="3"/>
  <c r="P370" i="3"/>
  <c r="BI369" i="3"/>
  <c r="BH369" i="3"/>
  <c r="BG369" i="3"/>
  <c r="BF369" i="3"/>
  <c r="T369" i="3"/>
  <c r="R369" i="3"/>
  <c r="P369" i="3"/>
  <c r="BI368" i="3"/>
  <c r="BH368" i="3"/>
  <c r="BG368" i="3"/>
  <c r="BF368" i="3"/>
  <c r="T368" i="3"/>
  <c r="R368" i="3"/>
  <c r="P368" i="3"/>
  <c r="BI367" i="3"/>
  <c r="BH367" i="3"/>
  <c r="BG367" i="3"/>
  <c r="BF367" i="3"/>
  <c r="T367" i="3"/>
  <c r="R367" i="3"/>
  <c r="P367" i="3"/>
  <c r="BI364" i="3"/>
  <c r="BH364" i="3"/>
  <c r="BG364" i="3"/>
  <c r="BF364" i="3"/>
  <c r="T364" i="3"/>
  <c r="R364" i="3"/>
  <c r="P364" i="3"/>
  <c r="BI362" i="3"/>
  <c r="BH362" i="3"/>
  <c r="BG362" i="3"/>
  <c r="BF362" i="3"/>
  <c r="T362" i="3"/>
  <c r="R362" i="3"/>
  <c r="P362" i="3"/>
  <c r="BI361" i="3"/>
  <c r="BH361" i="3"/>
  <c r="BG361" i="3"/>
  <c r="BF361" i="3"/>
  <c r="T361" i="3"/>
  <c r="R361" i="3"/>
  <c r="P361" i="3"/>
  <c r="BI359" i="3"/>
  <c r="BH359" i="3"/>
  <c r="BG359" i="3"/>
  <c r="BF359" i="3"/>
  <c r="T359" i="3"/>
  <c r="R359" i="3"/>
  <c r="P359" i="3"/>
  <c r="BI357" i="3"/>
  <c r="BH357" i="3"/>
  <c r="BG357" i="3"/>
  <c r="BF357" i="3"/>
  <c r="T357" i="3"/>
  <c r="R357" i="3"/>
  <c r="P357" i="3"/>
  <c r="BI354" i="3"/>
  <c r="BH354" i="3"/>
  <c r="BG354" i="3"/>
  <c r="BF354" i="3"/>
  <c r="T354" i="3"/>
  <c r="R354" i="3"/>
  <c r="P354" i="3"/>
  <c r="BI347" i="3"/>
  <c r="BH347" i="3"/>
  <c r="BG347" i="3"/>
  <c r="BF347" i="3"/>
  <c r="T347" i="3"/>
  <c r="R347" i="3"/>
  <c r="P347" i="3"/>
  <c r="BI342" i="3"/>
  <c r="BH342" i="3"/>
  <c r="BG342" i="3"/>
  <c r="BF342" i="3"/>
  <c r="T342" i="3"/>
  <c r="R342" i="3"/>
  <c r="P342" i="3"/>
  <c r="BI338" i="3"/>
  <c r="BH338" i="3"/>
  <c r="BG338" i="3"/>
  <c r="BF338" i="3"/>
  <c r="T338" i="3"/>
  <c r="R338" i="3"/>
  <c r="P338" i="3"/>
  <c r="BI335" i="3"/>
  <c r="BH335" i="3"/>
  <c r="BG335" i="3"/>
  <c r="BF335" i="3"/>
  <c r="T335" i="3"/>
  <c r="R335" i="3"/>
  <c r="P335" i="3"/>
  <c r="BI331" i="3"/>
  <c r="BH331" i="3"/>
  <c r="BG331" i="3"/>
  <c r="BF331" i="3"/>
  <c r="T331" i="3"/>
  <c r="R331" i="3"/>
  <c r="P331" i="3"/>
  <c r="BI323" i="3"/>
  <c r="BH323" i="3"/>
  <c r="BG323" i="3"/>
  <c r="BF323" i="3"/>
  <c r="T323" i="3"/>
  <c r="R323" i="3"/>
  <c r="P323" i="3"/>
  <c r="BI320" i="3"/>
  <c r="BH320" i="3"/>
  <c r="BG320" i="3"/>
  <c r="BF320" i="3"/>
  <c r="T320" i="3"/>
  <c r="R320" i="3"/>
  <c r="P320" i="3"/>
  <c r="BI310" i="3"/>
  <c r="BH310" i="3"/>
  <c r="BG310" i="3"/>
  <c r="BF310" i="3"/>
  <c r="T310" i="3"/>
  <c r="R310" i="3"/>
  <c r="P310" i="3"/>
  <c r="BI302" i="3"/>
  <c r="BH302" i="3"/>
  <c r="BG302" i="3"/>
  <c r="BF302" i="3"/>
  <c r="T302" i="3"/>
  <c r="R302" i="3"/>
  <c r="P302" i="3"/>
  <c r="BI299" i="3"/>
  <c r="BH299" i="3"/>
  <c r="BG299" i="3"/>
  <c r="BF299" i="3"/>
  <c r="T299" i="3"/>
  <c r="R299" i="3"/>
  <c r="P299" i="3"/>
  <c r="BI289" i="3"/>
  <c r="BH289" i="3"/>
  <c r="BG289" i="3"/>
  <c r="BF289" i="3"/>
  <c r="T289" i="3"/>
  <c r="R289" i="3"/>
  <c r="P289" i="3"/>
  <c r="BI286" i="3"/>
  <c r="BH286" i="3"/>
  <c r="BG286" i="3"/>
  <c r="BF286" i="3"/>
  <c r="T286" i="3"/>
  <c r="R286" i="3"/>
  <c r="P286" i="3"/>
  <c r="BI284" i="3"/>
  <c r="BH284" i="3"/>
  <c r="BG284" i="3"/>
  <c r="BF284" i="3"/>
  <c r="T284" i="3"/>
  <c r="R284" i="3"/>
  <c r="P284" i="3"/>
  <c r="BI283" i="3"/>
  <c r="BH283" i="3"/>
  <c r="BG283" i="3"/>
  <c r="BF283" i="3"/>
  <c r="T283" i="3"/>
  <c r="R283" i="3"/>
  <c r="P283" i="3"/>
  <c r="BI281" i="3"/>
  <c r="BH281" i="3"/>
  <c r="BG281" i="3"/>
  <c r="BF281" i="3"/>
  <c r="T281" i="3"/>
  <c r="R281" i="3"/>
  <c r="P281" i="3"/>
  <c r="BI278" i="3"/>
  <c r="BH278" i="3"/>
  <c r="BG278" i="3"/>
  <c r="BF278" i="3"/>
  <c r="T278" i="3"/>
  <c r="R278" i="3"/>
  <c r="P278" i="3"/>
  <c r="BI271" i="3"/>
  <c r="BH271" i="3"/>
  <c r="BG271" i="3"/>
  <c r="BF271" i="3"/>
  <c r="T271" i="3"/>
  <c r="R271" i="3"/>
  <c r="P271" i="3"/>
  <c r="BI266" i="3"/>
  <c r="BH266" i="3"/>
  <c r="BG266" i="3"/>
  <c r="BF266" i="3"/>
  <c r="T266" i="3"/>
  <c r="R266" i="3"/>
  <c r="P266" i="3"/>
  <c r="BI260" i="3"/>
  <c r="BH260" i="3"/>
  <c r="BG260" i="3"/>
  <c r="BF260" i="3"/>
  <c r="T260" i="3"/>
  <c r="R260" i="3"/>
  <c r="P260" i="3"/>
  <c r="BI254" i="3"/>
  <c r="BH254" i="3"/>
  <c r="BG254" i="3"/>
  <c r="BF254" i="3"/>
  <c r="T254" i="3"/>
  <c r="R254" i="3"/>
  <c r="P254" i="3"/>
  <c r="BI249" i="3"/>
  <c r="BH249" i="3"/>
  <c r="BG249" i="3"/>
  <c r="BF249" i="3"/>
  <c r="T249" i="3"/>
  <c r="R249" i="3"/>
  <c r="P249" i="3"/>
  <c r="BI245" i="3"/>
  <c r="BH245" i="3"/>
  <c r="BG245" i="3"/>
  <c r="BF245" i="3"/>
  <c r="T245" i="3"/>
  <c r="R245" i="3"/>
  <c r="P245" i="3"/>
  <c r="BI238" i="3"/>
  <c r="BH238" i="3"/>
  <c r="BG238" i="3"/>
  <c r="BF238" i="3"/>
  <c r="T238" i="3"/>
  <c r="R238" i="3"/>
  <c r="P238" i="3"/>
  <c r="BI232" i="3"/>
  <c r="BH232" i="3"/>
  <c r="BG232" i="3"/>
  <c r="BF232" i="3"/>
  <c r="T232" i="3"/>
  <c r="R232" i="3"/>
  <c r="P232" i="3"/>
  <c r="BI228" i="3"/>
  <c r="BH228" i="3"/>
  <c r="BG228" i="3"/>
  <c r="BF228" i="3"/>
  <c r="T228" i="3"/>
  <c r="R228" i="3"/>
  <c r="P228" i="3"/>
  <c r="BI225" i="3"/>
  <c r="BH225" i="3"/>
  <c r="BG225" i="3"/>
  <c r="BF225" i="3"/>
  <c r="T225" i="3"/>
  <c r="R225" i="3"/>
  <c r="P225" i="3"/>
  <c r="BI223" i="3"/>
  <c r="BH223" i="3"/>
  <c r="BG223" i="3"/>
  <c r="BF223" i="3"/>
  <c r="T223" i="3"/>
  <c r="R223" i="3"/>
  <c r="P223" i="3"/>
  <c r="BI220" i="3"/>
  <c r="BH220" i="3"/>
  <c r="BG220" i="3"/>
  <c r="BF220" i="3"/>
  <c r="T220" i="3"/>
  <c r="R220" i="3"/>
  <c r="P220" i="3"/>
  <c r="BI214" i="3"/>
  <c r="BH214" i="3"/>
  <c r="BG214" i="3"/>
  <c r="BF214" i="3"/>
  <c r="T214" i="3"/>
  <c r="R214" i="3"/>
  <c r="P214" i="3"/>
  <c r="BI209" i="3"/>
  <c r="BH209" i="3"/>
  <c r="BG209" i="3"/>
  <c r="BF209" i="3"/>
  <c r="T209" i="3"/>
  <c r="R209" i="3"/>
  <c r="P209" i="3"/>
  <c r="BI205" i="3"/>
  <c r="BH205" i="3"/>
  <c r="BG205" i="3"/>
  <c r="BF205" i="3"/>
  <c r="T205" i="3"/>
  <c r="T204" i="3" s="1"/>
  <c r="R205" i="3"/>
  <c r="R204" i="3" s="1"/>
  <c r="P205" i="3"/>
  <c r="P204" i="3" s="1"/>
  <c r="BI202" i="3"/>
  <c r="BH202" i="3"/>
  <c r="BG202" i="3"/>
  <c r="BF202" i="3"/>
  <c r="T202" i="3"/>
  <c r="R202" i="3"/>
  <c r="P202" i="3"/>
  <c r="BI198" i="3"/>
  <c r="BH198" i="3"/>
  <c r="BG198" i="3"/>
  <c r="BF198" i="3"/>
  <c r="T198" i="3"/>
  <c r="R198" i="3"/>
  <c r="P198" i="3"/>
  <c r="BI196" i="3"/>
  <c r="BH196" i="3"/>
  <c r="BG196" i="3"/>
  <c r="BF196" i="3"/>
  <c r="T196" i="3"/>
  <c r="R196" i="3"/>
  <c r="P196" i="3"/>
  <c r="BI194" i="3"/>
  <c r="BH194" i="3"/>
  <c r="BG194" i="3"/>
  <c r="BF194" i="3"/>
  <c r="T194" i="3"/>
  <c r="R194" i="3"/>
  <c r="P194" i="3"/>
  <c r="BI190" i="3"/>
  <c r="BH190" i="3"/>
  <c r="BG190" i="3"/>
  <c r="BF190" i="3"/>
  <c r="T190" i="3"/>
  <c r="R190" i="3"/>
  <c r="P190" i="3"/>
  <c r="BI187" i="3"/>
  <c r="BH187" i="3"/>
  <c r="BG187" i="3"/>
  <c r="BF187" i="3"/>
  <c r="T187" i="3"/>
  <c r="R187" i="3"/>
  <c r="P187" i="3"/>
  <c r="BI182" i="3"/>
  <c r="BH182" i="3"/>
  <c r="BG182" i="3"/>
  <c r="BF182" i="3"/>
  <c r="T182" i="3"/>
  <c r="R182" i="3"/>
  <c r="P182" i="3"/>
  <c r="BI178" i="3"/>
  <c r="BH178" i="3"/>
  <c r="BG178" i="3"/>
  <c r="BF178" i="3"/>
  <c r="T178" i="3"/>
  <c r="R178" i="3"/>
  <c r="P178" i="3"/>
  <c r="BI174" i="3"/>
  <c r="BH174" i="3"/>
  <c r="BG174" i="3"/>
  <c r="BF174" i="3"/>
  <c r="T174" i="3"/>
  <c r="R174" i="3"/>
  <c r="P174" i="3"/>
  <c r="BI170" i="3"/>
  <c r="BH170" i="3"/>
  <c r="BG170" i="3"/>
  <c r="BF170" i="3"/>
  <c r="T170" i="3"/>
  <c r="R170" i="3"/>
  <c r="P170" i="3"/>
  <c r="BI166" i="3"/>
  <c r="BH166" i="3"/>
  <c r="BG166" i="3"/>
  <c r="BF166" i="3"/>
  <c r="T166" i="3"/>
  <c r="R166" i="3"/>
  <c r="P166" i="3"/>
  <c r="BI162" i="3"/>
  <c r="BH162" i="3"/>
  <c r="BG162" i="3"/>
  <c r="BF162" i="3"/>
  <c r="T162" i="3"/>
  <c r="R162" i="3"/>
  <c r="P162" i="3"/>
  <c r="BI156" i="3"/>
  <c r="BH156" i="3"/>
  <c r="BG156" i="3"/>
  <c r="BF156" i="3"/>
  <c r="T156" i="3"/>
  <c r="R156" i="3"/>
  <c r="P156" i="3"/>
  <c r="BI152" i="3"/>
  <c r="BH152" i="3"/>
  <c r="BG152" i="3"/>
  <c r="BF152" i="3"/>
  <c r="T152" i="3"/>
  <c r="R152" i="3"/>
  <c r="P152" i="3"/>
  <c r="BI144" i="3"/>
  <c r="BH144" i="3"/>
  <c r="BG144" i="3"/>
  <c r="BF144" i="3"/>
  <c r="T144" i="3"/>
  <c r="R144" i="3"/>
  <c r="P144" i="3"/>
  <c r="BI143" i="3"/>
  <c r="BH143" i="3"/>
  <c r="BG143" i="3"/>
  <c r="BF143" i="3"/>
  <c r="T143" i="3"/>
  <c r="R143" i="3"/>
  <c r="P143" i="3"/>
  <c r="BI136" i="3"/>
  <c r="BH136" i="3"/>
  <c r="BG136" i="3"/>
  <c r="BF136" i="3"/>
  <c r="T136" i="3"/>
  <c r="R136" i="3"/>
  <c r="P136" i="3"/>
  <c r="BI131" i="3"/>
  <c r="BH131" i="3"/>
  <c r="BG131" i="3"/>
  <c r="BF131" i="3"/>
  <c r="T131" i="3"/>
  <c r="R131" i="3"/>
  <c r="P131" i="3"/>
  <c r="BI127" i="3"/>
  <c r="BH127" i="3"/>
  <c r="BG127" i="3"/>
  <c r="BF127" i="3"/>
  <c r="T127" i="3"/>
  <c r="R127" i="3"/>
  <c r="P127" i="3"/>
  <c r="BI123" i="3"/>
  <c r="BH123" i="3"/>
  <c r="BG123" i="3"/>
  <c r="BF123" i="3"/>
  <c r="T123" i="3"/>
  <c r="R123" i="3"/>
  <c r="P123" i="3"/>
  <c r="BI119" i="3"/>
  <c r="BH119" i="3"/>
  <c r="BG119" i="3"/>
  <c r="BF119" i="3"/>
  <c r="T119" i="3"/>
  <c r="R119" i="3"/>
  <c r="P119" i="3"/>
  <c r="BI117" i="3"/>
  <c r="BH117" i="3"/>
  <c r="BG117" i="3"/>
  <c r="BF117" i="3"/>
  <c r="T117" i="3"/>
  <c r="R117" i="3"/>
  <c r="P117" i="3"/>
  <c r="BI112" i="3"/>
  <c r="BH112" i="3"/>
  <c r="BG112" i="3"/>
  <c r="BF112" i="3"/>
  <c r="T112" i="3"/>
  <c r="R112" i="3"/>
  <c r="P112" i="3"/>
  <c r="BI108" i="3"/>
  <c r="BH108" i="3"/>
  <c r="BG108" i="3"/>
  <c r="BF108" i="3"/>
  <c r="T108" i="3"/>
  <c r="R108" i="3"/>
  <c r="P108" i="3"/>
  <c r="BI104" i="3"/>
  <c r="BH104" i="3"/>
  <c r="BG104" i="3"/>
  <c r="BF104" i="3"/>
  <c r="T104" i="3"/>
  <c r="R104" i="3"/>
  <c r="P104" i="3"/>
  <c r="J98" i="3"/>
  <c r="J97" i="3"/>
  <c r="F97" i="3"/>
  <c r="F95" i="3"/>
  <c r="E93" i="3"/>
  <c r="J55" i="3"/>
  <c r="J54" i="3"/>
  <c r="F54" i="3"/>
  <c r="F52" i="3"/>
  <c r="E50" i="3"/>
  <c r="J18" i="3"/>
  <c r="E18" i="3"/>
  <c r="F98" i="3" s="1"/>
  <c r="J17" i="3"/>
  <c r="J12" i="3"/>
  <c r="J52" i="3" s="1"/>
  <c r="E7" i="3"/>
  <c r="E91" i="3" s="1"/>
  <c r="J37" i="2"/>
  <c r="J36" i="2"/>
  <c r="AY55" i="1" s="1"/>
  <c r="J35" i="2"/>
  <c r="AX55" i="1" s="1"/>
  <c r="BI355" i="2"/>
  <c r="BH355" i="2"/>
  <c r="BG355" i="2"/>
  <c r="BF355" i="2"/>
  <c r="T355" i="2"/>
  <c r="R355" i="2"/>
  <c r="P355" i="2"/>
  <c r="BI353" i="2"/>
  <c r="BH353" i="2"/>
  <c r="BG353" i="2"/>
  <c r="BF353" i="2"/>
  <c r="T353" i="2"/>
  <c r="R353" i="2"/>
  <c r="P353" i="2"/>
  <c r="BI352" i="2"/>
  <c r="BH352" i="2"/>
  <c r="BG352" i="2"/>
  <c r="BF352" i="2"/>
  <c r="T352" i="2"/>
  <c r="R352" i="2"/>
  <c r="P352" i="2"/>
  <c r="BI351" i="2"/>
  <c r="BH351" i="2"/>
  <c r="BG351" i="2"/>
  <c r="BF351" i="2"/>
  <c r="T351" i="2"/>
  <c r="R351" i="2"/>
  <c r="P351" i="2"/>
  <c r="BI350" i="2"/>
  <c r="BH350" i="2"/>
  <c r="BG350" i="2"/>
  <c r="BF350" i="2"/>
  <c r="T350" i="2"/>
  <c r="R350" i="2"/>
  <c r="P350" i="2"/>
  <c r="BI349" i="2"/>
  <c r="BH349" i="2"/>
  <c r="BG349" i="2"/>
  <c r="BF349" i="2"/>
  <c r="T349" i="2"/>
  <c r="R349" i="2"/>
  <c r="P349" i="2"/>
  <c r="BI348" i="2"/>
  <c r="BH348" i="2"/>
  <c r="BG348" i="2"/>
  <c r="BF348" i="2"/>
  <c r="T348" i="2"/>
  <c r="R348" i="2"/>
  <c r="P348" i="2"/>
  <c r="BI347" i="2"/>
  <c r="BH347" i="2"/>
  <c r="BG347" i="2"/>
  <c r="BF347" i="2"/>
  <c r="T347" i="2"/>
  <c r="R347" i="2"/>
  <c r="P347" i="2"/>
  <c r="BI342" i="2"/>
  <c r="BH342" i="2"/>
  <c r="BG342" i="2"/>
  <c r="BF342" i="2"/>
  <c r="T342" i="2"/>
  <c r="R342" i="2"/>
  <c r="P342" i="2"/>
  <c r="BI341" i="2"/>
  <c r="BH341" i="2"/>
  <c r="BG341" i="2"/>
  <c r="BF341" i="2"/>
  <c r="T341" i="2"/>
  <c r="R341" i="2"/>
  <c r="P341" i="2"/>
  <c r="BI340" i="2"/>
  <c r="BH340" i="2"/>
  <c r="BG340" i="2"/>
  <c r="BF340" i="2"/>
  <c r="T340" i="2"/>
  <c r="R340" i="2"/>
  <c r="P340" i="2"/>
  <c r="BI334" i="2"/>
  <c r="BH334" i="2"/>
  <c r="BG334" i="2"/>
  <c r="BF334" i="2"/>
  <c r="T334" i="2"/>
  <c r="R334" i="2"/>
  <c r="P334" i="2"/>
  <c r="BI332" i="2"/>
  <c r="BH332" i="2"/>
  <c r="BG332" i="2"/>
  <c r="BF332" i="2"/>
  <c r="T332" i="2"/>
  <c r="R332" i="2"/>
  <c r="P332" i="2"/>
  <c r="BI328" i="2"/>
  <c r="BH328" i="2"/>
  <c r="BG328" i="2"/>
  <c r="BF328" i="2"/>
  <c r="T328" i="2"/>
  <c r="R328" i="2"/>
  <c r="P328" i="2"/>
  <c r="BI325" i="2"/>
  <c r="BH325" i="2"/>
  <c r="BG325" i="2"/>
  <c r="BF325" i="2"/>
  <c r="T325" i="2"/>
  <c r="R325" i="2"/>
  <c r="P325" i="2"/>
  <c r="BI323" i="2"/>
  <c r="BH323" i="2"/>
  <c r="BG323" i="2"/>
  <c r="BF323" i="2"/>
  <c r="T323" i="2"/>
  <c r="R323" i="2"/>
  <c r="P323" i="2"/>
  <c r="BI320" i="2"/>
  <c r="BH320" i="2"/>
  <c r="BG320" i="2"/>
  <c r="BF320" i="2"/>
  <c r="T320" i="2"/>
  <c r="R320" i="2"/>
  <c r="P320" i="2"/>
  <c r="BI317" i="2"/>
  <c r="BH317" i="2"/>
  <c r="BG317" i="2"/>
  <c r="BF317" i="2"/>
  <c r="T317" i="2"/>
  <c r="R317" i="2"/>
  <c r="P317" i="2"/>
  <c r="BI313" i="2"/>
  <c r="BH313" i="2"/>
  <c r="BG313" i="2"/>
  <c r="BF313" i="2"/>
  <c r="T313" i="2"/>
  <c r="R313" i="2"/>
  <c r="P313" i="2"/>
  <c r="BI310" i="2"/>
  <c r="BH310" i="2"/>
  <c r="BG310" i="2"/>
  <c r="BF310" i="2"/>
  <c r="T310" i="2"/>
  <c r="R310" i="2"/>
  <c r="P310" i="2"/>
  <c r="BI308" i="2"/>
  <c r="BH308" i="2"/>
  <c r="BG308" i="2"/>
  <c r="BF308" i="2"/>
  <c r="T308" i="2"/>
  <c r="R308" i="2"/>
  <c r="P308" i="2"/>
  <c r="BI305" i="2"/>
  <c r="BH305" i="2"/>
  <c r="BG305" i="2"/>
  <c r="BF305" i="2"/>
  <c r="T305" i="2"/>
  <c r="R305" i="2"/>
  <c r="P305" i="2"/>
  <c r="BI303" i="2"/>
  <c r="BH303" i="2"/>
  <c r="BG303" i="2"/>
  <c r="BF303" i="2"/>
  <c r="T303" i="2"/>
  <c r="R303" i="2"/>
  <c r="P303" i="2"/>
  <c r="BI280" i="2"/>
  <c r="BH280" i="2"/>
  <c r="BG280" i="2"/>
  <c r="BF280" i="2"/>
  <c r="T280" i="2"/>
  <c r="R280" i="2"/>
  <c r="P280" i="2"/>
  <c r="BI271" i="2"/>
  <c r="BH271" i="2"/>
  <c r="BG271" i="2"/>
  <c r="BF271" i="2"/>
  <c r="T271" i="2"/>
  <c r="R271" i="2"/>
  <c r="P271" i="2"/>
  <c r="BI254" i="2"/>
  <c r="BH254" i="2"/>
  <c r="BG254" i="2"/>
  <c r="BF254" i="2"/>
  <c r="T254" i="2"/>
  <c r="R254" i="2"/>
  <c r="P254" i="2"/>
  <c r="BI253" i="2"/>
  <c r="BH253" i="2"/>
  <c r="BG253" i="2"/>
  <c r="BF253" i="2"/>
  <c r="T253" i="2"/>
  <c r="R253" i="2"/>
  <c r="P253" i="2"/>
  <c r="BI231" i="2"/>
  <c r="BH231" i="2"/>
  <c r="BG231" i="2"/>
  <c r="BF231" i="2"/>
  <c r="T231" i="2"/>
  <c r="R231" i="2"/>
  <c r="P231" i="2"/>
  <c r="BI211" i="2"/>
  <c r="BH211" i="2"/>
  <c r="BG211" i="2"/>
  <c r="BF211" i="2"/>
  <c r="T211" i="2"/>
  <c r="R211" i="2"/>
  <c r="P211" i="2"/>
  <c r="BI202" i="2"/>
  <c r="BH202" i="2"/>
  <c r="BG202" i="2"/>
  <c r="BF202" i="2"/>
  <c r="T202" i="2"/>
  <c r="R202" i="2"/>
  <c r="P202" i="2"/>
  <c r="BI195" i="2"/>
  <c r="BH195" i="2"/>
  <c r="BG195" i="2"/>
  <c r="BF195" i="2"/>
  <c r="T195" i="2"/>
  <c r="R195" i="2"/>
  <c r="P195" i="2"/>
  <c r="BI193" i="2"/>
  <c r="BH193" i="2"/>
  <c r="BG193" i="2"/>
  <c r="BF193" i="2"/>
  <c r="T193" i="2"/>
  <c r="R193" i="2"/>
  <c r="P193" i="2"/>
  <c r="BI180" i="2"/>
  <c r="BH180" i="2"/>
  <c r="BG180" i="2"/>
  <c r="BF180" i="2"/>
  <c r="T180" i="2"/>
  <c r="R180" i="2"/>
  <c r="P180" i="2"/>
  <c r="BI175" i="2"/>
  <c r="BH175" i="2"/>
  <c r="BG175" i="2"/>
  <c r="BF175" i="2"/>
  <c r="T175" i="2"/>
  <c r="R175" i="2"/>
  <c r="P175" i="2"/>
  <c r="BI170" i="2"/>
  <c r="BH170" i="2"/>
  <c r="BG170" i="2"/>
  <c r="BF170" i="2"/>
  <c r="T170" i="2"/>
  <c r="R170" i="2"/>
  <c r="P170" i="2"/>
  <c r="BI169" i="2"/>
  <c r="BH169" i="2"/>
  <c r="BG169" i="2"/>
  <c r="BF169" i="2"/>
  <c r="T169" i="2"/>
  <c r="R169" i="2"/>
  <c r="P169" i="2"/>
  <c r="BI147" i="2"/>
  <c r="BH147" i="2"/>
  <c r="BG147" i="2"/>
  <c r="BF147" i="2"/>
  <c r="T147" i="2"/>
  <c r="R147" i="2"/>
  <c r="P147" i="2"/>
  <c r="BI142" i="2"/>
  <c r="BH142" i="2"/>
  <c r="BG142" i="2"/>
  <c r="BF142" i="2"/>
  <c r="T142" i="2"/>
  <c r="R142" i="2"/>
  <c r="P142" i="2"/>
  <c r="BI138" i="2"/>
  <c r="BH138" i="2"/>
  <c r="BG138" i="2"/>
  <c r="BF138" i="2"/>
  <c r="T138" i="2"/>
  <c r="T137" i="2" s="1"/>
  <c r="R138" i="2"/>
  <c r="R137" i="2" s="1"/>
  <c r="P138" i="2"/>
  <c r="P137" i="2" s="1"/>
  <c r="BI135" i="2"/>
  <c r="BH135" i="2"/>
  <c r="BG135" i="2"/>
  <c r="BF135" i="2"/>
  <c r="T135" i="2"/>
  <c r="R135" i="2"/>
  <c r="P135" i="2"/>
  <c r="BI133" i="2"/>
  <c r="BH133" i="2"/>
  <c r="BG133" i="2"/>
  <c r="BF133" i="2"/>
  <c r="T133" i="2"/>
  <c r="R133" i="2"/>
  <c r="P133" i="2"/>
  <c r="BI129" i="2"/>
  <c r="BH129" i="2"/>
  <c r="BG129" i="2"/>
  <c r="BF129" i="2"/>
  <c r="T129" i="2"/>
  <c r="R129" i="2"/>
  <c r="P129" i="2"/>
  <c r="BI127" i="2"/>
  <c r="BH127" i="2"/>
  <c r="BG127" i="2"/>
  <c r="BF127" i="2"/>
  <c r="T127" i="2"/>
  <c r="R127" i="2"/>
  <c r="P127" i="2"/>
  <c r="BI125" i="2"/>
  <c r="BH125" i="2"/>
  <c r="BG125" i="2"/>
  <c r="BF125" i="2"/>
  <c r="T125" i="2"/>
  <c r="R125" i="2"/>
  <c r="P125" i="2"/>
  <c r="BI122" i="2"/>
  <c r="BH122" i="2"/>
  <c r="BG122" i="2"/>
  <c r="BF122" i="2"/>
  <c r="T122" i="2"/>
  <c r="R122" i="2"/>
  <c r="P122" i="2"/>
  <c r="BI118" i="2"/>
  <c r="BH118" i="2"/>
  <c r="BG118" i="2"/>
  <c r="BF118" i="2"/>
  <c r="T118" i="2"/>
  <c r="R118" i="2"/>
  <c r="P118" i="2"/>
  <c r="BI114" i="2"/>
  <c r="BH114" i="2"/>
  <c r="BG114" i="2"/>
  <c r="BF114" i="2"/>
  <c r="T114" i="2"/>
  <c r="R114" i="2"/>
  <c r="P114" i="2"/>
  <c r="BI111" i="2"/>
  <c r="BH111" i="2"/>
  <c r="BG111" i="2"/>
  <c r="BF111" i="2"/>
  <c r="T111" i="2"/>
  <c r="R111" i="2"/>
  <c r="P111" i="2"/>
  <c r="BI91" i="2"/>
  <c r="BH91" i="2"/>
  <c r="BG91" i="2"/>
  <c r="BF91" i="2"/>
  <c r="T91" i="2"/>
  <c r="T90" i="2" s="1"/>
  <c r="R91" i="2"/>
  <c r="R90" i="2" s="1"/>
  <c r="P91" i="2"/>
  <c r="P90" i="2" s="1"/>
  <c r="J85" i="2"/>
  <c r="J84" i="2"/>
  <c r="F84" i="2"/>
  <c r="F82" i="2"/>
  <c r="E80" i="2"/>
  <c r="J55" i="2"/>
  <c r="J54" i="2"/>
  <c r="F54" i="2"/>
  <c r="F52" i="2"/>
  <c r="E50" i="2"/>
  <c r="J18" i="2"/>
  <c r="E18" i="2"/>
  <c r="F55" i="2" s="1"/>
  <c r="J17" i="2"/>
  <c r="J12" i="2"/>
  <c r="J52" i="2" s="1"/>
  <c r="E7" i="2"/>
  <c r="E78" i="2"/>
  <c r="L50" i="1"/>
  <c r="AM50" i="1"/>
  <c r="AM49" i="1"/>
  <c r="L49" i="1"/>
  <c r="AM47" i="1"/>
  <c r="L47" i="1"/>
  <c r="L45" i="1"/>
  <c r="L44" i="1"/>
  <c r="BK90" i="5"/>
  <c r="J87" i="5"/>
  <c r="J554" i="4"/>
  <c r="BK553" i="4"/>
  <c r="J549" i="4"/>
  <c r="J541" i="4"/>
  <c r="J540" i="4"/>
  <c r="BK527" i="4"/>
  <c r="BK520" i="4"/>
  <c r="BK515" i="4"/>
  <c r="J512" i="4"/>
  <c r="J510" i="4"/>
  <c r="J500" i="4"/>
  <c r="BK496" i="4"/>
  <c r="J488" i="4"/>
  <c r="BK475" i="4"/>
  <c r="BK466" i="4"/>
  <c r="J436" i="4"/>
  <c r="J429" i="4"/>
  <c r="J407" i="4"/>
  <c r="J403" i="4"/>
  <c r="BK358" i="4"/>
  <c r="BK296" i="4"/>
  <c r="BK268" i="4"/>
  <c r="BK254" i="4"/>
  <c r="J234" i="4"/>
  <c r="J221" i="4"/>
  <c r="BK443" i="3"/>
  <c r="BK426" i="3"/>
  <c r="BK422" i="3"/>
  <c r="BK410" i="3"/>
  <c r="J386" i="3"/>
  <c r="BK381" i="3"/>
  <c r="BK370" i="3"/>
  <c r="J364" i="3"/>
  <c r="J362" i="3"/>
  <c r="BK354" i="3"/>
  <c r="BK338" i="3"/>
  <c r="J335" i="3"/>
  <c r="BK289" i="3"/>
  <c r="BK283" i="3"/>
  <c r="BK281" i="3"/>
  <c r="J271" i="3"/>
  <c r="J266" i="3"/>
  <c r="J249" i="3"/>
  <c r="J238" i="3"/>
  <c r="BK228" i="3"/>
  <c r="J225" i="3"/>
  <c r="J198" i="3"/>
  <c r="J190" i="3"/>
  <c r="BK187" i="3"/>
  <c r="J178" i="3"/>
  <c r="J162" i="3"/>
  <c r="BK143" i="3"/>
  <c r="J117" i="3"/>
  <c r="BK347" i="2"/>
  <c r="BK341" i="2"/>
  <c r="BK325" i="2"/>
  <c r="BK317" i="2"/>
  <c r="BK231" i="2"/>
  <c r="J180" i="2"/>
  <c r="BK133" i="2"/>
  <c r="BK129" i="2"/>
  <c r="BK92" i="5"/>
  <c r="BK556" i="4"/>
  <c r="J556" i="4"/>
  <c r="J550" i="4"/>
  <c r="BK546" i="4"/>
  <c r="BK532" i="4"/>
  <c r="J520" i="4"/>
  <c r="J518" i="4"/>
  <c r="BK512" i="4"/>
  <c r="J496" i="4"/>
  <c r="BK490" i="4"/>
  <c r="BK489" i="4"/>
  <c r="BK487" i="4"/>
  <c r="BK479" i="4"/>
  <c r="J469" i="4"/>
  <c r="J449" i="4"/>
  <c r="BK429" i="4"/>
  <c r="BK422" i="4"/>
  <c r="BK416" i="4"/>
  <c r="BK409" i="4"/>
  <c r="J387" i="4"/>
  <c r="J358" i="4"/>
  <c r="J295" i="4"/>
  <c r="BK272" i="4"/>
  <c r="BK222" i="4"/>
  <c r="BK152" i="4"/>
  <c r="BK116" i="4"/>
  <c r="J439" i="3"/>
  <c r="J432" i="3"/>
  <c r="BK408" i="3"/>
  <c r="J403" i="3"/>
  <c r="J399" i="3"/>
  <c r="J396" i="3"/>
  <c r="BK386" i="3"/>
  <c r="J375" i="3"/>
  <c r="BK362" i="3"/>
  <c r="J347" i="3"/>
  <c r="BK323" i="3"/>
  <c r="J302" i="3"/>
  <c r="BK286" i="3"/>
  <c r="J281" i="3"/>
  <c r="BK271" i="3"/>
  <c r="BK232" i="3"/>
  <c r="BK223" i="3"/>
  <c r="BK214" i="3"/>
  <c r="J209" i="3"/>
  <c r="J182" i="3"/>
  <c r="BK178" i="3"/>
  <c r="J152" i="3"/>
  <c r="BK136" i="3"/>
  <c r="J317" i="2"/>
  <c r="BK313" i="2"/>
  <c r="J303" i="2"/>
  <c r="BK254" i="2"/>
  <c r="J231" i="2"/>
  <c r="BK211" i="2"/>
  <c r="BK193" i="2"/>
  <c r="J142" i="2"/>
  <c r="BK135" i="2"/>
  <c r="J127" i="2"/>
  <c r="BK118" i="2"/>
  <c r="BK94" i="5"/>
  <c r="J90" i="5"/>
  <c r="J553" i="4"/>
  <c r="BK550" i="4"/>
  <c r="J529" i="4"/>
  <c r="BK517" i="4"/>
  <c r="J505" i="4"/>
  <c r="BK499" i="4"/>
  <c r="BK482" i="4"/>
  <c r="J459" i="4"/>
  <c r="BK455" i="4"/>
  <c r="BK449" i="4"/>
  <c r="J416" i="4"/>
  <c r="BK407" i="4"/>
  <c r="BK394" i="4"/>
  <c r="BK318" i="4"/>
  <c r="J272" i="4"/>
  <c r="BK221" i="4"/>
  <c r="BK220" i="4"/>
  <c r="BK166" i="4"/>
  <c r="J145" i="4"/>
  <c r="BK144" i="4"/>
  <c r="BK141" i="4"/>
  <c r="BK135" i="4"/>
  <c r="J119" i="4"/>
  <c r="J116" i="4"/>
  <c r="J107" i="4"/>
  <c r="J103" i="4"/>
  <c r="BK425" i="3"/>
  <c r="BK412" i="3"/>
  <c r="J408" i="3"/>
  <c r="J350" i="2"/>
  <c r="BK320" i="2"/>
  <c r="BK303" i="2"/>
  <c r="BK195" i="2"/>
  <c r="BK138" i="2"/>
  <c r="J129" i="2"/>
  <c r="J94" i="5"/>
  <c r="BK87" i="5"/>
  <c r="J546" i="4"/>
  <c r="J544" i="4"/>
  <c r="BK542" i="4"/>
  <c r="J527" i="4"/>
  <c r="BK500" i="4"/>
  <c r="BK488" i="4"/>
  <c r="J479" i="4"/>
  <c r="BK472" i="4"/>
  <c r="BK462" i="4"/>
  <c r="BK459" i="4"/>
  <c r="BK411" i="4"/>
  <c r="J394" i="4"/>
  <c r="BK366" i="4"/>
  <c r="J296" i="4"/>
  <c r="J265" i="4"/>
  <c r="J262" i="4"/>
  <c r="J231" i="4"/>
  <c r="J156" i="4"/>
  <c r="J152" i="4"/>
  <c r="BK123" i="4"/>
  <c r="BK437" i="3"/>
  <c r="J427" i="3"/>
  <c r="J420" i="3"/>
  <c r="BK415" i="3"/>
  <c r="J412" i="3"/>
  <c r="BK409" i="3"/>
  <c r="J397" i="3"/>
  <c r="BK396" i="3"/>
  <c r="BK389" i="3"/>
  <c r="J381" i="3"/>
  <c r="J378" i="3"/>
  <c r="J373" i="3"/>
  <c r="BK369" i="3"/>
  <c r="J367" i="3"/>
  <c r="J361" i="3"/>
  <c r="BK359" i="3"/>
  <c r="J357" i="3"/>
  <c r="BK331" i="3"/>
  <c r="BK310" i="3"/>
  <c r="BK302" i="3"/>
  <c r="J289" i="3"/>
  <c r="BK284" i="3"/>
  <c r="BK254" i="3"/>
  <c r="BK249" i="3"/>
  <c r="J232" i="3"/>
  <c r="J202" i="3"/>
  <c r="BK170" i="3"/>
  <c r="BK162" i="3"/>
  <c r="J131" i="3"/>
  <c r="J112" i="3"/>
  <c r="BK104" i="3"/>
  <c r="BK352" i="2"/>
  <c r="BK349" i="2"/>
  <c r="J348" i="2"/>
  <c r="J332" i="2"/>
  <c r="J323" i="2"/>
  <c r="J305" i="2"/>
  <c r="BK280" i="2"/>
  <c r="BK271" i="2"/>
  <c r="J211" i="2"/>
  <c r="BK147" i="2"/>
  <c r="BK111" i="2"/>
  <c r="BK91" i="2"/>
  <c r="BK549" i="4"/>
  <c r="J539" i="4"/>
  <c r="J515" i="4"/>
  <c r="BK505" i="4"/>
  <c r="J489" i="4"/>
  <c r="BK484" i="4"/>
  <c r="BK469" i="4"/>
  <c r="J462" i="4"/>
  <c r="J453" i="4"/>
  <c r="BK446" i="4"/>
  <c r="J442" i="4"/>
  <c r="BK436" i="4"/>
  <c r="J422" i="4"/>
  <c r="BK414" i="4"/>
  <c r="J409" i="4"/>
  <c r="J366" i="4"/>
  <c r="BK352" i="4"/>
  <c r="BK347" i="4"/>
  <c r="J318" i="4"/>
  <c r="BK295" i="4"/>
  <c r="J254" i="4"/>
  <c r="BK234" i="4"/>
  <c r="J191" i="4"/>
  <c r="BK156" i="4"/>
  <c r="BK145" i="4"/>
  <c r="J144" i="4"/>
  <c r="BK119" i="4"/>
  <c r="J112" i="4"/>
  <c r="J434" i="3"/>
  <c r="J431" i="3"/>
  <c r="J425" i="3"/>
  <c r="J415" i="3"/>
  <c r="J409" i="3"/>
  <c r="BK398" i="3"/>
  <c r="BK392" i="3"/>
  <c r="J384" i="3"/>
  <c r="J382" i="3"/>
  <c r="J368" i="3"/>
  <c r="BK364" i="3"/>
  <c r="J354" i="3"/>
  <c r="J342" i="3"/>
  <c r="J338" i="3"/>
  <c r="J320" i="3"/>
  <c r="J286" i="3"/>
  <c r="J284" i="3"/>
  <c r="BK278" i="3"/>
  <c r="J245" i="3"/>
  <c r="BK238" i="3"/>
  <c r="BK225" i="3"/>
  <c r="BK205" i="3"/>
  <c r="J196" i="3"/>
  <c r="J194" i="3"/>
  <c r="BK166" i="3"/>
  <c r="J156" i="3"/>
  <c r="BK152" i="3"/>
  <c r="J144" i="3"/>
  <c r="BK131" i="3"/>
  <c r="J123" i="3"/>
  <c r="BK119" i="3"/>
  <c r="BK117" i="3"/>
  <c r="J104" i="3"/>
  <c r="J353" i="2"/>
  <c r="BK342" i="2"/>
  <c r="J334" i="2"/>
  <c r="J328" i="2"/>
  <c r="BK323" i="2"/>
  <c r="J320" i="2"/>
  <c r="J310" i="2"/>
  <c r="J308" i="2"/>
  <c r="BK305" i="2"/>
  <c r="J169" i="2"/>
  <c r="J138" i="2"/>
  <c r="BK127" i="2"/>
  <c r="BK125" i="2"/>
  <c r="J114" i="2"/>
  <c r="J111" i="2"/>
  <c r="J91" i="2"/>
  <c r="J92" i="5"/>
  <c r="J547" i="4"/>
  <c r="J542" i="4"/>
  <c r="BK541" i="4"/>
  <c r="BK540" i="4"/>
  <c r="J532" i="4"/>
  <c r="BK518" i="4"/>
  <c r="BK510" i="4"/>
  <c r="J490" i="4"/>
  <c r="J482" i="4"/>
  <c r="J475" i="4"/>
  <c r="J466" i="4"/>
  <c r="J446" i="4"/>
  <c r="BK442" i="4"/>
  <c r="BK420" i="4"/>
  <c r="J414" i="4"/>
  <c r="BK413" i="4"/>
  <c r="BK403" i="4"/>
  <c r="J340" i="4"/>
  <c r="BK262" i="4"/>
  <c r="J258" i="4"/>
  <c r="J243" i="4"/>
  <c r="J222" i="4"/>
  <c r="J220" i="4"/>
  <c r="J166" i="4"/>
  <c r="J141" i="4"/>
  <c r="J129" i="4"/>
  <c r="BK103" i="4"/>
  <c r="J99" i="4"/>
  <c r="BK439" i="3"/>
  <c r="J437" i="3"/>
  <c r="BK432" i="3"/>
  <c r="BK431" i="3"/>
  <c r="J424" i="3"/>
  <c r="BK423" i="3"/>
  <c r="J422" i="3"/>
  <c r="J410" i="3"/>
  <c r="BK397" i="3"/>
  <c r="BK382" i="3"/>
  <c r="BK373" i="3"/>
  <c r="BK368" i="3"/>
  <c r="BK361" i="3"/>
  <c r="J331" i="3"/>
  <c r="BK320" i="3"/>
  <c r="J310" i="3"/>
  <c r="J283" i="3"/>
  <c r="J278" i="3"/>
  <c r="J254" i="3"/>
  <c r="J220" i="3"/>
  <c r="J205" i="3"/>
  <c r="BK196" i="3"/>
  <c r="BK182" i="3"/>
  <c r="J174" i="3"/>
  <c r="J166" i="3"/>
  <c r="BK156" i="3"/>
  <c r="BK144" i="3"/>
  <c r="J136" i="3"/>
  <c r="J119" i="3"/>
  <c r="BK112" i="3"/>
  <c r="J108" i="3"/>
  <c r="J352" i="2"/>
  <c r="BK351" i="2"/>
  <c r="J342" i="2"/>
  <c r="J340" i="2"/>
  <c r="BK334" i="2"/>
  <c r="BK328" i="2"/>
  <c r="J313" i="2"/>
  <c r="BK310" i="2"/>
  <c r="J280" i="2"/>
  <c r="J253" i="2"/>
  <c r="BK202" i="2"/>
  <c r="J195" i="2"/>
  <c r="BK170" i="2"/>
  <c r="BK142" i="2"/>
  <c r="J122" i="2"/>
  <c r="AS54" i="1"/>
  <c r="J484" i="4"/>
  <c r="J472" i="4"/>
  <c r="J455" i="4"/>
  <c r="J413" i="4"/>
  <c r="BK387" i="4"/>
  <c r="J352" i="4"/>
  <c r="BK265" i="4"/>
  <c r="BK258" i="4"/>
  <c r="BK252" i="4"/>
  <c r="J248" i="4"/>
  <c r="BK243" i="4"/>
  <c r="BK231" i="4"/>
  <c r="J123" i="4"/>
  <c r="BK112" i="4"/>
  <c r="BK107" i="4"/>
  <c r="J443" i="3"/>
  <c r="BK434" i="3"/>
  <c r="BK427" i="3"/>
  <c r="J426" i="3"/>
  <c r="BK424" i="3"/>
  <c r="J423" i="3"/>
  <c r="BK420" i="3"/>
  <c r="BK403" i="3"/>
  <c r="J392" i="3"/>
  <c r="BK384" i="3"/>
  <c r="BK375" i="3"/>
  <c r="J370" i="3"/>
  <c r="BK367" i="3"/>
  <c r="J359" i="3"/>
  <c r="BK347" i="3"/>
  <c r="BK342" i="3"/>
  <c r="J299" i="3"/>
  <c r="BK266" i="3"/>
  <c r="J260" i="3"/>
  <c r="BK245" i="3"/>
  <c r="J223" i="3"/>
  <c r="BK220" i="3"/>
  <c r="J214" i="3"/>
  <c r="BK209" i="3"/>
  <c r="BK202" i="3"/>
  <c r="BK190" i="3"/>
  <c r="J127" i="3"/>
  <c r="BK108" i="3"/>
  <c r="J349" i="2"/>
  <c r="BK348" i="2"/>
  <c r="J341" i="2"/>
  <c r="J325" i="2"/>
  <c r="J175" i="2"/>
  <c r="J170" i="2"/>
  <c r="BK169" i="2"/>
  <c r="J125" i="2"/>
  <c r="J118" i="2"/>
  <c r="BK114" i="2"/>
  <c r="BK554" i="4"/>
  <c r="BK547" i="4"/>
  <c r="BK544" i="4"/>
  <c r="BK539" i="4"/>
  <c r="BK529" i="4"/>
  <c r="J517" i="4"/>
  <c r="J499" i="4"/>
  <c r="J487" i="4"/>
  <c r="BK453" i="4"/>
  <c r="J420" i="4"/>
  <c r="J411" i="4"/>
  <c r="J347" i="4"/>
  <c r="BK340" i="4"/>
  <c r="J268" i="4"/>
  <c r="J252" i="4"/>
  <c r="BK248" i="4"/>
  <c r="BK191" i="4"/>
  <c r="J135" i="4"/>
  <c r="BK129" i="4"/>
  <c r="BK99" i="4"/>
  <c r="BK452" i="3"/>
  <c r="J452" i="3"/>
  <c r="BK447" i="3"/>
  <c r="J447" i="3"/>
  <c r="BK444" i="3"/>
  <c r="J444" i="3"/>
  <c r="BK399" i="3"/>
  <c r="J398" i="3"/>
  <c r="J389" i="3"/>
  <c r="BK378" i="3"/>
  <c r="J369" i="3"/>
  <c r="BK357" i="3"/>
  <c r="BK335" i="3"/>
  <c r="J323" i="3"/>
  <c r="BK299" i="3"/>
  <c r="BK260" i="3"/>
  <c r="J228" i="3"/>
  <c r="BK198" i="3"/>
  <c r="BK194" i="3"/>
  <c r="J187" i="3"/>
  <c r="BK174" i="3"/>
  <c r="J170" i="3"/>
  <c r="J143" i="3"/>
  <c r="BK127" i="3"/>
  <c r="BK123" i="3"/>
  <c r="BK355" i="2"/>
  <c r="J355" i="2"/>
  <c r="BK353" i="2"/>
  <c r="J351" i="2"/>
  <c r="BK350" i="2"/>
  <c r="J347" i="2"/>
  <c r="BK340" i="2"/>
  <c r="BK332" i="2"/>
  <c r="BK308" i="2"/>
  <c r="J271" i="2"/>
  <c r="J254" i="2"/>
  <c r="BK253" i="2"/>
  <c r="J202" i="2"/>
  <c r="J193" i="2"/>
  <c r="BK180" i="2"/>
  <c r="BK175" i="2"/>
  <c r="J147" i="2"/>
  <c r="J135" i="2"/>
  <c r="J133" i="2"/>
  <c r="BK122" i="2"/>
  <c r="R85" i="5" l="1"/>
  <c r="R84" i="5" s="1"/>
  <c r="T85" i="5"/>
  <c r="T84" i="5" s="1"/>
  <c r="P85" i="5"/>
  <c r="P84" i="5" s="1"/>
  <c r="AU58" i="1" s="1"/>
  <c r="R445" i="3"/>
  <c r="P445" i="3"/>
  <c r="T445" i="3"/>
  <c r="R141" i="2"/>
  <c r="P327" i="2"/>
  <c r="P103" i="3"/>
  <c r="R122" i="3"/>
  <c r="P165" i="3"/>
  <c r="P208" i="3"/>
  <c r="BK366" i="3"/>
  <c r="J366" i="3" s="1"/>
  <c r="J70" i="3" s="1"/>
  <c r="BK380" i="3"/>
  <c r="J380" i="3" s="1"/>
  <c r="J72" i="3" s="1"/>
  <c r="T442" i="3"/>
  <c r="T441" i="3" s="1"/>
  <c r="T141" i="2"/>
  <c r="R327" i="2"/>
  <c r="BK122" i="3"/>
  <c r="J122" i="3" s="1"/>
  <c r="J62" i="3" s="1"/>
  <c r="BK165" i="3"/>
  <c r="J165" i="3" s="1"/>
  <c r="J64" i="3" s="1"/>
  <c r="P193" i="3"/>
  <c r="T208" i="3"/>
  <c r="P366" i="3"/>
  <c r="T385" i="3"/>
  <c r="R442" i="3"/>
  <c r="R441" i="3"/>
  <c r="T98" i="4"/>
  <c r="T111" i="4"/>
  <c r="R393" i="4"/>
  <c r="P465" i="4"/>
  <c r="P486" i="4"/>
  <c r="T514" i="4"/>
  <c r="P538" i="4"/>
  <c r="P543" i="4"/>
  <c r="BK141" i="2"/>
  <c r="J141" i="2" s="1"/>
  <c r="J66" i="2" s="1"/>
  <c r="P333" i="2"/>
  <c r="P140" i="2" s="1"/>
  <c r="R103" i="3"/>
  <c r="T122" i="3"/>
  <c r="T165" i="3"/>
  <c r="R288" i="3"/>
  <c r="P380" i="3"/>
  <c r="P419" i="3"/>
  <c r="P122" i="4"/>
  <c r="BK448" i="4"/>
  <c r="J448" i="4" s="1"/>
  <c r="J65" i="4" s="1"/>
  <c r="T465" i="4"/>
  <c r="R486" i="4"/>
  <c r="P514" i="4"/>
  <c r="BK538" i="4"/>
  <c r="J538" i="4" s="1"/>
  <c r="J74" i="4" s="1"/>
  <c r="T543" i="4"/>
  <c r="BK113" i="2"/>
  <c r="J113" i="2"/>
  <c r="J62" i="2"/>
  <c r="R113" i="2"/>
  <c r="R89" i="2" s="1"/>
  <c r="P124" i="2"/>
  <c r="T333" i="2"/>
  <c r="BK130" i="3"/>
  <c r="J130" i="3" s="1"/>
  <c r="J63" i="3" s="1"/>
  <c r="BK193" i="3"/>
  <c r="J193" i="3" s="1"/>
  <c r="J65" i="3" s="1"/>
  <c r="R208" i="3"/>
  <c r="T366" i="3"/>
  <c r="BK385" i="3"/>
  <c r="J385" i="3" s="1"/>
  <c r="J74" i="3" s="1"/>
  <c r="T419" i="3"/>
  <c r="R122" i="4"/>
  <c r="P448" i="4"/>
  <c r="BK465" i="4"/>
  <c r="J465" i="4" s="1"/>
  <c r="J68" i="4" s="1"/>
  <c r="R474" i="4"/>
  <c r="T498" i="4"/>
  <c r="R538" i="4"/>
  <c r="R552" i="4"/>
  <c r="T113" i="2"/>
  <c r="T124" i="2"/>
  <c r="T89" i="2" s="1"/>
  <c r="R333" i="2"/>
  <c r="P122" i="3"/>
  <c r="R165" i="3"/>
  <c r="BK288" i="3"/>
  <c r="J288" i="3" s="1"/>
  <c r="J69" i="3" s="1"/>
  <c r="P385" i="3"/>
  <c r="BK442" i="3"/>
  <c r="J442" i="3" s="1"/>
  <c r="J78" i="3" s="1"/>
  <c r="BK122" i="4"/>
  <c r="J122" i="4" s="1"/>
  <c r="J63" i="4" s="1"/>
  <c r="T393" i="4"/>
  <c r="BK474" i="4"/>
  <c r="J474" i="4"/>
  <c r="J69" i="4" s="1"/>
  <c r="T474" i="4"/>
  <c r="P498" i="4"/>
  <c r="R543" i="4"/>
  <c r="R130" i="3"/>
  <c r="R193" i="3"/>
  <c r="P288" i="3"/>
  <c r="T380" i="3"/>
  <c r="BK419" i="3"/>
  <c r="J419" i="3" s="1"/>
  <c r="J76" i="3" s="1"/>
  <c r="BK98" i="4"/>
  <c r="J98" i="4" s="1"/>
  <c r="J61" i="4" s="1"/>
  <c r="R98" i="4"/>
  <c r="P111" i="4"/>
  <c r="BK393" i="4"/>
  <c r="J393" i="4" s="1"/>
  <c r="J64" i="4" s="1"/>
  <c r="T448" i="4"/>
  <c r="BK486" i="4"/>
  <c r="J486" i="4" s="1"/>
  <c r="J70" i="4" s="1"/>
  <c r="R498" i="4"/>
  <c r="BK552" i="4"/>
  <c r="J552" i="4" s="1"/>
  <c r="J76" i="4" s="1"/>
  <c r="P113" i="2"/>
  <c r="P89" i="2" s="1"/>
  <c r="BK124" i="2"/>
  <c r="J124" i="2" s="1"/>
  <c r="J63" i="2" s="1"/>
  <c r="R124" i="2"/>
  <c r="BK333" i="2"/>
  <c r="J333" i="2" s="1"/>
  <c r="J68" i="2" s="1"/>
  <c r="T103" i="3"/>
  <c r="T130" i="3"/>
  <c r="BK208" i="3"/>
  <c r="J208" i="3" s="1"/>
  <c r="J68" i="3" s="1"/>
  <c r="R366" i="3"/>
  <c r="R380" i="3"/>
  <c r="R419" i="3"/>
  <c r="T122" i="4"/>
  <c r="R448" i="4"/>
  <c r="P474" i="4"/>
  <c r="BK498" i="4"/>
  <c r="J498" i="4" s="1"/>
  <c r="J71" i="4" s="1"/>
  <c r="R514" i="4"/>
  <c r="BK543" i="4"/>
  <c r="J543" i="4"/>
  <c r="J75" i="4"/>
  <c r="T552" i="4"/>
  <c r="P141" i="2"/>
  <c r="BK327" i="2"/>
  <c r="J327" i="2" s="1"/>
  <c r="J67" i="2" s="1"/>
  <c r="T327" i="2"/>
  <c r="BK103" i="3"/>
  <c r="J103" i="3" s="1"/>
  <c r="J61" i="3" s="1"/>
  <c r="P130" i="3"/>
  <c r="T193" i="3"/>
  <c r="T288" i="3"/>
  <c r="R385" i="3"/>
  <c r="P442" i="3"/>
  <c r="P441" i="3" s="1"/>
  <c r="P98" i="4"/>
  <c r="BK111" i="4"/>
  <c r="J111" i="4" s="1"/>
  <c r="J62" i="4" s="1"/>
  <c r="R111" i="4"/>
  <c r="P393" i="4"/>
  <c r="R465" i="4"/>
  <c r="R464" i="4"/>
  <c r="T486" i="4"/>
  <c r="BK514" i="4"/>
  <c r="J514" i="4" s="1"/>
  <c r="J72" i="4" s="1"/>
  <c r="T538" i="4"/>
  <c r="P552" i="4"/>
  <c r="BE91" i="2"/>
  <c r="BE169" i="2"/>
  <c r="BE280" i="2"/>
  <c r="BE342" i="2"/>
  <c r="BE349" i="2"/>
  <c r="BE353" i="2"/>
  <c r="BE355" i="2"/>
  <c r="J95" i="3"/>
  <c r="BE131" i="3"/>
  <c r="BE156" i="3"/>
  <c r="BE162" i="3"/>
  <c r="BE223" i="3"/>
  <c r="BE249" i="3"/>
  <c r="BE254" i="3"/>
  <c r="BE278" i="3"/>
  <c r="BE281" i="3"/>
  <c r="BE283" i="3"/>
  <c r="BE284" i="3"/>
  <c r="BE289" i="3"/>
  <c r="BE359" i="3"/>
  <c r="BE361" i="3"/>
  <c r="BE362" i="3"/>
  <c r="BE373" i="3"/>
  <c r="BE375" i="3"/>
  <c r="BE396" i="3"/>
  <c r="BE444" i="3"/>
  <c r="BE447" i="3"/>
  <c r="BE452" i="3"/>
  <c r="BK383" i="3"/>
  <c r="J383" i="3" s="1"/>
  <c r="J73" i="3" s="1"/>
  <c r="BK414" i="3"/>
  <c r="J414" i="3" s="1"/>
  <c r="J75" i="3" s="1"/>
  <c r="BK451" i="3"/>
  <c r="J451" i="3" s="1"/>
  <c r="J81" i="3" s="1"/>
  <c r="BE123" i="4"/>
  <c r="BE145" i="4"/>
  <c r="BE221" i="4"/>
  <c r="BE258" i="4"/>
  <c r="BE262" i="4"/>
  <c r="BE387" i="4"/>
  <c r="BE489" i="4"/>
  <c r="BE532" i="4"/>
  <c r="BE542" i="4"/>
  <c r="BE546" i="4"/>
  <c r="E48" i="2"/>
  <c r="F85" i="2"/>
  <c r="BE129" i="2"/>
  <c r="BE305" i="2"/>
  <c r="BE313" i="2"/>
  <c r="F55" i="3"/>
  <c r="BE144" i="3"/>
  <c r="BE152" i="3"/>
  <c r="BE174" i="3"/>
  <c r="BE178" i="3"/>
  <c r="BE238" i="3"/>
  <c r="BE310" i="3"/>
  <c r="BE338" i="3"/>
  <c r="BE364" i="3"/>
  <c r="BE382" i="3"/>
  <c r="BE399" i="3"/>
  <c r="BE412" i="3"/>
  <c r="BE415" i="3"/>
  <c r="BE422" i="3"/>
  <c r="BE432" i="3"/>
  <c r="E48" i="4"/>
  <c r="BE103" i="4"/>
  <c r="BE144" i="4"/>
  <c r="BE156" i="4"/>
  <c r="BE166" i="4"/>
  <c r="BE222" i="4"/>
  <c r="BE414" i="4"/>
  <c r="BE422" i="4"/>
  <c r="BE462" i="4"/>
  <c r="BE469" i="4"/>
  <c r="BE479" i="4"/>
  <c r="J78" i="5"/>
  <c r="BE87" i="5"/>
  <c r="BE135" i="2"/>
  <c r="BE138" i="2"/>
  <c r="BE303" i="2"/>
  <c r="BE317" i="2"/>
  <c r="BE323" i="2"/>
  <c r="BE325" i="2"/>
  <c r="BE347" i="2"/>
  <c r="BE351" i="2"/>
  <c r="BE143" i="3"/>
  <c r="BE202" i="3"/>
  <c r="BE225" i="3"/>
  <c r="BE260" i="3"/>
  <c r="BE266" i="3"/>
  <c r="BE271" i="3"/>
  <c r="BE367" i="3"/>
  <c r="BE370" i="3"/>
  <c r="BE381" i="3"/>
  <c r="BE420" i="3"/>
  <c r="BE234" i="4"/>
  <c r="BE252" i="4"/>
  <c r="BE265" i="4"/>
  <c r="BE268" i="4"/>
  <c r="BE295" i="4"/>
  <c r="BE296" i="4"/>
  <c r="BE358" i="4"/>
  <c r="BE366" i="4"/>
  <c r="BE411" i="4"/>
  <c r="BE484" i="4"/>
  <c r="BE487" i="4"/>
  <c r="BE488" i="4"/>
  <c r="BE499" i="4"/>
  <c r="BE500" i="4"/>
  <c r="BE529" i="4"/>
  <c r="BE544" i="4"/>
  <c r="E48" i="5"/>
  <c r="BE118" i="2"/>
  <c r="BE133" i="2"/>
  <c r="BE180" i="2"/>
  <c r="BE193" i="2"/>
  <c r="BE195" i="2"/>
  <c r="BE211" i="2"/>
  <c r="BE254" i="2"/>
  <c r="BE341" i="2"/>
  <c r="BE350" i="2"/>
  <c r="BK137" i="2"/>
  <c r="J137" i="2"/>
  <c r="J64" i="2" s="1"/>
  <c r="E48" i="3"/>
  <c r="BE182" i="3"/>
  <c r="BE187" i="3"/>
  <c r="BE190" i="3"/>
  <c r="BE220" i="3"/>
  <c r="BE232" i="3"/>
  <c r="BE302" i="3"/>
  <c r="BE331" i="3"/>
  <c r="BE335" i="3"/>
  <c r="BE389" i="3"/>
  <c r="BE397" i="3"/>
  <c r="BE424" i="3"/>
  <c r="BE427" i="3"/>
  <c r="BE443" i="3"/>
  <c r="J52" i="4"/>
  <c r="BE135" i="4"/>
  <c r="BE141" i="4"/>
  <c r="BE420" i="4"/>
  <c r="BE459" i="4"/>
  <c r="BE512" i="4"/>
  <c r="BE518" i="4"/>
  <c r="BE520" i="4"/>
  <c r="BE527" i="4"/>
  <c r="BK531" i="4"/>
  <c r="J531" i="4" s="1"/>
  <c r="J73" i="4" s="1"/>
  <c r="F81" i="5"/>
  <c r="BE90" i="5"/>
  <c r="BE92" i="5"/>
  <c r="BE94" i="5"/>
  <c r="J82" i="2"/>
  <c r="BE125" i="2"/>
  <c r="BE127" i="2"/>
  <c r="BE175" i="2"/>
  <c r="BE231" i="2"/>
  <c r="BE253" i="2"/>
  <c r="BE310" i="2"/>
  <c r="BE123" i="3"/>
  <c r="BE194" i="3"/>
  <c r="BE196" i="3"/>
  <c r="BE198" i="3"/>
  <c r="BE209" i="3"/>
  <c r="BE214" i="3"/>
  <c r="BE245" i="3"/>
  <c r="BE320" i="3"/>
  <c r="BE323" i="3"/>
  <c r="BE342" i="3"/>
  <c r="BE354" i="3"/>
  <c r="BE384" i="3"/>
  <c r="BE386" i="3"/>
  <c r="BE392" i="3"/>
  <c r="BE408" i="3"/>
  <c r="BE410" i="3"/>
  <c r="BE423" i="3"/>
  <c r="BE119" i="4"/>
  <c r="BE129" i="4"/>
  <c r="BE220" i="4"/>
  <c r="BE248" i="4"/>
  <c r="BE272" i="4"/>
  <c r="BE318" i="4"/>
  <c r="BE352" i="4"/>
  <c r="BE403" i="4"/>
  <c r="BE416" i="4"/>
  <c r="BE449" i="4"/>
  <c r="BE453" i="4"/>
  <c r="BE455" i="4"/>
  <c r="BE472" i="4"/>
  <c r="BE505" i="4"/>
  <c r="BE517" i="4"/>
  <c r="BE308" i="2"/>
  <c r="BE328" i="2"/>
  <c r="BE332" i="2"/>
  <c r="BE334" i="2"/>
  <c r="BE348" i="2"/>
  <c r="F55" i="4"/>
  <c r="BE254" i="4"/>
  <c r="BE429" i="4"/>
  <c r="BE466" i="4"/>
  <c r="BE490" i="4"/>
  <c r="BE496" i="4"/>
  <c r="BE510" i="4"/>
  <c r="BE515" i="4"/>
  <c r="BE549" i="4"/>
  <c r="BE114" i="2"/>
  <c r="BE271" i="2"/>
  <c r="BE340" i="2"/>
  <c r="BE352" i="2"/>
  <c r="BK90" i="2"/>
  <c r="J90" i="2" s="1"/>
  <c r="J61" i="2" s="1"/>
  <c r="BE108" i="3"/>
  <c r="BE112" i="3"/>
  <c r="BE117" i="3"/>
  <c r="BE119" i="3"/>
  <c r="BE228" i="3"/>
  <c r="BE357" i="3"/>
  <c r="BE398" i="3"/>
  <c r="BE426" i="3"/>
  <c r="BE431" i="3"/>
  <c r="BE434" i="3"/>
  <c r="BE437" i="3"/>
  <c r="BE439" i="3"/>
  <c r="BK204" i="3"/>
  <c r="J204" i="3" s="1"/>
  <c r="J66" i="3" s="1"/>
  <c r="BE107" i="4"/>
  <c r="BE231" i="4"/>
  <c r="BE243" i="4"/>
  <c r="BE340" i="4"/>
  <c r="BE394" i="4"/>
  <c r="BE407" i="4"/>
  <c r="BE413" i="4"/>
  <c r="BE436" i="4"/>
  <c r="BE442" i="4"/>
  <c r="BE446" i="4"/>
  <c r="BE475" i="4"/>
  <c r="BE539" i="4"/>
  <c r="BE540" i="4"/>
  <c r="BE541" i="4"/>
  <c r="BE553" i="4"/>
  <c r="BE554" i="4"/>
  <c r="BE556" i="4"/>
  <c r="BE111" i="2"/>
  <c r="BE122" i="2"/>
  <c r="BE142" i="2"/>
  <c r="BE147" i="2"/>
  <c r="BE170" i="2"/>
  <c r="BE202" i="2"/>
  <c r="BE320" i="2"/>
  <c r="BE104" i="3"/>
  <c r="BE127" i="3"/>
  <c r="BE136" i="3"/>
  <c r="BE166" i="3"/>
  <c r="BE170" i="3"/>
  <c r="BE205" i="3"/>
  <c r="BE286" i="3"/>
  <c r="BE299" i="3"/>
  <c r="BE347" i="3"/>
  <c r="BE368" i="3"/>
  <c r="BE369" i="3"/>
  <c r="BE378" i="3"/>
  <c r="BE403" i="3"/>
  <c r="BE409" i="3"/>
  <c r="BE425" i="3"/>
  <c r="BK377" i="3"/>
  <c r="J377" i="3"/>
  <c r="J71" i="3" s="1"/>
  <c r="BK446" i="3"/>
  <c r="BE99" i="4"/>
  <c r="BE112" i="4"/>
  <c r="BE116" i="4"/>
  <c r="BE152" i="4"/>
  <c r="BE191" i="4"/>
  <c r="BE347" i="4"/>
  <c r="BE409" i="4"/>
  <c r="BE482" i="4"/>
  <c r="BE547" i="4"/>
  <c r="BE550" i="4"/>
  <c r="BK461" i="4"/>
  <c r="J461" i="4"/>
  <c r="J66" i="4" s="1"/>
  <c r="BK86" i="5"/>
  <c r="BK89" i="5"/>
  <c r="J89" i="5"/>
  <c r="J62" i="5" s="1"/>
  <c r="BK91" i="5"/>
  <c r="J91" i="5" s="1"/>
  <c r="J63" i="5" s="1"/>
  <c r="BK93" i="5"/>
  <c r="J93" i="5" s="1"/>
  <c r="J64" i="5" s="1"/>
  <c r="F37" i="2"/>
  <c r="BD55" i="1" s="1"/>
  <c r="F34" i="5"/>
  <c r="BA58" i="1" s="1"/>
  <c r="F36" i="5"/>
  <c r="BC58" i="1" s="1"/>
  <c r="F36" i="4"/>
  <c r="BC57" i="1" s="1"/>
  <c r="F35" i="3"/>
  <c r="BB56" i="1" s="1"/>
  <c r="F36" i="2"/>
  <c r="BC55" i="1"/>
  <c r="F37" i="3"/>
  <c r="BD56" i="1" s="1"/>
  <c r="F34" i="3"/>
  <c r="BA56" i="1" s="1"/>
  <c r="J34" i="2"/>
  <c r="AW55" i="1" s="1"/>
  <c r="F35" i="5"/>
  <c r="BB58" i="1" s="1"/>
  <c r="F37" i="4"/>
  <c r="BD57" i="1" s="1"/>
  <c r="J34" i="3"/>
  <c r="AW56" i="1" s="1"/>
  <c r="F36" i="3"/>
  <c r="BC56" i="1" s="1"/>
  <c r="F35" i="2"/>
  <c r="BB55" i="1" s="1"/>
  <c r="F34" i="4"/>
  <c r="BA57" i="1" s="1"/>
  <c r="J34" i="4"/>
  <c r="AW57" i="1" s="1"/>
  <c r="F35" i="4"/>
  <c r="BB57" i="1" s="1"/>
  <c r="F37" i="5"/>
  <c r="BD58" i="1" s="1"/>
  <c r="F34" i="2"/>
  <c r="BA55" i="1" s="1"/>
  <c r="J34" i="5"/>
  <c r="AW58" i="1" s="1"/>
  <c r="BK445" i="3" l="1"/>
  <c r="J445" i="3" s="1"/>
  <c r="J79" i="3" s="1"/>
  <c r="P88" i="2"/>
  <c r="AU55" i="1" s="1"/>
  <c r="R97" i="4"/>
  <c r="R96" i="4" s="1"/>
  <c r="R207" i="3"/>
  <c r="P97" i="4"/>
  <c r="R102" i="3"/>
  <c r="T207" i="3"/>
  <c r="P207" i="3"/>
  <c r="BK85" i="5"/>
  <c r="BK84" i="5" s="1"/>
  <c r="J84" i="5" s="1"/>
  <c r="J59" i="5" s="1"/>
  <c r="T140" i="2"/>
  <c r="T88" i="2" s="1"/>
  <c r="P102" i="3"/>
  <c r="R140" i="2"/>
  <c r="R88" i="2"/>
  <c r="T464" i="4"/>
  <c r="T102" i="3"/>
  <c r="T101" i="3" s="1"/>
  <c r="P464" i="4"/>
  <c r="T97" i="4"/>
  <c r="T96" i="4"/>
  <c r="BK102" i="3"/>
  <c r="J102" i="3" s="1"/>
  <c r="J60" i="3" s="1"/>
  <c r="J446" i="3"/>
  <c r="J80" i="3"/>
  <c r="BK97" i="4"/>
  <c r="J97" i="4" s="1"/>
  <c r="J60" i="4" s="1"/>
  <c r="BK441" i="3"/>
  <c r="J441" i="3" s="1"/>
  <c r="J77" i="3" s="1"/>
  <c r="BK89" i="2"/>
  <c r="J89" i="2"/>
  <c r="J60" i="2"/>
  <c r="BK140" i="2"/>
  <c r="J140" i="2"/>
  <c r="J65" i="2"/>
  <c r="BK207" i="3"/>
  <c r="J207" i="3" s="1"/>
  <c r="J67" i="3" s="1"/>
  <c r="BK464" i="4"/>
  <c r="J464" i="4" s="1"/>
  <c r="J67" i="4" s="1"/>
  <c r="J86" i="5"/>
  <c r="J61" i="5" s="1"/>
  <c r="J33" i="2"/>
  <c r="AV55" i="1" s="1"/>
  <c r="AT55" i="1" s="1"/>
  <c r="F33" i="2"/>
  <c r="AZ55" i="1"/>
  <c r="BA54" i="1"/>
  <c r="W30" i="1" s="1"/>
  <c r="F33" i="5"/>
  <c r="AZ58" i="1" s="1"/>
  <c r="BC54" i="1"/>
  <c r="W32" i="1" s="1"/>
  <c r="F33" i="4"/>
  <c r="AZ57" i="1" s="1"/>
  <c r="J33" i="5"/>
  <c r="AV58" i="1" s="1"/>
  <c r="AT58" i="1" s="1"/>
  <c r="F33" i="3"/>
  <c r="AZ56" i="1" s="1"/>
  <c r="J33" i="4"/>
  <c r="AV57" i="1" s="1"/>
  <c r="AT57" i="1" s="1"/>
  <c r="BB54" i="1"/>
  <c r="AX54" i="1" s="1"/>
  <c r="BD54" i="1"/>
  <c r="W33" i="1" s="1"/>
  <c r="J33" i="3"/>
  <c r="AV56" i="1" s="1"/>
  <c r="AT56" i="1" s="1"/>
  <c r="R101" i="3" l="1"/>
  <c r="P101" i="3"/>
  <c r="AU56" i="1" s="1"/>
  <c r="P96" i="4"/>
  <c r="AU57" i="1" s="1"/>
  <c r="BK96" i="4"/>
  <c r="J96" i="4"/>
  <c r="J59" i="4" s="1"/>
  <c r="BK101" i="3"/>
  <c r="J101" i="3" s="1"/>
  <c r="J59" i="3" s="1"/>
  <c r="BK88" i="2"/>
  <c r="J88" i="2"/>
  <c r="J59" i="2" s="1"/>
  <c r="J85" i="5"/>
  <c r="J60" i="5" s="1"/>
  <c r="W31" i="1"/>
  <c r="J30" i="5"/>
  <c r="AG58" i="1" s="1"/>
  <c r="AN58" i="1" s="1"/>
  <c r="AZ54" i="1"/>
  <c r="AV54" i="1" s="1"/>
  <c r="AK29" i="1" s="1"/>
  <c r="AW54" i="1"/>
  <c r="AK30" i="1" s="1"/>
  <c r="AY54" i="1"/>
  <c r="J39" i="5" l="1"/>
  <c r="J30" i="4"/>
  <c r="AG57" i="1" s="1"/>
  <c r="AN57" i="1" s="1"/>
  <c r="J30" i="2"/>
  <c r="AG55" i="1"/>
  <c r="AN55" i="1"/>
  <c r="W29" i="1"/>
  <c r="J30" i="3"/>
  <c r="AG56" i="1" s="1"/>
  <c r="AN56" i="1" s="1"/>
  <c r="AU54" i="1"/>
  <c r="AT54" i="1"/>
  <c r="J39" i="2" l="1"/>
  <c r="J39" i="3"/>
  <c r="J39" i="4"/>
  <c r="AG54" i="1"/>
  <c r="AN54" i="1" s="1"/>
  <c r="AK26" i="1" l="1"/>
  <c r="AK35" i="1" s="1"/>
</calcChain>
</file>

<file path=xl/sharedStrings.xml><?xml version="1.0" encoding="utf-8"?>
<sst xmlns="http://schemas.openxmlformats.org/spreadsheetml/2006/main" count="11723" uniqueCount="1408">
  <si>
    <t>Export Komplet</t>
  </si>
  <si>
    <t>VZ</t>
  </si>
  <si>
    <t>2.0</t>
  </si>
  <si>
    <t/>
  </si>
  <si>
    <t>False</t>
  </si>
  <si>
    <t>{c918f2ae-f3ac-4096-b780-3fc70517b748}</t>
  </si>
  <si>
    <t>&gt;&gt;  skryté sloupce  &lt;&lt;</t>
  </si>
  <si>
    <t>0,01</t>
  </si>
  <si>
    <t>21</t>
  </si>
  <si>
    <t>15</t>
  </si>
  <si>
    <t>REKAPITULACE ZAKÁZKY</t>
  </si>
  <si>
    <t>v ---  níže se nacházejí doplnkové a pomocné údaje k sestavám  --- v</t>
  </si>
  <si>
    <t>Návod na vyplnění</t>
  </si>
  <si>
    <t>0,001</t>
  </si>
  <si>
    <t>Kód:</t>
  </si>
  <si>
    <t>2021-04-04</t>
  </si>
  <si>
    <t>Měnit lze pouze buňky se žlutým podbarvením!_x000D_
_x000D_
1) v Rekapitulaci zakázky vyplňte údaje o Uchazeči (přenesou se do ostatních sestav i v jiných listech)_x000D_
_x000D_
2) na vybraných listech vyplňte v sestavě Soupis prací ceny u položek</t>
  </si>
  <si>
    <t>Zakázka:</t>
  </si>
  <si>
    <t>Zateplení obvodového pláště MŠ Nad Palatou obj. Pod Lipkami 3183-5 Praha 5 Smíchov</t>
  </si>
  <si>
    <t>KSO:</t>
  </si>
  <si>
    <t>CC-CZ:</t>
  </si>
  <si>
    <t>Místo:</t>
  </si>
  <si>
    <t>Praha 5</t>
  </si>
  <si>
    <t>Datum:</t>
  </si>
  <si>
    <t>Zadavatel:</t>
  </si>
  <si>
    <t>IČ:</t>
  </si>
  <si>
    <t>Úřad městské části Praha 5</t>
  </si>
  <si>
    <t>DIČ:</t>
  </si>
  <si>
    <t>Uchazeč:</t>
  </si>
  <si>
    <t>Vyplň údaj</t>
  </si>
  <si>
    <t>Projektant:</t>
  </si>
  <si>
    <t>Fetters management s. r. o.</t>
  </si>
  <si>
    <t>True</t>
  </si>
  <si>
    <t>Zpracovatel:</t>
  </si>
  <si>
    <t>07036167</t>
  </si>
  <si>
    <t>STAVEBNÍ ROZPOČTY s.r.o.</t>
  </si>
  <si>
    <t>CZ07036167</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</si>
  <si>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</si>
  <si>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www.podminky.urs.cz.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</si>
  <si>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</si>
  <si>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</si>
  <si>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</si>
  <si>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</si>
  <si>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</si>
  <si>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</si>
  <si>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</si>
  <si>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</si>
  <si>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</si>
  <si>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</si>
  <si>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</si>
  <si>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</si>
  <si>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</si>
  <si>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ZAKÁZKY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</si>
  <si>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</si>
  <si>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</si>
  <si>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</si>
  <si>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</si>
  <si>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</si>
  <si>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</si>
  <si>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</si>
  <si>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</si>
  <si>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</si>
  <si>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</si>
  <si>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</si>
  <si>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</si>
  <si>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</si>
  <si>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</si>
  <si>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</si>
  <si>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</si>
  <si>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</si>
  <si>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</si>
  <si>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zakázky celkem</t>
  </si>
  <si>
    <t>D</t>
  </si>
  <si>
    <t>0</t>
  </si>
  <si>
    <t>###NOIMPORT###</t>
  </si>
  <si>
    <t>IMPORT</t>
  </si>
  <si>
    <t>{00000000-0000-0000-0000-000000000000}</t>
  </si>
  <si>
    <t>/</t>
  </si>
  <si>
    <t>01</t>
  </si>
  <si>
    <t>Výplně otvorů</t>
  </si>
  <si>
    <t>STA</t>
  </si>
  <si>
    <t>1</t>
  </si>
  <si>
    <t>{2fc97d21-91ff-40b4-b0cf-8bad70c5d26c}</t>
  </si>
  <si>
    <t>2</t>
  </si>
  <si>
    <t>02</t>
  </si>
  <si>
    <t>Střešní část</t>
  </si>
  <si>
    <t>{465aa173-d2f9-406d-be73-21e502f9482f}</t>
  </si>
  <si>
    <t>03</t>
  </si>
  <si>
    <t>Zateplení obvodového pláště</t>
  </si>
  <si>
    <t>{86cb42bb-38e5-4a46-8a68-827599362cb4}</t>
  </si>
  <si>
    <t>04</t>
  </si>
  <si>
    <t>VRN</t>
  </si>
  <si>
    <t>{2765d438-52f9-40a6-a216-1eea729d5b10}</t>
  </si>
  <si>
    <t>KRYCÍ LIST SOUPISU PRACÍ</t>
  </si>
  <si>
    <t>Objekt:</t>
  </si>
  <si>
    <t>01 - Výplně otvorů</t>
  </si>
  <si>
    <t>REKAPITULACE ČLENĚNÍ SOUPISU PRACÍ</t>
  </si>
  <si>
    <t>Kód dílu - Popis</t>
  </si>
  <si>
    <t>Cena celkem [CZK]</t>
  </si>
  <si>
    <t>-1</t>
  </si>
  <si>
    <t>HSV - Práce a dodávky HSV</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</si>
  <si>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</si>
  <si>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</si>
  <si>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</si>
  <si>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</si>
  <si>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</si>
  <si>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766 - Konstrukce truhlářské</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</si>
  <si>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</si>
  <si>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</si>
  <si>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</si>
  <si>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</si>
  <si>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</si>
  <si>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</si>
  <si>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</si>
  <si>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</si>
  <si>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</si>
  <si>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</si>
  <si>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</si>
  <si>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</si>
  <si>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</si>
  <si>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</si>
  <si>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</si>
  <si>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</si>
  <si>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</si>
  <si>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</si>
  <si>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6</t>
  </si>
  <si>
    <t>Úpravy povrchů, podlahy a osazování výplní</t>
  </si>
  <si>
    <t>K</t>
  </si>
  <si>
    <t>612325302</t>
  </si>
  <si>
    <t>Vápenocementová omítka ostění nebo nadpraží štuková</t>
  </si>
  <si>
    <t>m2</t>
  </si>
  <si>
    <t>CS ÚRS 2021 01</t>
  </si>
  <si>
    <t>4</t>
  </si>
  <si>
    <t>PSC</t>
  </si>
  <si>
    <t xml:space="preserve">Poznámka k souboru cen:_x000D_
Poznámka k souboru cen: 1. Ceny lze použít jen pro ocenění samostatně upravovaného ostění a nadpraží ( např. při dodatečné výměně oken nebo zárubní ) v šířce do 300 mm okolo upravovaného otvoru. </t>
  </si>
  <si>
    <t>VV</t>
  </si>
  <si>
    <t>(1,2+1,8+1,8)*8*0,3</t>
  </si>
  <si>
    <t>(2,4+1,8+1,8)*8*0,3</t>
  </si>
  <si>
    <t xml:space="preserve">"začištění původní výplně </t>
  </si>
  <si>
    <t>"1.NP 1,2x1,6</t>
  </si>
  <si>
    <t>(1,2+1,6+1,6)*0,3</t>
  </si>
  <si>
    <t>"1.NP 1,2*1,8</t>
  </si>
  <si>
    <t>2*(1,2+1,8+1,8)*0,3</t>
  </si>
  <si>
    <t>"1.NP2,4x1,8</t>
  </si>
  <si>
    <t>2*(2,4+1,8+1,8)*0,3</t>
  </si>
  <si>
    <t>"1.NP 4,8x1,8</t>
  </si>
  <si>
    <t>1*(4,8+1,8+1,8)*0,3</t>
  </si>
  <si>
    <t>"2.NP 2,4*3,6</t>
  </si>
  <si>
    <t>1*(2,4+3,6+3,6)*0,3</t>
  </si>
  <si>
    <t>"4,8x1,8</t>
  </si>
  <si>
    <t>2*(4,8+1,8+1,8)*0,3</t>
  </si>
  <si>
    <t>"2,4x1,8</t>
  </si>
  <si>
    <t>Součet</t>
  </si>
  <si>
    <t>619995001</t>
  </si>
  <si>
    <t>Začištění omítek (s dodáním hmot) kolem oken, dveří, podlah, obkladů apod.</t>
  </si>
  <si>
    <t>m</t>
  </si>
  <si>
    <t xml:space="preserve">Poznámka k souboru cen:_x000D_
Poznámka k souboru cen: 1. Cenu -5001 lze použít pouze v případě provádění opravy nebo osazování nových oken, dveří, obkladů, podlah apod.; nelze ji použít v případech provádění opravy omítek nebo nové omítky v celé ploše. </t>
  </si>
  <si>
    <t>9</t>
  </si>
  <si>
    <t>Ostatní konstrukce a práce, bourání</t>
  </si>
  <si>
    <t>3</t>
  </si>
  <si>
    <t>968062246</t>
  </si>
  <si>
    <t>Vybourání dřevěných rámů oken s křídly, dveřních zárubní, vrat, stěn, ostění nebo obkladů rámů oken s křídly jednoduchých, plochy do 4 m2</t>
  </si>
  <si>
    <t xml:space="preserve">Poznámka k souboru cen:_x000D_
Poznámka k souboru cen: 1. V cenách -2244 až -2747 jsou započteny i náklady na vyvěšení křídel. </t>
  </si>
  <si>
    <t>1,2*1,8*(2+6)</t>
  </si>
  <si>
    <t>968062247</t>
  </si>
  <si>
    <t>Vybourání dřevěných rámů oken s křídly, dveřních zárubní, vrat, stěn, ostění nebo obkladů rámů oken s křídly jednoduchých, plochy přes 4 m2</t>
  </si>
  <si>
    <t>8</t>
  </si>
  <si>
    <t>2,4*1,8*(4+4)</t>
  </si>
  <si>
    <t>5</t>
  </si>
  <si>
    <t>977151111</t>
  </si>
  <si>
    <t>Jádrové vrty diamantovými korunkami do stavebních materiálů (železobetonu, betonu, cihel, obkladů, dlažeb, kamene) průměru do 35 mm</t>
  </si>
  <si>
    <t>10</t>
  </si>
  <si>
    <t xml:space="preserve">Poznámka k souboru cen:_x000D_
Poznámka k souboru cen: 1. V cenách jsou započteny i náklady na rozměření, ukotvení vrtacího stroje, vrtání, opotřebení diamantových vrtacích korunek a spotřebu vody. 2. V cenách -1211 až -1233 pro dovrchní vrty jsou započteny i náklady na odsátí výplachové vody z vrtu. </t>
  </si>
  <si>
    <t>997</t>
  </si>
  <si>
    <t>Přesun sutě</t>
  </si>
  <si>
    <t>997013152</t>
  </si>
  <si>
    <t>Vnitrostaveništní doprava suti a vybouraných hmot vodorovně do 50 m svisle s omezením mechanizace pro budovy a haly výšky přes 6 do 9 m</t>
  </si>
  <si>
    <t>t</t>
  </si>
  <si>
    <t>12</t>
  </si>
  <si>
    <t xml:space="preserve">Poznámka k souboru cen:_x000D_
Poznámka k souboru cen: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užijí se pro ocenění vodorovné dopravy suti ceny -3111, 3151 a -3211 pro budovy a haly výšky do 6 m. 3. Montáž, demontáž a pronájem shozu se ocení cenami souboru cen 997 01-33 Shoz suti. 4. Ceny -3151 až -3162 lze použít v případě, kdy dochází ke ztížení dopravy suti např. tím, že není možné instalovat jeřáb. </t>
  </si>
  <si>
    <t>7</t>
  </si>
  <si>
    <t>997013501</t>
  </si>
  <si>
    <t>Odvoz suti a vybouraných hmot na skládku nebo meziskládku se složením, na vzdálenost do 1 km</t>
  </si>
  <si>
    <t>14</t>
  </si>
  <si>
    <t xml:space="preserve">Poznámka k souboru cen:_x000D_
Poznámka k souboru cen: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</si>
  <si>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</si>
  <si>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Odvoz suti a vybouraných hmot na skládku nebo meziskládku se složením, na vzdálenost Příplatek k ceně za každý další i započatý 1 km přes 1 km</t>
  </si>
  <si>
    <t>16</t>
  </si>
  <si>
    <t>1,555*15</t>
  </si>
  <si>
    <t>997013804</t>
  </si>
  <si>
    <t>Poplatek za uložení stavebního odpadu na skládce (skládkovné) ze skla zatříděného do Katalogu odpadů pod kódem 17 02 02</t>
  </si>
  <si>
    <t>18</t>
  </si>
  <si>
    <t xml:space="preserve">Poznámka k souboru cen:_x000D_
Poznámka k souboru cen: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</si>
  <si>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997013811</t>
  </si>
  <si>
    <t>Poplatek za uložení stavebního odpadu na skládce (skládkovné) dřevěného zatříděného do Katalogu odpadů pod kódem 17 02 01</t>
  </si>
  <si>
    <t>20</t>
  </si>
  <si>
    <t>998</t>
  </si>
  <si>
    <t>Přesun hmot</t>
  </si>
  <si>
    <t>11</t>
  </si>
  <si>
    <t>998018002</t>
  </si>
  <si>
    <t>Přesun hmot pro budovy občanské výstavby, bydlení, výrobu a služby ruční - bez užití mechanizace vodorovná dopravní vzdálenost do 100 m pro budovy s jakoukoliv nosnou konstrukcí výšky přes 6 do 12 m</t>
  </si>
  <si>
    <t>22</t>
  </si>
  <si>
    <t xml:space="preserve">Poznámka k souboru cen:_x000D_
Poznámka k souboru cen: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</si>
  <si>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</si>
  <si>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</si>
  <si>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766</t>
  </si>
  <si>
    <t>Konstrukce truhlářské</t>
  </si>
  <si>
    <t>766441821</t>
  </si>
  <si>
    <t>Demontáž parapetních desek dřevěných nebo plastových šířky do 300 mm délky přes 1 m</t>
  </si>
  <si>
    <t>kus</t>
  </si>
  <si>
    <t>24</t>
  </si>
  <si>
    <t>11*1,2</t>
  </si>
  <si>
    <t>13*2,4</t>
  </si>
  <si>
    <t>3*4,8</t>
  </si>
  <si>
    <t>13</t>
  </si>
  <si>
    <t>766622136</t>
  </si>
  <si>
    <t>Montáž oken plastových včetně montáže rámu plochy přes 1 m2 otevíravých do celostěnových panelů nebo ocelových rámů, výšky přes 1,5 do 2,5 m</t>
  </si>
  <si>
    <t>26</t>
  </si>
  <si>
    <t xml:space="preserve">Poznámka k souboru cen:_x000D_
Poznámka k souboru cen: 1. V cenách montáže oken jsou započteny i náklady na zaměření, vyklínování, horizontální i vertikální vyrovnání okenního rámu, ukotvení a vyplnění spáry mezi rámem a ostěním polyuretanovou pěnou, včetně zednického začištění. 2. Cenami montáže oken otevíravých lze ocenit i montáže oken kyvných a otočných. 3. Tepelnou izolaci mezi ostěním a rámem okna je možné ocenit položkami 766 62 - 9 . . Příplatek k cenám za tepelnou izolaci mezi ostěním a rámem okna jsou započteny náklady na izolaci vnější i vnitřní. 4. Délka izolace se určuje v metrech délky rámu okna. </t>
  </si>
  <si>
    <t>"nová okna</t>
  </si>
  <si>
    <t>1,2*1,8*8</t>
  </si>
  <si>
    <t>2,4*1,8*8</t>
  </si>
  <si>
    <t>Mezisoučet</t>
  </si>
  <si>
    <t xml:space="preserve">"Stávající okna </t>
  </si>
  <si>
    <t>1,2*1,6</t>
  </si>
  <si>
    <t>2*1,2*1,8</t>
  </si>
  <si>
    <t>2*2,4*1,8</t>
  </si>
  <si>
    <t>1*4,8*1,8</t>
  </si>
  <si>
    <t>1*2,4*3,6</t>
  </si>
  <si>
    <t>2*4,8*1,8</t>
  </si>
  <si>
    <t>M</t>
  </si>
  <si>
    <t>61140054</t>
  </si>
  <si>
    <t>okno plastové otevíravé/sklopné trojsklo přes plochu 1m2 v 1,5-2,5m</t>
  </si>
  <si>
    <t>32</t>
  </si>
  <si>
    <t>28</t>
  </si>
  <si>
    <t>766622832</t>
  </si>
  <si>
    <t>Demontáž okenních konstrukcí k opětovnému použití rámu zdvojených dřevěných nebo plastových, plochy otvoru přes 1 do 2 m2</t>
  </si>
  <si>
    <t>30</t>
  </si>
  <si>
    <t xml:space="preserve">Poznámka k souboru cen:_x000D_
Poznámka k souboru cen: 1. V cenách -2811 až -2834 nejsou započteny náklady na vyvěšení křídel z rámu. 2. V cenách – 2811 až -2834 nejsou započteny náklady na opětovnou montáž, tyto práce se oceňují cenami části A01 tohoto katalogu. 3. Vybourání oken se oceňuje příslušnými cenami katalogu 801-3 Budovy a haly – bourání konstrukcí. </t>
  </si>
  <si>
    <t>1*1,2*1,6</t>
  </si>
  <si>
    <t>766622833</t>
  </si>
  <si>
    <t>Demontáž okenních konstrukcí k opětovnému použití rámu zdvojených dřevěných nebo plastových, plochy otvoru přes 2 do 4 m2</t>
  </si>
  <si>
    <t>1,2*1,8*2</t>
  </si>
  <si>
    <t>17</t>
  </si>
  <si>
    <t>766622834</t>
  </si>
  <si>
    <t>Demontáž okenních konstrukcí k opětovnému použití rámu zdvojených dřevěných nebo plastových, plochy otvoru přes 4 m2</t>
  </si>
  <si>
    <t>34</t>
  </si>
  <si>
    <t>2,4*1,8*2</t>
  </si>
  <si>
    <t>766641132</t>
  </si>
  <si>
    <t>Montáž balkónových dveří dřevěných nebo plastových včetně rámu zdvojených do zdiva jednokřídlových s nadsvětlíkem</t>
  </si>
  <si>
    <t>36</t>
  </si>
  <si>
    <t xml:space="preserve">Poznámka k souboru cen:_x000D_
Poznámka k souboru cen: 1. V cenách montáže dveří jsou započteny i náklady na zaměření, vyklínování, horizontální i vertikální vyrovnání dveřního rámu, ukotvení a vyplnění spáry mezi rámem a ostěním polyuretanovou pěnou, včetně zednického začištění. </t>
  </si>
  <si>
    <t>19</t>
  </si>
  <si>
    <t>766641163</t>
  </si>
  <si>
    <t>Montáž balkónových dveří dřevěných nebo plastových včetně rámu zdvojených do zdiva dvoukřídlových s nadsvětlíkem</t>
  </si>
  <si>
    <t>38</t>
  </si>
  <si>
    <t>"1,6*2,85</t>
  </si>
  <si>
    <t>"1,6*2,6</t>
  </si>
  <si>
    <t>766681822</t>
  </si>
  <si>
    <t>Demontáž zárubní k opětovnému použití rámových, plochy otvoru přes 2 m2</t>
  </si>
  <si>
    <t>40</t>
  </si>
  <si>
    <t xml:space="preserve">Poznámka k souboru cen:_x000D_
Poznámka k souboru cen: 1. V cenách-0811 až -0832 nejsou započteny náklady na vyvěšení dveřních a vratových křídel z rámu, tyto se oceňují cenami souboru 766 69 části C01. 2. Ceny-0811 až -0832 lze použít pro demontáže dřevěných i plastových zárubní. 3. Položky-0811 a -0812 jsou určeny pro demontáž obložkové zárubně k opětovnému použití. Bourání dřevěných zárubní lze oceňovat cenami 968 06-2. Vybourání dřevěných dveřních zárubní katalogu 801–3 Budovy a haly – bourání konstrukcí. </t>
  </si>
  <si>
    <t>"1.NP1*2,85</t>
  </si>
  <si>
    <t>1*2,85</t>
  </si>
  <si>
    <t>1,6*2,85</t>
  </si>
  <si>
    <t>2*1,6*2,6</t>
  </si>
  <si>
    <t>766691510</t>
  </si>
  <si>
    <t>Montáž ostatních truhlářských konstrukcí těsnění oken a balkónových dveří ve styku křídel s okenním rámem polyuretanovou páskou</t>
  </si>
  <si>
    <t>42</t>
  </si>
  <si>
    <t xml:space="preserve">Poznámka k souboru cen:_x000D_
Poznámka k souboru cen: 1. Vcenách 766 69 - 3421 a 3422 jsou započteny i náklady na zaměření zřizovaných otvorů. 2. V cenách 766 69 - 4111 až 4124 jsou započteny i náklady na zaměření, vyklínování, horizontální i vertikální vyrovnání, ukotvení a vyplnění spáry mezi parapetem a ostěním polyuretanovou pěnou, včetně zednického začištění. 3. Cenami -97 . . nelze oceňovat venkovní krycí lišty balkónových dveří; tato montáž se oceňuje cenou -1610. </t>
  </si>
  <si>
    <t>(1,2+1,2+1,8+1,8)*2*8</t>
  </si>
  <si>
    <t>(2,4+2,4+1,8+1,8)*2*8</t>
  </si>
  <si>
    <t xml:space="preserve">" původní výplně </t>
  </si>
  <si>
    <t>(1,2+1,2+1,6+1,6)*2</t>
  </si>
  <si>
    <t>2*(1,2+1,2+1,8+1,8)*2</t>
  </si>
  <si>
    <t>2*(2,4+2,4+1,8+1,8)*2</t>
  </si>
  <si>
    <t>1*(4,8+4,8+1,8+1,8)*2</t>
  </si>
  <si>
    <t>1*(2,4+2,4+3,6+3,6)*2</t>
  </si>
  <si>
    <t>2*(4,8+4,8+1,8+1,8)*2</t>
  </si>
  <si>
    <t>59071054</t>
  </si>
  <si>
    <t>fólie okenní exteriér vodotěsná paropropustná PP s butylem 70mm</t>
  </si>
  <si>
    <t>44</t>
  </si>
  <si>
    <t>(1,2+1,2+1,8+1,8)*8</t>
  </si>
  <si>
    <t>(2,4+2,4+1,8+1,8)*8</t>
  </si>
  <si>
    <t>(1,2+1,2+1,6+1,6)</t>
  </si>
  <si>
    <t>2*(1,2+1,2+1,8+1,8)</t>
  </si>
  <si>
    <t>2*(2,4+2,4+1,8+1,8)</t>
  </si>
  <si>
    <t>1*(4,8+4,8+1,8+1,8)</t>
  </si>
  <si>
    <t>1*(2,4+2,4+3,6+3,6)</t>
  </si>
  <si>
    <t>2*(4,8+4,8+1,8+1,8)</t>
  </si>
  <si>
    <t>218*1,1 "Přepočtené koeficientem množství</t>
  </si>
  <si>
    <t>23</t>
  </si>
  <si>
    <t>59071050</t>
  </si>
  <si>
    <t>fólie okenní interiér vodotěsná paropropustná bílá PP bez butylu 70mm</t>
  </si>
  <si>
    <t>46</t>
  </si>
  <si>
    <t>766691922</t>
  </si>
  <si>
    <t>Ostatní práce vyvěšení nebo zavěšení křídel s případným uložením a opětovným zavěšením po provedení stavebních změn plastových okenních s křídly otevíravými, plochy přes 1,5 m2</t>
  </si>
  <si>
    <t>48</t>
  </si>
  <si>
    <t xml:space="preserve">Poznámka k souboru cen:_x000D_
Poznámka k souboru cen: 1. Ceny -1931 a -1932 lze užít jen pro křídlo mající současně obě jmenované funkce. </t>
  </si>
  <si>
    <t>2*2</t>
  </si>
  <si>
    <t>1*4</t>
  </si>
  <si>
    <t>2*4</t>
  </si>
  <si>
    <t>25</t>
  </si>
  <si>
    <t>766691925</t>
  </si>
  <si>
    <t>Ostatní práce vyvěšení nebo zavěšení křídel s případným uložením a opětovným zavěšením po provedení stavebních změn plastových dveřních s křídly otevíravými, plochy přes 2 m2</t>
  </si>
  <si>
    <t>50</t>
  </si>
  <si>
    <t>1*2</t>
  </si>
  <si>
    <t>766691932</t>
  </si>
  <si>
    <t>Ostatní práce seřízení okenního nebo dveřního křídla otvíracího nebo sklápěcího plastového</t>
  </si>
  <si>
    <t>52</t>
  </si>
  <si>
    <t>27</t>
  </si>
  <si>
    <t>766694112</t>
  </si>
  <si>
    <t>Montáž ostatních truhlářských konstrukcí parapetních desek dřevěných nebo plastových šířky do 300 mm, délky přes 1000 do 1600 mm</t>
  </si>
  <si>
    <t>54</t>
  </si>
  <si>
    <t>60794101.1</t>
  </si>
  <si>
    <t>deska parapetní dřevotřísková vnitřní 220x1000mm</t>
  </si>
  <si>
    <t>56</t>
  </si>
  <si>
    <t>29</t>
  </si>
  <si>
    <t>766694113</t>
  </si>
  <si>
    <t>Montáž ostatních truhlářských konstrukcí parapetních desek dřevěných nebo plastových šířky do 300 mm, délky přes 1600 do 2600 mm</t>
  </si>
  <si>
    <t>58</t>
  </si>
  <si>
    <t>60</t>
  </si>
  <si>
    <t>31</t>
  </si>
  <si>
    <t>766694114</t>
  </si>
  <si>
    <t>Montáž ostatních truhlářských konstrukcí parapetních desek dřevěných nebo plastových šířky do 300 mm, délky přes 2600 mm</t>
  </si>
  <si>
    <t>62</t>
  </si>
  <si>
    <t>64</t>
  </si>
  <si>
    <t>3,000*4,8</t>
  </si>
  <si>
    <t>33</t>
  </si>
  <si>
    <t>61144019</t>
  </si>
  <si>
    <t>koncovka k parapetu plastovému vnitřnímu 1 pár</t>
  </si>
  <si>
    <t>sada</t>
  </si>
  <si>
    <t>66</t>
  </si>
  <si>
    <t>3+13+11</t>
  </si>
  <si>
    <t>998766102</t>
  </si>
  <si>
    <t>Přesun hmot pro konstrukce truhlářské stanovený z hmotnosti přesunovaného materiálu vodorovná dopravní vzdálenost do 50 m v objektech výšky přes 6 do 12 m</t>
  </si>
  <si>
    <t>68</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</si>
  <si>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</si>
  <si>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35</t>
  </si>
  <si>
    <t>998766181</t>
  </si>
  <si>
    <t>Přesun hmot pro konstrukce truhlářské stanovený z hmotnosti přesunovaného materiálu Příplatek k ceně za přesun prováděný bez použití mechanizace pro jakoukoliv výšku objektu</t>
  </si>
  <si>
    <t>70</t>
  </si>
  <si>
    <t>784</t>
  </si>
  <si>
    <t>Dokončovací práce - malby a tapety</t>
  </si>
  <si>
    <t>784181121</t>
  </si>
  <si>
    <t>Penetrace podkladu jednonásobná hloubková v místnostech výšky do 3,80 m</t>
  </si>
  <si>
    <t>72</t>
  </si>
  <si>
    <t>"ostění" (494,8/2)*0,3</t>
  </si>
  <si>
    <t>"oprava vnitřních dotčených ploch"300,00</t>
  </si>
  <si>
    <t>37</t>
  </si>
  <si>
    <t>784211101</t>
  </si>
  <si>
    <t>Malby z malířských směsí otěruvzdorných za mokra dvojnásobné, bílé za mokra otěruvzdorné výborně v místnostech výšky do 3,80 m</t>
  </si>
  <si>
    <t>74</t>
  </si>
  <si>
    <t>786</t>
  </si>
  <si>
    <t>Dokončovací práce - čalounické úpravy</t>
  </si>
  <si>
    <t>786627121</t>
  </si>
  <si>
    <t>Montáž zastiňujících žaluzií lamelových venkovních pro okna kovová</t>
  </si>
  <si>
    <t>76</t>
  </si>
  <si>
    <t xml:space="preserve">Poznámka k souboru cen:_x000D_
Poznámka k souboru cen: 1. Cenu-3111 lze použít pro jakýkoli rozměr žaluzie. </t>
  </si>
  <si>
    <t>4,8*1,8*3</t>
  </si>
  <si>
    <t>2,4*1,8*4</t>
  </si>
  <si>
    <t>39</t>
  </si>
  <si>
    <t>78</t>
  </si>
  <si>
    <t>80</t>
  </si>
  <si>
    <t>41</t>
  </si>
  <si>
    <t>82</t>
  </si>
  <si>
    <t>2*1,8*3</t>
  </si>
  <si>
    <t>2*1,8*4</t>
  </si>
  <si>
    <t>2*1,8*2</t>
  </si>
  <si>
    <t>84</t>
  </si>
  <si>
    <t>43</t>
  </si>
  <si>
    <t>86</t>
  </si>
  <si>
    <t>88</t>
  </si>
  <si>
    <t>45</t>
  </si>
  <si>
    <t>90</t>
  </si>
  <si>
    <t>92</t>
  </si>
  <si>
    <t>47</t>
  </si>
  <si>
    <t>94</t>
  </si>
  <si>
    <t>998786102</t>
  </si>
  <si>
    <t>Přesun hmot pro čalounické úpravy stanovený z hmotnosti přesunovaného materiálu vodorovná dopravní vzdálenost do 50 m v objektech výšky (hloubky) přes 6 do 12 m</t>
  </si>
  <si>
    <t>96</t>
  </si>
  <si>
    <t>49</t>
  </si>
  <si>
    <t>998786181</t>
  </si>
  <si>
    <t>Přesun hmot pro čalounické úpravy stanovený z hmotnosti přesunovaného materiálu Příplatek k cenám za přesun prováděný bez použití mechanizace pro jakoukoliv výšku objektu</t>
  </si>
  <si>
    <t>98</t>
  </si>
  <si>
    <t>02 - Střešní část</t>
  </si>
  <si>
    <t xml:space="preserve">    3 - Svislé a kompletní konstrukce</t>
  </si>
  <si>
    <t xml:space="preserve">    5 - Komunikace pozemní</t>
  </si>
  <si>
    <t xml:space="preserve">    712 - Povlakové krytiny</t>
  </si>
  <si>
    <t xml:space="preserve">    713 - Izolace tepelné</t>
  </si>
  <si>
    <t xml:space="preserve">    721 - Zdravotechnika - vnitřní kanalizace</t>
  </si>
  <si>
    <t xml:space="preserve">    731 - Ústřední vytápění - kotelny</t>
  </si>
  <si>
    <t xml:space="preserve">    741 - Elektroinstalace - silnoproud</t>
  </si>
  <si>
    <t xml:space="preserve">    742 - Elektroinstalace - slaboproud</t>
  </si>
  <si>
    <t xml:space="preserve">    764 - Konstrukce klempířské</t>
  </si>
  <si>
    <t xml:space="preserve">    765 - Krytina skládaná</t>
  </si>
  <si>
    <t xml:space="preserve">    767 - Konstrukce zámečnické</t>
  </si>
  <si>
    <t>M - Práce a dodávky M</t>
  </si>
  <si>
    <t xml:space="preserve">    22-M - Montáže technologických zařízení pro dopravní stavby</t>
  </si>
  <si>
    <t>VRN - Vedlejší rozpočtové náklady</t>
  </si>
  <si>
    <t xml:space="preserve">    VRN1 - Průzkumné, geodetické a projektové práce</t>
  </si>
  <si>
    <t xml:space="preserve">    VRN4 - Inženýrská činnost</t>
  </si>
  <si>
    <t>Svislé a kompletní konstrukce</t>
  </si>
  <si>
    <t>311272125</t>
  </si>
  <si>
    <t>Zdivo z pórobetonových tvárnic na tenké maltové lože, tl. zdiva 250 mm pevnost tvárnic přes P2 do P4, objemová hmotnost do 450 kg/m3 na pero a drážku</t>
  </si>
  <si>
    <t>1,05*0,25*23,4*2</t>
  </si>
  <si>
    <t>1,05*0,25*12,68*2</t>
  </si>
  <si>
    <t>345321414</t>
  </si>
  <si>
    <t>Zídky atikové, poprsní, schodišťové a zábradelní z betonu železového bez výztuže tř. C 20/25</t>
  </si>
  <si>
    <t>m3</t>
  </si>
  <si>
    <t>0,3*0,25*23,4*2</t>
  </si>
  <si>
    <t>0,3*0,25*12,68*2</t>
  </si>
  <si>
    <t>345351005</t>
  </si>
  <si>
    <t>Bednění atikových, poprsních, schodišťových, zábradelních zídek plnostěnných zřízení</t>
  </si>
  <si>
    <t xml:space="preserve">Poznámka k souboru cen:_x000D_
Poznámka k souboru cen: 1. Do celkové plochy prolamovaných atikových i zábradelních zídek se započítává plocha bednicích truhlíků tvořících dutiny v konstrukci betonu. </t>
  </si>
  <si>
    <t>0,3*23,4*4</t>
  </si>
  <si>
    <t>0,3*12,68*4</t>
  </si>
  <si>
    <t>345351006</t>
  </si>
  <si>
    <t>Bednění atikových, poprsních, schodišťových, zábradelních zídek plnostěnných odstranění</t>
  </si>
  <si>
    <t>345361821</t>
  </si>
  <si>
    <t>Výztuž atikových, poprsních, schodišťových, zábradelních zídek a madel z betonářské oceli 10 505 (R) nebo BSt 500</t>
  </si>
  <si>
    <t>5,412*0,078</t>
  </si>
  <si>
    <t>Komunikace pozemní</t>
  </si>
  <si>
    <t>596811311R01</t>
  </si>
  <si>
    <t>Kladení velkoformátové dlažby pro anténí stojan</t>
  </si>
  <si>
    <t xml:space="preserve">Poznámka k souboru cen:_x000D_
Poznámka k souboru cen: 1. V cenách jsou započteny i náklady na dodání hmot pro lože a pro výplň spár. 2. V cenách nejsou započteny náklady na: a) podkladní vrstvu z mechanicky zpevněného kameniva, která se oceňuje cenami souboru cen 564 9.-21.. Podklad z mechanicky zpevněného kameniva, b) ochrannou vrstvu ze štěrkodrti, která se oceňuje cenami souboru cen 564 8.-11 .. Podklad ze štěrkodrti, c) dodání dlažby, která se oceňuje ve specifikaci; ztratné lze dohodnout ve výši 3 %. </t>
  </si>
  <si>
    <t>0,5*0,5*3</t>
  </si>
  <si>
    <t>59246018</t>
  </si>
  <si>
    <t>dlažba velkoformátová betonová plochy do 0,5m2 tl 80mm přírodní</t>
  </si>
  <si>
    <t>0,75*1,03 "Přepočtené koeficientem množství</t>
  </si>
  <si>
    <t>619996137</t>
  </si>
  <si>
    <t>Ochrana stavebních konstrukcí a samostatných prvků včetně pozdějšího odstranění obedněním z OSB desek samostatných konstrukcí a prvků</t>
  </si>
  <si>
    <t xml:space="preserve">Poznámka k souboru cen:_x000D_
Poznámka k souboru cen: 1. Množství měrných jednotek se určuje v m2 rozvinuté plochy. </t>
  </si>
  <si>
    <t>"VZT</t>
  </si>
  <si>
    <t>622142001</t>
  </si>
  <si>
    <t>Potažení vnějších ploch pletivem v ploše nebo pruzích, na plném podkladu sklovláknitým vtlačením do tmelu stěn</t>
  </si>
  <si>
    <t xml:space="preserve">Poznámka k souboru cen:_x000D_
Poznámka k souboru cen: 1. V cenách -2001 jsou započteny i náklady na tmel. </t>
  </si>
  <si>
    <t>"Komíny</t>
  </si>
  <si>
    <t>1,5*(1,5+1,5+0,5+0,5)*2</t>
  </si>
  <si>
    <t>1,5*(0,5*4)</t>
  </si>
  <si>
    <t>1,5*(1+1+0,5+0,5)</t>
  </si>
  <si>
    <t>622531021</t>
  </si>
  <si>
    <t>Omítka tenkovrstvá silikonová vnějších ploch probarvená, včetně penetrace podkladu zrnitá, tloušťky 2,0 mm stěn</t>
  </si>
  <si>
    <t>622635091</t>
  </si>
  <si>
    <t>Oprava spárování cihelného zdiva cementovou maltou včetně vysekání a vyčištění spár komínového nad střechou, v rozsahu opravované plochy přes 40 do 50 %</t>
  </si>
  <si>
    <t>1,5*0,5*2</t>
  </si>
  <si>
    <t>0,5*0,5</t>
  </si>
  <si>
    <t>1*0,5</t>
  </si>
  <si>
    <t>635211131.1</t>
  </si>
  <si>
    <t>Násyp lehký pod podlahy s udusáním a urovnáním povrchu z perlitu - vyrovnání střešního pláště</t>
  </si>
  <si>
    <t xml:space="preserve">Poznámka k souboru cen:_x000D_
Poznámka k souboru cen: 1. Ceny jsou určeny pro násyp vodorovný nebo ve spádu pod podlahy, mazaniny, dlažby a pro násypy na plochých střechách. </t>
  </si>
  <si>
    <t>22,575*13*0,05</t>
  </si>
  <si>
    <t>644941121</t>
  </si>
  <si>
    <t>Montáž průvětrníků nebo mřížek odvětrávacích montáž průchodky (trubky) se zhotovením otvoru v tepelné izolaci</t>
  </si>
  <si>
    <t xml:space="preserve">Poznámka k souboru cen:_x000D_
Poznámka k souboru cen: 1. V cenách nejsou započteny náklady na dodávku průvětrníku nebo mřížky, tyto se oceňují ve specifikaci. </t>
  </si>
  <si>
    <t>55341426</t>
  </si>
  <si>
    <t>mřížka větrací nerezová se síťovinou 200x200mm</t>
  </si>
  <si>
    <t>7*0,2 "Přepočtené koeficientem množství</t>
  </si>
  <si>
    <t>941211111</t>
  </si>
  <si>
    <t>Montáž lešení řadového rámového lehkého pracovního s podlahami s provozním zatížením tř. 3 do 200 kg/m2 šířky tř. SW06 přes 0,6 do 0,9 m, výšky do 10 m</t>
  </si>
  <si>
    <t xml:space="preserve">Poznámka k souboru cen:_x000D_
Poznámka k souboru cen: 1. V ceně jsou započteny i náklady na kotvení lešení. 2. Montáž lešení řadového rámového lehkého výšky přes 40 m se oceňuje individuálně. 3. Šířkou se rozumí půdorysná vzdálenost, měřená od vnitřního líce sloupků zábradlí k protilehlému volnému okraji podlahy nebo mezi vnitřními líci. </t>
  </si>
  <si>
    <t>9,85*22,75*2</t>
  </si>
  <si>
    <t>941211211</t>
  </si>
  <si>
    <t>Montáž lešení řadového rámového lehkého pracovního s podlahami s provozním zatížením tř. 3 do 200 kg/m2 Příplatek za první a každý další den použití lešení k ceně -1111 nebo -1112</t>
  </si>
  <si>
    <t>448,175*30</t>
  </si>
  <si>
    <t>941211811</t>
  </si>
  <si>
    <t>Demontáž lešení řadového rámového lehkého pracovního s provozním zatížením tř. 3 do 200 kg/m2 šířky tř. SW06 přes 0,6 do 0,9 m, výšky do 10 m</t>
  </si>
  <si>
    <t xml:space="preserve">Poznámka k souboru cen:_x000D_
Poznámka k souboru cen: 1. Demontáž lešení řadového rámového lehkého výšky přes 40 m se oceňuje individuálně. </t>
  </si>
  <si>
    <t>952902501</t>
  </si>
  <si>
    <t>Čištění budov při provádění oprav a udržovacích prací střešních nebo nadstřešních konstrukcí, střech plochých</t>
  </si>
  <si>
    <t xml:space="preserve">Poznámka k souboru cen:_x000D_
Poznámka k souboru cen: 1. Ceny jsou určeny pro oceňování konečného čištění po ukončení oprav a udržovacích prací před předáním do užívání. Do výměry ploch se započítávají i plochy místností, schodišť a chodeb, kterými se přepravuje materiál pro stavební práce. 2. Čištění vnějších ploch tlakovou vodou a tryskáním:pískem se oceňuje cenami souboru cen 629 99 -51 tohoto katalogu. 3. Množství jednotek čištěných ploch: a) se určuje v m2 ploch místností a chodeb nebo jejich částí, kterými se dopravuje materiál nebo jsou používány pro stavební práce b) schodiště se určuje v m2 rozvinuté plochy schodišťových stupňů, c) podest se určuje v m2 půdorysné plochy, d) oken, dveří a vrat v m2 plochy, e) konstrukcí a prvků se určuje v m2 pohledové plochy. 4. Povrch hladký je rovný, nezdrsněný, nezvrásněný (např. linoleum, teraco, hladké dlažby, parkety apod. ). Povrch drsný je nerovný, zdrsněný, zvrásněný (např. betonový potěr, mozaiková dlažba, palubky apod.). 5. V cenách očištění schodišť jsou započteny náklady na očištění schodišťových stupňů a schodišťového zábradlí. Plocha podest se započítává do plochy podlah. 6. V cenách čištění oken a balkonových dveří jsou započteny náklady na očištění rámu, parapetu, prahu a kování a očištění a vyleštění skleněné výplně. 7. V cenách čištění dveří a vrat jsou započteny náklady na očištění rámu, výplně, prahu a kování. 8. Čištění říms (odstraňování smetí, prachu, náletů apod.) se oceňuje individuálně. 9. Odvoz odpadu se ocení položkami odvozu suti ceníku 801-3, hmotnost se stanoví individuálně. </t>
  </si>
  <si>
    <t>22,575*13</t>
  </si>
  <si>
    <t>962032240</t>
  </si>
  <si>
    <t>Bourání zdiva nadzákladového z cihel nebo tvárnic z cihel pálených nebo vápenopískových, na maltu cementovou, objemu do 1 m3</t>
  </si>
  <si>
    <t xml:space="preserve">Poznámka k souboru cen:_x000D_
Poznámka k souboru cen: 1. Bourání pilířů o průřezu přes 0,36 m2 se oceňuje příslušnými cenami -2230, -2231, -2240, -2241,-2253 a -2254 jako bourání zdiva nadzákladového cihelného. </t>
  </si>
  <si>
    <t>23,1*0,25*0,85*2</t>
  </si>
  <si>
    <t>13*0,25*0,85*2</t>
  </si>
  <si>
    <t>965042141</t>
  </si>
  <si>
    <t>Bourání mazanin betonových nebo z litého asfaltu tl. do 100 mm, plochy přes 4 m2</t>
  </si>
  <si>
    <t>293,475*0,05</t>
  </si>
  <si>
    <t>965082941</t>
  </si>
  <si>
    <t>Odstranění násypu pod podlahami nebo ochranného násypu na střechách tl. přes 200 mm jakékoliv plochy</t>
  </si>
  <si>
    <t>22,575*13*0,55</t>
  </si>
  <si>
    <t>997013153</t>
  </si>
  <si>
    <t>Vnitrostaveništní doprava suti a vybouraných hmot vodorovně do 50 m svisle s omezením mechanizace pro budovy a haly výšky přes 9 do 12 m</t>
  </si>
  <si>
    <t>291,849*15</t>
  </si>
  <si>
    <t>997013631</t>
  </si>
  <si>
    <t>Poplatek za uložení stavebního odpadu na skládce (skládkovné) směsného stavebního a demoličního zatříděného do Katalogu odpadů pod kódem 17 09 04</t>
  </si>
  <si>
    <t>998017002</t>
  </si>
  <si>
    <t>Přesun hmot pro budovy občanské výstavby, bydlení, výrobu a služby s omezením mechanizace vodorovná dopravní vzdálenost do 100 m pro budovy s jakoukoliv nosnou konstrukcí výšky přes 6 do 12 m</t>
  </si>
  <si>
    <t>712</t>
  </si>
  <si>
    <t>Povlakové krytiny</t>
  </si>
  <si>
    <t>712300832</t>
  </si>
  <si>
    <t>Odstranění ze střech plochých do 10° krytiny povlakové dvouvrstvé</t>
  </si>
  <si>
    <t>(22,575*0,5*2)</t>
  </si>
  <si>
    <t>13*0,5*2</t>
  </si>
  <si>
    <t>712311101</t>
  </si>
  <si>
    <t>Provedení povlakové krytiny střech plochých do 10° natěradly a tmely za studena nátěrem lakem penetračním nebo asfaltovým</t>
  </si>
  <si>
    <t xml:space="preserve">Poznámka k souboru cen:_x000D_
Poznámka k souboru cen: 1. Povlakové krytiny střech jednotlivě do 10 m2 se oceňují skladebně cenou příslušné izolace a cenou 712 39-9095 Příplatek za plochu do 10 m2. </t>
  </si>
  <si>
    <t>23,42*13,82</t>
  </si>
  <si>
    <t>22,25*1,05*2</t>
  </si>
  <si>
    <t>12,651*1,05*2</t>
  </si>
  <si>
    <t>11163150</t>
  </si>
  <si>
    <t>lak penetrační asfaltový</t>
  </si>
  <si>
    <t>396,956*0,0003 "Přepočtené koeficientem množství</t>
  </si>
  <si>
    <t>712341559</t>
  </si>
  <si>
    <t>Provedení povlakové krytiny střech plochých do 10° pásy přitavením NAIP v plné ploše</t>
  </si>
  <si>
    <t xml:space="preserve">Poznámka k souboru cen:_x000D_
Poznámka k souboru cen: 1. Povlakové krytiny střech jednotlivě do 10 m2 se oceňují skladebně cenou příslušné izolace a cenou 712 39-9097 Příplatek za plochu do 10 m2. </t>
  </si>
  <si>
    <t>62832134</t>
  </si>
  <si>
    <t>pás asfaltový natavitelný oxidovaný tl 4,0mm typu V60 S40 s vložkou ze skleněné rohože, s jemnozrnným minerálním posypem</t>
  </si>
  <si>
    <t>396,956*1,15 "Přepočtené koeficientem množství</t>
  </si>
  <si>
    <t>712363005</t>
  </si>
  <si>
    <t>Provedení povlakové krytiny střech plochých do 10° fólií termoplastickou mPVC (měkčené PVC) aplikace fólie na oplechování (na tzv. fóliový plech) horkovzdušným navařením v plné ploše</t>
  </si>
  <si>
    <t>74,5*0,7</t>
  </si>
  <si>
    <t>712363351</t>
  </si>
  <si>
    <t>Povlakové krytiny střech plochých do 10° z tvarovaných poplastovaných lišt pro mPVC pásek rš 50 mm</t>
  </si>
  <si>
    <t xml:space="preserve">Poznámka k souboru cen:_x000D_
Poznámka k souboru cen: 1. Položka -3344 se použije v případě, pokud položky -3311 až -3333 mají větší rozvinutou šířku. 2. V ceně -3344 nejsou započteny náklady na vytvoření ohybu. Tyto se oceňují příplatkem -3345 tohoto souboru cen. </t>
  </si>
  <si>
    <t>(1,5+1,5+0,5+0,5)*2</t>
  </si>
  <si>
    <t>0,5*4</t>
  </si>
  <si>
    <t>1+1+0,5+0,5</t>
  </si>
  <si>
    <t>712363352</t>
  </si>
  <si>
    <t>Povlakové krytiny střech plochých do 10° z tvarovaných poplastovaných lišt pro mPVC vnitřní koutová lišta rš 100 mm</t>
  </si>
  <si>
    <t>22,255+22,255+12,68+12,68</t>
  </si>
  <si>
    <t>712363353</t>
  </si>
  <si>
    <t>Povlakové krytiny střech plochých do 10° z tvarovaných poplastovaných lišt pro mPVC vnější koutová lišta rš 100 mm</t>
  </si>
  <si>
    <t>712363384</t>
  </si>
  <si>
    <t>Povlakové krytiny střech plochých do 10° z tvarovaných poplastovaných lišt ostatní atypická výroba profilů o větší rš</t>
  </si>
  <si>
    <t>23,395*0,9*2</t>
  </si>
  <si>
    <t>12,68*0,9*2</t>
  </si>
  <si>
    <t>712363405</t>
  </si>
  <si>
    <t>Provedení povlakové krytiny střech plochých do 10° s mechanicky kotvenou izolací včetně položení fólie a horkovzdušného svaření tl. tepelné izolace do 100 mm budovy výšky do 18 m, kotvené do betonu krajní pole</t>
  </si>
  <si>
    <t xml:space="preserve">Poznámka k souboru cen:_x000D_
Poznámka k souboru cen: 1. V cenách jsou započteny i náklady na dodávku kotev. 2. V cenách nejsou započteny náklady na dodávku fólie; tato se oceňuje ve specifikaci. 3. V cenách -3671 až -3674 nejsou započteny náklady na dodávku lišt; tyto se oceňují ve specifikaci. 4. Kotvení plechových lišt rš větší než 200 mm se oceňují katalogem 800-764 Klempířské konstrukce. 5. Vymezení rohových a okrajových částí je dané kotevním plánem nebo výpočtem podle přílohy č. 3 tohoto katalogu. </t>
  </si>
  <si>
    <t>28322000</t>
  </si>
  <si>
    <t>fólie hydroizolační střešní mPVC mechanicky kotvená tl 2,0mm šedá</t>
  </si>
  <si>
    <t>396,956</t>
  </si>
  <si>
    <t>39,683</t>
  </si>
  <si>
    <t>436,639*1,15 "Přepočtené koeficientem množství</t>
  </si>
  <si>
    <t>712363406</t>
  </si>
  <si>
    <t>Provedení povlakové krytiny střech plochých do 10° s mechanicky kotvenou izolací včetně položení fólie a horkovzdušného svaření tl. tepelné izolace do 100 mm budovy výšky do 18 m, kotvené do betonu rohové pole</t>
  </si>
  <si>
    <t>0,55*23,395*2</t>
  </si>
  <si>
    <t>12,68*0,55*2</t>
  </si>
  <si>
    <t>712391171</t>
  </si>
  <si>
    <t>Provedení povlakové krytiny střech plochých do 10° -ostatní práce provedení vrstvy textilní podkladní</t>
  </si>
  <si>
    <t xml:space="preserve">Poznámka k souboru cen:_x000D_
Poznámka k souboru cen: 1. Cenami -9095 až -9097 lze oceňovat jen tehdy, nepřesáhne-li součet plochy vodorovné a svislé izolační vrstvy 10 m2. 2. Cenou -9095 až -9097 nelze oceňovat opravy a údržbu povlakové krytiny. </t>
  </si>
  <si>
    <t>(22,25+22,25+12,651+12,651)*0,55</t>
  </si>
  <si>
    <t>69311008</t>
  </si>
  <si>
    <t>geotextilie tkaná separační, filtrační, výztužná PP pevnost v tahu 40kN/m</t>
  </si>
  <si>
    <t>435,347*1,15 "Přepočtené koeficientem množství</t>
  </si>
  <si>
    <t>712998202</t>
  </si>
  <si>
    <t>Provedení povlakové krytiny střech - ostatní práce montáž odvodňovacího prvku nouzového atikového přepadu z PVC na dešťovou vodu DN 125</t>
  </si>
  <si>
    <t xml:space="preserve">Poznámka k souboru cen:_x000D_
Poznámka k souboru cen: 1. Cena -8106 se používá pro střechy s kačírkem nebo s jinými přitěžujícím souvrstvím. </t>
  </si>
  <si>
    <t>28342773</t>
  </si>
  <si>
    <t>přepad bezpečnostní atikový DN 125 s manžetou pro hydroizolaci z PVC-P</t>
  </si>
  <si>
    <t>998712102</t>
  </si>
  <si>
    <t>Přesun hmot pro povlakové krytiny stanovený z hmotnosti přesunovaného materiálu vodorovná dopravní vzdálenost do 50 m v objektech výšky přes 6 do 12 m</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</si>
  <si>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</si>
  <si>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998712181</t>
  </si>
  <si>
    <t>Přesun hmot pro povlakové krytiny stanovený z hmotnosti přesunovaného materiálu Příplatek k cenám za přesun prováděný bez použití mechanizace pro jakoukoliv výšku objektu</t>
  </si>
  <si>
    <t>713</t>
  </si>
  <si>
    <t>Izolace tepelné</t>
  </si>
  <si>
    <t>713131143</t>
  </si>
  <si>
    <t>Montáž tepelné izolace stěn rohožemi, pásy, deskami, dílci, bloky (izolační materiál ve specifikaci) lepením celoplošně s mechanickým kotvením</t>
  </si>
  <si>
    <t xml:space="preserve">Poznámka k souboru cen:_x000D_
Poznámka k souboru cen: 1. Položky Montáž tepelných izolací stěn lze použít i pro ocenění montáže svislých tepelných izolací základových konstrukcí (základové pásy, desky apod.). 2. V cenách -1161 až -1167 nejsou započteny náklady na podkladní rošt a olištování zdí; tyto se oceňují pro kovový rošt cenami souboru 763 12-16 katalogu 763 - Konstrukce suché výstavby nebo pro dřevěný rošt cenami souboru 766 41-72 katalogu 766 – Konstrukce truhlářské. </t>
  </si>
  <si>
    <t>"atika</t>
  </si>
  <si>
    <t>23,395*1,07*2</t>
  </si>
  <si>
    <t>12,68*1,07*2</t>
  </si>
  <si>
    <t>28375980</t>
  </si>
  <si>
    <t>deska EPS 100 fasádní λ=0,037 tl 120mm</t>
  </si>
  <si>
    <t>77,2*1,05 "Přepočtené koeficientem množství</t>
  </si>
  <si>
    <t>28375933</t>
  </si>
  <si>
    <t>deska EPS 70 fasádní λ=0,039 tl 50mm</t>
  </si>
  <si>
    <t>19,5*1,03 "Přepočtené koeficientem množství</t>
  </si>
  <si>
    <t>713141131</t>
  </si>
  <si>
    <t>Montáž tepelné izolace střech plochých rohožemi, pásy, deskami, dílci, bloky (izolační materiál ve specifikaci) přilepenými za studena zplna, jednovrstvá</t>
  </si>
  <si>
    <t xml:space="preserve">Poznámka k souboru cen:_x000D_
Poznámka k souboru cen: 1. Množství tepelné izolace střech plochých atikovými pásky k ceně -1211 se určuje v m projektované délky obložení (bez přesahů) na obvodu ploché střechy. 2. Množství jednotek tepelné izolace střech plochých spádovými klíny k cenám -1311 až -1335 se určuje v m2 půdorysné projektované vyspádované plochy střechy. 3. V cenách -1221 až -1262 jsou započteny náklady na montáž a dodávku kotevních šroubů. 4. V cenách -1221 až -1262 nejsou započteny náklady na položení tepelné izolace; tyto se oceňují cenami -1111 až - 1151 tohoto souboru cen. 5. Ceny -1381 až -1396 lze použít pro montáž izolace do 1000mm. V případě vyšších střešních konstrukcí se pro izolace stěn použijí položky souboru cen 713 13-11 Montáž tepelné izolace stěn tohoto katalogu. </t>
  </si>
  <si>
    <t>"komín</t>
  </si>
  <si>
    <t>28376445</t>
  </si>
  <si>
    <t>deska z polystyrénu XPS, hrana rovná a strukturovaný povrch 300kPa tl 140mm</t>
  </si>
  <si>
    <t>100</t>
  </si>
  <si>
    <t>39,683*1,02 "Přepočtené koeficientem množství</t>
  </si>
  <si>
    <t>51</t>
  </si>
  <si>
    <t>28376441</t>
  </si>
  <si>
    <t>deska z polystyrénu XPS, hrana rovná a strukturovaný povrch 300kPa tl 60mm</t>
  </si>
  <si>
    <t>102</t>
  </si>
  <si>
    <t>2,25*1,03 "Přepočtené koeficientem množství</t>
  </si>
  <si>
    <t>713141136</t>
  </si>
  <si>
    <t>Montáž tepelné izolace střech plochých rohožemi, pásy, deskami, dílci, bloky (izolační materiál ve specifikaci) přilepenými za studena nízkoexpanzní (PUR) pěnou</t>
  </si>
  <si>
    <t>104</t>
  </si>
  <si>
    <t>22,255*12,68</t>
  </si>
  <si>
    <t>53</t>
  </si>
  <si>
    <t>28372309</t>
  </si>
  <si>
    <t>deska EPS 100 do plochých střech a podlah λ=0,037 tl 100mm</t>
  </si>
  <si>
    <t>106</t>
  </si>
  <si>
    <t>282,193*1,02 "Přepočtené koeficientem množství</t>
  </si>
  <si>
    <t>713141152</t>
  </si>
  <si>
    <t>Montáž tepelné izolace střech plochých rohožemi, pásy, deskami, dílci, bloky (izolační materiál ve specifikaci) kladenými volně dvouvrstvá</t>
  </si>
  <si>
    <t>108</t>
  </si>
  <si>
    <t>55</t>
  </si>
  <si>
    <t>28372324</t>
  </si>
  <si>
    <t>deska EPS 100 do plochých střech a podlah λ=0,037 tl 300mm</t>
  </si>
  <si>
    <t>110</t>
  </si>
  <si>
    <t>282,193</t>
  </si>
  <si>
    <t>713141212</t>
  </si>
  <si>
    <t>Montáž tepelné izolace střech plochých atikovými klíny přilepenými za studena nízkoexpanzní (PUR) pěnou</t>
  </si>
  <si>
    <t>112</t>
  </si>
  <si>
    <t>57</t>
  </si>
  <si>
    <t>63152006</t>
  </si>
  <si>
    <t>klín atikový přechodný minerální plochých střech tl 60x60mm</t>
  </si>
  <si>
    <t>114</t>
  </si>
  <si>
    <t>713141263</t>
  </si>
  <si>
    <t>Montáž tepelné izolace střech plochých mechanické přikotvení šrouby včetně dodávky šroubů, bez položení tepelné izolace tl. izolace přes 240 mm do betonu</t>
  </si>
  <si>
    <t>116</t>
  </si>
  <si>
    <t>59</t>
  </si>
  <si>
    <t>713141336</t>
  </si>
  <si>
    <t>Montáž tepelné izolace střech plochých spádovými klíny v ploše přilepenými za studena nízkoexpanzní (PUR) pěnou</t>
  </si>
  <si>
    <t>118</t>
  </si>
  <si>
    <t>28376141</t>
  </si>
  <si>
    <t>klín izolační z pěnového polystyrenu EPS 100 spádový</t>
  </si>
  <si>
    <t>120</t>
  </si>
  <si>
    <t>61</t>
  </si>
  <si>
    <t>998713102</t>
  </si>
  <si>
    <t>Přesun hmot pro izolace tepelné stanovený z hmotnosti přesunovaného materiálu vodorovná dopravní vzdálenost do 50 m v objektech výšky přes 6 m do 12 m</t>
  </si>
  <si>
    <t>122</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</si>
  <si>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</si>
  <si>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998713181</t>
  </si>
  <si>
    <t>Přesun hmot pro izolace tepelné stanovený z hmotnosti přesunovaného materiálu Příplatek k cenám za přesun prováděný bez použití mechanizace pro jakoukoliv výšku objektu</t>
  </si>
  <si>
    <t>124</t>
  </si>
  <si>
    <t>721</t>
  </si>
  <si>
    <t>Zdravotechnika - vnitřní kanalizace</t>
  </si>
  <si>
    <t>63</t>
  </si>
  <si>
    <t>721210822</t>
  </si>
  <si>
    <t>Demontáž kanalizačního příslušenství střešních vtoků DN 100</t>
  </si>
  <si>
    <t>126</t>
  </si>
  <si>
    <t>721220802</t>
  </si>
  <si>
    <t>Demontáž zápachových uzávěrek DN 100</t>
  </si>
  <si>
    <t>128</t>
  </si>
  <si>
    <t>65</t>
  </si>
  <si>
    <t>721233113</t>
  </si>
  <si>
    <t>Střešní vtoky (vpusti) polypropylenové (PP) pro ploché střechy s odtokem svislým DN 125</t>
  </si>
  <si>
    <t>130</t>
  </si>
  <si>
    <t>721273153</t>
  </si>
  <si>
    <t>Ventilační hlavice z polypropylenu (PP) DN 110</t>
  </si>
  <si>
    <t>132</t>
  </si>
  <si>
    <t>67</t>
  </si>
  <si>
    <t>998721102</t>
  </si>
  <si>
    <t>Přesun hmot pro vnitřní kanalizace stanovený z hmotnosti přesunovaného materiálu vodorovná dopravní vzdálenost do 50 m v objektech výšky přes 6 do 12 m</t>
  </si>
  <si>
    <t>134</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</si>
  <si>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</si>
  <si>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998721181</t>
  </si>
  <si>
    <t>Přesun hmot pro vnitřní kanalizace stanovený z hmotnosti přesunovaného materiálu Příplatek k ceně za přesun prováděný bez použití mechanizace pro jakoukoliv výšku objektu</t>
  </si>
  <si>
    <t>136</t>
  </si>
  <si>
    <t>731</t>
  </si>
  <si>
    <t>Ústřední vytápění - kotelny</t>
  </si>
  <si>
    <t>69</t>
  </si>
  <si>
    <t>73181030R002</t>
  </si>
  <si>
    <t>Přeložení nerozového kouřovodu z plynové kotelny vč. následné revize ( podrobný popis viz PD)vč. demontáž stávajících kotev komínu, dodávka prodloužených kotev nerezového komínu vlivem odsazení od zateplovacího systému a jejich montáž</t>
  </si>
  <si>
    <t>soubor</t>
  </si>
  <si>
    <t>138</t>
  </si>
  <si>
    <t xml:space="preserve">Poznámka k souboru cen:_x000D_
Poznámka k souboru cen: 1. Délka potrubí odtahu spalin vedených vodorovně nebo svisle, mezi napojením kotle a příslušným napojením na komínovou šachtu, prostupu stěnou nebo po napojení střešního komínku se oceňuje cenami prodloužení potrubí. </t>
  </si>
  <si>
    <t>741</t>
  </si>
  <si>
    <t>Elektroinstalace - silnoproud</t>
  </si>
  <si>
    <t>741421811R01</t>
  </si>
  <si>
    <t>Demontáž hromosvodného vedení bez zachování funkčnosti</t>
  </si>
  <si>
    <t>140</t>
  </si>
  <si>
    <t>71</t>
  </si>
  <si>
    <t>741421811R02</t>
  </si>
  <si>
    <t>Montáž hromosvodného vedení střešní část vč. svodů</t>
  </si>
  <si>
    <t>142</t>
  </si>
  <si>
    <t>742</t>
  </si>
  <si>
    <t>Elektroinstalace - slaboproud</t>
  </si>
  <si>
    <t>742420821</t>
  </si>
  <si>
    <t>Demontáž společné televizní antény anténního stožáru</t>
  </si>
  <si>
    <t>144</t>
  </si>
  <si>
    <t>764</t>
  </si>
  <si>
    <t>Konstrukce klempířské</t>
  </si>
  <si>
    <t>73</t>
  </si>
  <si>
    <t>764002414</t>
  </si>
  <si>
    <t>Montáž strukturované oddělovací rohože jakékoli rš</t>
  </si>
  <si>
    <t>146</t>
  </si>
  <si>
    <t>4,05*0,715</t>
  </si>
  <si>
    <t>28329223</t>
  </si>
  <si>
    <t>fólie difuzně propustné s nakašírovanou strukturovanou rohoží pod hladkou plechovou krytinu</t>
  </si>
  <si>
    <t>148</t>
  </si>
  <si>
    <t>2,896*1,15 "Přepočtené koeficientem množství</t>
  </si>
  <si>
    <t>75</t>
  </si>
  <si>
    <t>764002841</t>
  </si>
  <si>
    <t>Demontáž klempířských konstrukcí oplechování horních ploch zdí a nadezdívek do suti</t>
  </si>
  <si>
    <t>150</t>
  </si>
  <si>
    <t>23,1*2</t>
  </si>
  <si>
    <t>13*2</t>
  </si>
  <si>
    <t>764004801</t>
  </si>
  <si>
    <t>Demontáž klempířských konstrukcí žlabu podokapního do suti</t>
  </si>
  <si>
    <t>152</t>
  </si>
  <si>
    <t>77</t>
  </si>
  <si>
    <t>764004803</t>
  </si>
  <si>
    <t>Demontáž klempířských konstrukcí žlabu podokapního k dalšímu použití</t>
  </si>
  <si>
    <t>154</t>
  </si>
  <si>
    <t>764004861</t>
  </si>
  <si>
    <t>Demontáž klempířských konstrukcí svodu do suti</t>
  </si>
  <si>
    <t>156</t>
  </si>
  <si>
    <t>79</t>
  </si>
  <si>
    <t>764214609</t>
  </si>
  <si>
    <t>Oplechování horních ploch zdí a nadezdívek (atik) z pozinkovaného plechu s povrchovou úpravou mechanicky kotvené rš 800 mm</t>
  </si>
  <si>
    <t>158</t>
  </si>
  <si>
    <t>"K17</t>
  </si>
  <si>
    <t>4,05</t>
  </si>
  <si>
    <t>764214611</t>
  </si>
  <si>
    <t>Oplechování horních ploch zdí a nadezdívek (atik) z pozinkovaného plechu s povrchovou úpravou mechanicky kotvené přes rš 800 mm</t>
  </si>
  <si>
    <t>160</t>
  </si>
  <si>
    <t>1,5*0,9*2</t>
  </si>
  <si>
    <t>1*0,9</t>
  </si>
  <si>
    <t>0,5*0,9</t>
  </si>
  <si>
    <t>81</t>
  </si>
  <si>
    <t>764511602</t>
  </si>
  <si>
    <t>Žlab podokapní z pozinkovaného plechu s povrchovou úpravou včetně háků a čel půlkruhový rš 330 mm</t>
  </si>
  <si>
    <t>162</t>
  </si>
  <si>
    <t>764518622</t>
  </si>
  <si>
    <t>Svod z pozinkovaného plechu s upraveným povrchem včetně objímek, kolen a odskoků kruhový, průměru 100 mm</t>
  </si>
  <si>
    <t>164</t>
  </si>
  <si>
    <t>83</t>
  </si>
  <si>
    <t>998764102</t>
  </si>
  <si>
    <t>Přesun hmot pro konstrukce klempířské stanovený z hmotnosti přesunovaného materiálu vodorovná dopravní vzdálenost do 50 m v objektech výšky přes 6 do 12 m</t>
  </si>
  <si>
    <t>166</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</si>
  <si>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</si>
  <si>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998764181</t>
  </si>
  <si>
    <t>Přesun hmot pro konstrukce klempířské stanovený z hmotnosti přesunovaného materiálu Příplatek k cenám za přesun prováděný bez použití mechanizace pro jakoukoliv výšku objektu</t>
  </si>
  <si>
    <t>168</t>
  </si>
  <si>
    <t>765</t>
  </si>
  <si>
    <t>Krytina skládaná</t>
  </si>
  <si>
    <t>85</t>
  </si>
  <si>
    <t>765192001</t>
  </si>
  <si>
    <t>Nouzové zakrytí střechy plachtou</t>
  </si>
  <si>
    <t>170</t>
  </si>
  <si>
    <t xml:space="preserve">Poznámka k souboru cen:_x000D_
Poznámka k souboru cen: 1. Cenu lze použít pro přechodné zakrytí střechy nebo krovu. 2. V ceně 765 19-2001 jsou započteny náklady i na: a) montáž a demontáž plachty, b) opotřebení plachty. </t>
  </si>
  <si>
    <t>767</t>
  </si>
  <si>
    <t>Konstrukce zámečnické</t>
  </si>
  <si>
    <t>767161126</t>
  </si>
  <si>
    <t>Montáž zábradlí rovného z trubek nebo tenkostěnných profilů na ocelovou konstrukci, hmotnosti 1 m zábradlí přes 20 do 30 kg</t>
  </si>
  <si>
    <t>172</t>
  </si>
  <si>
    <t xml:space="preserve">Poznámka k souboru cen:_x000D_
Poznámka k souboru cen: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</si>
  <si>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87</t>
  </si>
  <si>
    <t>14011010R001</t>
  </si>
  <si>
    <t>zábradlí výstupní k žebříku na výstup střechy</t>
  </si>
  <si>
    <t>174</t>
  </si>
  <si>
    <t>767832102</t>
  </si>
  <si>
    <t>Montáž venkovních požárních žebříků do zdiva bez suchovodu</t>
  </si>
  <si>
    <t>176</t>
  </si>
  <si>
    <t>89</t>
  </si>
  <si>
    <t>44983046</t>
  </si>
  <si>
    <t>žebřík venkovní s přímým výstupem a ochranným košem bez suchovodu z pozinkované oceli celkem do dl 6m</t>
  </si>
  <si>
    <t>178</t>
  </si>
  <si>
    <t>767832802</t>
  </si>
  <si>
    <t>Demontáž venkovních požárních žebříků bez ochranného koše</t>
  </si>
  <si>
    <t>180</t>
  </si>
  <si>
    <t>91</t>
  </si>
  <si>
    <t>767834112</t>
  </si>
  <si>
    <t>Montáž venkovních požárních žebříků Příplatek k cenám za montáž ochranného koše, připevněného svařováním</t>
  </si>
  <si>
    <t>182</t>
  </si>
  <si>
    <t>767881141</t>
  </si>
  <si>
    <t>Montáž záchytného systému proti pádu bodů samostatných nebo v systému s poddajným kotvícím vedením do železobetonu mechanickými kotvami</t>
  </si>
  <si>
    <t>184</t>
  </si>
  <si>
    <t xml:space="preserve">Poznámka k souboru cen:_x000D_
Poznámka k souboru cen: 1. V ceně -1112 jsou započteny i náklady na chemickou kotvu. 2. V ceně -1135 jsou započteny i náklady na montáž zátěžových dlaždic. Jejich dodávka je součástí dodávky sloupku a oceňuje se ve specifikaci. 3. V cenách nejsou započteny náklady na: a) dodávku prvků potřebných k uchycení sloupků a bodů (vyjma kotev chemických); tyto jsou součástí dodávky sloupků a bodů a oceňují se ve specifikaci, b) nutné zapravení povrchu střechy podle druhu (měkčené PVC, bitumen, ...) po montáži sloupků a bodů, tyto se oceňují cenami 711 74-7067 katalogu 800-711 Izolace proti vodě nebo 713 36-3115 katalogu 800-712 Povlakové krytiny nebo individuálně. 4. Množství měrných jednotek nástavců určených k upevnění na sloupky nebo body v systému poddajného kotvícího vedení se určuje v souborech podle výsledné délky vedení zajišťovaného úseku. 5. Montáž záchytného systému pro šikmé střechy skládané se oceňují cenami 765 11-5421, 765 12-5421, 765 13-5043 a 765 15-5022 části A02 katalogu 765 Konstrukce pokrývačské. </t>
  </si>
  <si>
    <t>93</t>
  </si>
  <si>
    <t>70921345</t>
  </si>
  <si>
    <t>kotvicí bod pro betonové nosníky pomocí čtyř závitových tyčí dl 500mm</t>
  </si>
  <si>
    <t>186</t>
  </si>
  <si>
    <t>767881161</t>
  </si>
  <si>
    <t>Montáž záchytného systému proti pádu nástavců určených k upevnění na sloupky nebo body v systému poddajného kotvícího vedení montáž lana uchycení lana k nástavcům</t>
  </si>
  <si>
    <t>188</t>
  </si>
  <si>
    <t>95</t>
  </si>
  <si>
    <t>31452200</t>
  </si>
  <si>
    <t>nerezové lano určené pro systémy s požadavkem na permanentní kotvicí vedení tl 6mm</t>
  </si>
  <si>
    <t>190</t>
  </si>
  <si>
    <t>18+18+9+9</t>
  </si>
  <si>
    <t>998767102</t>
  </si>
  <si>
    <t>Přesun hmot pro zámečnické konstrukce stanovený z hmotnosti přesunovaného materiálu vodorovná dopravní vzdálenost do 50 m v objektech výšky přes 6 do 12 m</t>
  </si>
  <si>
    <t>192</t>
  </si>
  <si>
    <t xml:space="preserve">Poznámka k souboru cen:_x000D_
Poznámka k souboru cen: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</si>
  <si>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97</t>
  </si>
  <si>
    <t>998767181</t>
  </si>
  <si>
    <t>Přesun hmot pro zámečnické konstrukce stanovený z hmotnosti přesunovaného materiálu Příplatek k cenám za přesun prováděný bez použití mechanizace pro jakoukoliv výšku objektu</t>
  </si>
  <si>
    <t>194</t>
  </si>
  <si>
    <t>Práce a dodávky M</t>
  </si>
  <si>
    <t>22-M</t>
  </si>
  <si>
    <t>Montáže technologických zařízení pro dopravní stavby</t>
  </si>
  <si>
    <t>220731515</t>
  </si>
  <si>
    <t>Montáž antény ve výšce přes 5 m</t>
  </si>
  <si>
    <t>196</t>
  </si>
  <si>
    <t>99</t>
  </si>
  <si>
    <t>59660253R03</t>
  </si>
  <si>
    <t>anténí stožár výšky 2m dle PD</t>
  </si>
  <si>
    <t>256</t>
  </si>
  <si>
    <t>198</t>
  </si>
  <si>
    <t>Vedlejší rozpočtové náklady</t>
  </si>
  <si>
    <t>VRN1</t>
  </si>
  <si>
    <t>Průzkumné, geodetické a projektové práce</t>
  </si>
  <si>
    <t>Průzkumné práce - vnitřní průduchy komínových těles zrevidovat</t>
  </si>
  <si>
    <t>200</t>
  </si>
  <si>
    <t>VRN4</t>
  </si>
  <si>
    <t>Inženýrská činnost</t>
  </si>
  <si>
    <t>101</t>
  </si>
  <si>
    <t>Inženýrská činnost - kontrola stavu střešní části po demontáži povlakových vrstev</t>
  </si>
  <si>
    <t>…</t>
  </si>
  <si>
    <t>202</t>
  </si>
  <si>
    <t>03 - Zateplení obvodového pláště</t>
  </si>
  <si>
    <t xml:space="preserve">    1 - Zemní práce</t>
  </si>
  <si>
    <t xml:space="preserve">    711 - Izolace proti vodě, vlhkosti a plynům</t>
  </si>
  <si>
    <t xml:space="preserve">    781 - Dokončovací práce - obklady</t>
  </si>
  <si>
    <t xml:space="preserve">    783 - Dokončovací práce - nátěry</t>
  </si>
  <si>
    <t xml:space="preserve">    787 - Dokončovací práce - zasklívání</t>
  </si>
  <si>
    <t>Zemní práce</t>
  </si>
  <si>
    <t>113107143</t>
  </si>
  <si>
    <t>Odstranění podkladů nebo krytů ručně s přemístěním hmot na skládku na vzdálenost do 3 m nebo s naložením na dopravní prostředek živičných, o tl. vrstvy přes 100 do 150 mm</t>
  </si>
  <si>
    <t xml:space="preserve">Poznámka k souboru cen:_x000D_
Poznámka k souboru cen: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</si>
  <si>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(23,259+19,66+9,11+13,82)*1</t>
  </si>
  <si>
    <t>132212111</t>
  </si>
  <si>
    <t>Hloubení rýh šířky do 800 mm ručně zapažených i nezapažených, s urovnáním dna do předepsaného profilu a spádu v hornině třídy těžitelnosti I skupiny 3 soudržných</t>
  </si>
  <si>
    <t xml:space="preserve">Poznámka k souboru cen:_x000D_
Poznámka k souboru cen: 1. V cenách jsou započteny i náklady na přehození výkopku na přilehlém terénu na vzdálenost do 3 m od podélné osy rýhy nebo naložení výkopku na dopravní prostředek. </t>
  </si>
  <si>
    <t>(23,259+19,66+9,11+13,82)*0,5*0,6</t>
  </si>
  <si>
    <t>174111101</t>
  </si>
  <si>
    <t>Zásyp sypaninou z jakékoliv horniny ručně s uložením výkopku ve vrstvách se zhutněním jam, šachet, rýh nebo kolem objektů v těchto vykopávkách</t>
  </si>
  <si>
    <t xml:space="preserve">Poznámka k souboru cen:_x000D_
Poznámka k souboru cen: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t>
  </si>
  <si>
    <t>564211111</t>
  </si>
  <si>
    <t>Podklad nebo podsyp ze štěrkopísku ŠP s rozprostřením, vlhčením a zhutněním, po zhutnění tl. 50 mm</t>
  </si>
  <si>
    <t xml:space="preserve">"Okapový chodník </t>
  </si>
  <si>
    <t>564231111</t>
  </si>
  <si>
    <t>Podklad nebo podsyp ze štěrkopísku ŠP s rozprostřením, vlhčením a zhutněním, po zhutnění tl. 100 mm</t>
  </si>
  <si>
    <t>576153311</t>
  </si>
  <si>
    <t>Asfaltový koberec mastixový SMA 16 (AKMH) s rozprostřením a se zhutněním v pruhu šířky do 3 m, po zhutnění tl. 60 mm</t>
  </si>
  <si>
    <t>611325123</t>
  </si>
  <si>
    <t>Vápenocementová omítka rýh štuková ve stropech, šířky rýhy přes 300 mm</t>
  </si>
  <si>
    <t>"1.NP</t>
  </si>
  <si>
    <t>9,8*0,5</t>
  </si>
  <si>
    <t>"2.NP</t>
  </si>
  <si>
    <t>17,4*0,5</t>
  </si>
  <si>
    <t>612325123</t>
  </si>
  <si>
    <t>Vápenocementová omítka rýh štuková ve stěnách, šířky rýhy přes 300 mm</t>
  </si>
  <si>
    <t>(21,8-9,8)*0,5</t>
  </si>
  <si>
    <t>(31,45-17,4)*0,5</t>
  </si>
  <si>
    <t>621211001</t>
  </si>
  <si>
    <t>Montáž kontaktního zateplení lepením a mechanickým kotvením z polystyrenových desek nebo z kombinovaných desek na vnější podhledy, tloušťky desek do 40 mm</t>
  </si>
  <si>
    <t xml:space="preserve">Poznámka k souboru cen:_x000D_
Poznámka k souboru cen: 1. V cenách jsou započteny náklady na: a) upevnění desek lepením a talířovými hmoždinkami, b) přestěrkování izolačních desek, c) vložení sklovláknité výztužné tkaniny, d) uzavření otvorů po kotvách lešení. 2. V cenách nejsou započteny náklady na: a) dodávku desek tepelné izolace; tyto se ocení ve specifikaci, ztratné lze stanovit ve výši 5%,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profilů, tyto se ocení příslušnými cenami této části katalogu. 3. V cenách 621 25-1101 až -1107 jsou započteny náklady na osazení a dodávku tepelněizolačních zátek v počtu 10 ks/m2 pro podhledy. 4. V cenách 622 25-1101 až -1107 jsou započteny náklady na osazení a dodávku tepelněizolačních zátek v počtu 8 ks/m2 pro stěny. 5. Kombinovaná deska je např. sendvičově uspořádaná deska tvořena izolačním jádrem z grafitového polystyrenu a krycí deskou z minerální vlny. </t>
  </si>
  <si>
    <t>4,05*0,64</t>
  </si>
  <si>
    <t>0,64*0,2*2</t>
  </si>
  <si>
    <t>4,05*0,2</t>
  </si>
  <si>
    <t>28376439</t>
  </si>
  <si>
    <t>deska z polystyrénu XPS, hrana rovná a strukturovaný povrch 250kPa tl 40mm</t>
  </si>
  <si>
    <t>3,658*1,02 "Přepočtené koeficientem množství</t>
  </si>
  <si>
    <t>621531021</t>
  </si>
  <si>
    <t>Omítka tenkovrstvá silikonová vnějších ploch probarvená, včetně penetrace podkladu zrnitá, tloušťky 2,0 mm podhledů</t>
  </si>
  <si>
    <t>622135001</t>
  </si>
  <si>
    <t>Vyrovnání nerovností podkladu vnějších omítaných ploch maltou, tloušťky do 10 mm vápenocementovou stěn</t>
  </si>
  <si>
    <t xml:space="preserve">Poznámka k souboru cen:_x000D_
Poznámka k souboru cen: 1. V cenách nejsou započteny náklady na případné vkládání výztuže do vyrovnávací vrstvy; tyto se ocení cenami souboru cen 62.-14-10.. Potažení vnějších ploch pletivem v části A04, katalogu 801-1 Budovy a haly - zděné a monolitické. 2. Ceny -5011 nelze použít, je-li předepsáno vkládání výztužné tkaniny; náklady se ocení cenami 62. 14-1001 v části A04, katalogu 801-1 Budovy a haly - zděné a monolitické. 3. Ceny lze použít i pro ocenění vyrovnání nerovností podkladu ploch určených k omítání u novostaveb. 4. Vyrovnáním se rozumí: a) vrstva omítky pro vyrovnání nerovností podkladu (výtluků apod.), b) vrstva omítky pro vyrovnání křivě postavené zdi, v tomto případě se uvádí průměrná tloušťka vrstvy omítky. </t>
  </si>
  <si>
    <t>(23,3*0,5)</t>
  </si>
  <si>
    <t>19,66*0,15</t>
  </si>
  <si>
    <t>9,26*0,35</t>
  </si>
  <si>
    <t>13,82*0,8</t>
  </si>
  <si>
    <t>622211031</t>
  </si>
  <si>
    <t>Montáž kontaktního zateplení lepením a mechanickým kotvením z polystyrenových desek nebo z kombinovaných desek na vnější stěny, tloušťky desek přes 120 do 160 mm</t>
  </si>
  <si>
    <t>(71,682+361,172)/1,02</t>
  </si>
  <si>
    <t>28376447</t>
  </si>
  <si>
    <t>deska z polystyrénu XPS, hrana rovná a strukturovaný povrch 300kPa tl 160mm</t>
  </si>
  <si>
    <t>(23,3*1)</t>
  </si>
  <si>
    <t>19,66*0,65</t>
  </si>
  <si>
    <t>3,8*1</t>
  </si>
  <si>
    <t>9,26*0,85</t>
  </si>
  <si>
    <t>4,56*1</t>
  </si>
  <si>
    <t>13,82*1,3</t>
  </si>
  <si>
    <t>70,276*1,02 "Přepočtené koeficientem množství</t>
  </si>
  <si>
    <t>28375985</t>
  </si>
  <si>
    <t>deska EPS 100 fasádní λ=0,037 tl 160mm</t>
  </si>
  <si>
    <t>"štít</t>
  </si>
  <si>
    <t>102,95</t>
  </si>
  <si>
    <t>-1,2*1,8*4</t>
  </si>
  <si>
    <t>-2,1*1,6*2</t>
  </si>
  <si>
    <t>"štít s žebříkem</t>
  </si>
  <si>
    <t>89,65</t>
  </si>
  <si>
    <t>-1,2*1,8</t>
  </si>
  <si>
    <t>-1*2,6</t>
  </si>
  <si>
    <t>"pohled</t>
  </si>
  <si>
    <t>163,4</t>
  </si>
  <si>
    <t>-2,4*3,6</t>
  </si>
  <si>
    <t>-2,4*1,8*8</t>
  </si>
  <si>
    <t>"pohled vstup</t>
  </si>
  <si>
    <t>174,5</t>
  </si>
  <si>
    <t>-4,8*1,8*3</t>
  </si>
  <si>
    <t>-2,4*1,8*4</t>
  </si>
  <si>
    <t>-1,2*1,8*2</t>
  </si>
  <si>
    <t>-2,6*1,6</t>
  </si>
  <si>
    <t>"vata</t>
  </si>
  <si>
    <t>-52,77</t>
  </si>
  <si>
    <t>354,09*1,02 "Přepočtené koeficientem množství</t>
  </si>
  <si>
    <t>622212051</t>
  </si>
  <si>
    <t>Montáž kontaktního zateplení vnějšího ostění, nadpraží nebo parapetu lepením z polystyrenových desek nebo z kombinovaných desek hloubky špalet přes 200 do 400 mm, tloušťky desek do 40 mm</t>
  </si>
  <si>
    <t xml:space="preserve">Poznámka k souboru cen:_x000D_
Poznámka k souboru cen: 1. V cenách jsou započteny náklady na: a) upevnění desek celoplošným lepením, b) přestěrkování izolačních desek, c) vložení sklovláknité výztužné tkaniny, d) osazení a dodávku rohovníků. 2. V cenách nejsou započteny náklady na: a) dodávku desek tepelné izolace; tyto se ocení ve specifikaci; ztratné lze stanovit ve výši 10%, b) provedení konečné povrchové úpravy: - vrchní tenkovrstvou omítkou; tyto se ocení příslušnými cenami této části katalogu - nátěrem; tyto se ocení příslušnými cenami části A07 katalogu 800-783 Nátěry 3. Pro ocenění montáže kontaktního zateplení ostění nebo nadpraží hloubky přes 400 mm se použijí ceny souboru cen 62. 2.- 1… Montáž kontaktního zateplení lepením a mechanickým kotvením. </t>
  </si>
  <si>
    <t>0,35*2</t>
  </si>
  <si>
    <t>0,25*2</t>
  </si>
  <si>
    <t>"štít 1</t>
  </si>
  <si>
    <t>(1,2+1,8+1,8+1,2)*4</t>
  </si>
  <si>
    <t>"dveře</t>
  </si>
  <si>
    <t>(1,6+2,6+2,6)*2</t>
  </si>
  <si>
    <t>"štít2</t>
  </si>
  <si>
    <t>1,2+1,8+1,8+1,2</t>
  </si>
  <si>
    <t>1+2,95+2,95</t>
  </si>
  <si>
    <t>"pohled okno schodiště</t>
  </si>
  <si>
    <t>2,4+3,6+3,6+2,4</t>
  </si>
  <si>
    <t>(2,4+1,8+1,8+2,4)*8</t>
  </si>
  <si>
    <t>(1,2+1,8+1,8+2,4)*4</t>
  </si>
  <si>
    <t>"pohled vstupní dveře</t>
  </si>
  <si>
    <t>(4,8+1,8+1,8+4,8)*3</t>
  </si>
  <si>
    <t>(2,4+1,8+1,8+2,4)*4</t>
  </si>
  <si>
    <t>(1,2+1,8+1,8+1,2)*2</t>
  </si>
  <si>
    <t>(1,6+2,85+2,85)</t>
  </si>
  <si>
    <t xml:space="preserve">"xps </t>
  </si>
  <si>
    <t>-3,2</t>
  </si>
  <si>
    <t>-40</t>
  </si>
  <si>
    <t>28375944</t>
  </si>
  <si>
    <t>deska EPS 100 fasádní λ=0,037 tl 40mm</t>
  </si>
  <si>
    <t>622221031</t>
  </si>
  <si>
    <t>Montáž kontaktního zateplení lepením a mechanickým kotvením z desek z minerální vlny s podélnou orientací vláken na vnější stěny, tloušťky desek přes 120 do 160 mm</t>
  </si>
  <si>
    <t>"stěna s žebříkem</t>
  </si>
  <si>
    <t>11,88-2,59</t>
  </si>
  <si>
    <t>8,9</t>
  </si>
  <si>
    <t>7,7</t>
  </si>
  <si>
    <t>24,84-3,36-3,36-1,7</t>
  </si>
  <si>
    <t>18,86-4,3-2,05-2,05</t>
  </si>
  <si>
    <t>63151538</t>
  </si>
  <si>
    <t>deska tepelně izolační minerální kontaktních fasád podélné vlákno λ=0,036 tl 160mm</t>
  </si>
  <si>
    <t>52,77*1,02 "Přepočtené koeficientem množství</t>
  </si>
  <si>
    <t>622222051</t>
  </si>
  <si>
    <t>Montáž kontaktního zateplení vnějšího ostění, nadpraží nebo parapetu lepením z desek z minerální vlny s podélnou nebo kolmou orientací vláken hloubky špalet přes 200 do 400 mm, tloušťky desek do 40 mm</t>
  </si>
  <si>
    <t>(2,6+2,6+1,6)</t>
  </si>
  <si>
    <t>(1,05+1,05+1,8)*2</t>
  </si>
  <si>
    <t>(0,9+0,9+0,9+1,2)</t>
  </si>
  <si>
    <t>(2,6+2,6+1)</t>
  </si>
  <si>
    <t>(2,1+2,1+1,6)*2</t>
  </si>
  <si>
    <t>(1,8+0,95+0,95)</t>
  </si>
  <si>
    <t>63151518</t>
  </si>
  <si>
    <t>deska tepelně izolační minerální kontaktních fasád podélné vlákno λ=0,036 tl 40mm</t>
  </si>
  <si>
    <t>40*0,3</t>
  </si>
  <si>
    <t>12*1,1 "Přepočtené koeficientem množství</t>
  </si>
  <si>
    <t>622251101</t>
  </si>
  <si>
    <t>Montáž kontaktního zateplení lepením a mechanickým kotvením Příplatek k cenám za zápustnou montáž kotev s použitím tepelněizolačních zátek na vnější stěny z polystyrenu</t>
  </si>
  <si>
    <t>424,367</t>
  </si>
  <si>
    <t>622251105</t>
  </si>
  <si>
    <t>Montáž kontaktního zateplení lepením a mechanickým kotvením Příplatek k cenám za zápustnou montáž kotev s použitím tepelněizolačních zátek na vnější stěny z minerální vlny</t>
  </si>
  <si>
    <t>622251201</t>
  </si>
  <si>
    <t>Montáž kontaktního zateplení lepením a mechanickým kotvením Příplatek k cenám za použití disperzní (organické) armovací hmoty při stěrkování izolačních desek</t>
  </si>
  <si>
    <t>(19,5+13,82+23,42+9,2)*2</t>
  </si>
  <si>
    <t>622252001</t>
  </si>
  <si>
    <t>Montáž profilů kontaktního zateplení zakládacích soklových připevněných hmoždinkami</t>
  </si>
  <si>
    <t xml:space="preserve">Poznámka k souboru cen:_x000D_
Poznámka k souboru cen: 1. V cenách jsou započteny náklady na osazení lišt. 2. V cenách nejsou započteny náklady dodávku lišt; tyto se ocení ve specifikaci. Ztratné lze stanovit ve výši 5%. </t>
  </si>
  <si>
    <t>(19,5+13,82+23,42+9,2+4,5+3,61)</t>
  </si>
  <si>
    <t>59051647</t>
  </si>
  <si>
    <t>profil zakládací Al tl 0,7mm pro ETICS pro izolant tl 100mm</t>
  </si>
  <si>
    <t>74,05*1,1 "Přepočtené koeficientem množství</t>
  </si>
  <si>
    <t>28342209</t>
  </si>
  <si>
    <t>profil zakončující  protipožární s okapnicí a tkaninou pro ETICS</t>
  </si>
  <si>
    <t>74,05*1,05 "Přepočtené koeficientem množství</t>
  </si>
  <si>
    <t>622252002</t>
  </si>
  <si>
    <t>Montáž profilů kontaktního zateplení ostatních stěnových, dilatačních apod. lepených do tmelu</t>
  </si>
  <si>
    <t>(161,7+7,56+196,77+67,83+61,74)/1,05</t>
  </si>
  <si>
    <t>59051486</t>
  </si>
  <si>
    <t>profil rohový PVC 15x15mm s výztužnou tkaninou š 100mm pro ETICS</t>
  </si>
  <si>
    <t>(1,8+1,8)*4</t>
  </si>
  <si>
    <t>(2,6+2,6)*2</t>
  </si>
  <si>
    <t>1,8+1,8</t>
  </si>
  <si>
    <t>2,95+2,95</t>
  </si>
  <si>
    <t>3,6+3,6</t>
  </si>
  <si>
    <t>(1,8+1,8)*8</t>
  </si>
  <si>
    <t>(1,8+1,8)*3</t>
  </si>
  <si>
    <t>(1,8+1,8)*2</t>
  </si>
  <si>
    <t>2,85+2,85</t>
  </si>
  <si>
    <t>7,8*4</t>
  </si>
  <si>
    <t>154*1,05 "Přepočtené koeficientem množství</t>
  </si>
  <si>
    <t>59051502</t>
  </si>
  <si>
    <t>profil dilatační rohový PVC s výztužnou tkaninou pro ETICS</t>
  </si>
  <si>
    <t>59051476</t>
  </si>
  <si>
    <t>profil začišťovací PVC 9mm s výztužnou tkaninou pro ostění ETICS</t>
  </si>
  <si>
    <t>(1,2+1,8+1,8)*4</t>
  </si>
  <si>
    <t>1,2+1,8+1,8</t>
  </si>
  <si>
    <t>2,4+3,6+3,6</t>
  </si>
  <si>
    <t>(2,4+1,8+1,8)*8</t>
  </si>
  <si>
    <t>(4,8+1,8+1,8)*3</t>
  </si>
  <si>
    <t>(2,4+1,8+1,8)*4</t>
  </si>
  <si>
    <t>(1,2+1,8+1,8)*2</t>
  </si>
  <si>
    <t>187,4*1,05 "Přepočtené koeficientem množství</t>
  </si>
  <si>
    <t>59051510</t>
  </si>
  <si>
    <t>profil začišťovací s okapnicí PVC s výztužnou tkaninou pro nadpraží ETICS</t>
  </si>
  <si>
    <t>(1,2)*4</t>
  </si>
  <si>
    <t>(1,6)*2</t>
  </si>
  <si>
    <t>1,2</t>
  </si>
  <si>
    <t>2,4</t>
  </si>
  <si>
    <t>2,4*8</t>
  </si>
  <si>
    <t>1,2*4</t>
  </si>
  <si>
    <t>4,8*3</t>
  </si>
  <si>
    <t>2,4*4</t>
  </si>
  <si>
    <t>1,2*2</t>
  </si>
  <si>
    <t>1,6</t>
  </si>
  <si>
    <t>64,6*1,05 "Přepočtené koeficientem množství</t>
  </si>
  <si>
    <t>59051512</t>
  </si>
  <si>
    <t>profil začišťovací s okapnicí PVC s výztužnou tkaninou pro parapet ETICS</t>
  </si>
  <si>
    <t>58,8*1,05 "Přepočtené koeficientem množství</t>
  </si>
  <si>
    <t>622325102</t>
  </si>
  <si>
    <t>Oprava vápenocementové omítky vnějších ploch stupně členitosti 1 hladké stěn, v rozsahu opravované plochy přes 10 do 30%</t>
  </si>
  <si>
    <t>52,77</t>
  </si>
  <si>
    <t>622511111</t>
  </si>
  <si>
    <t>Omítka tenkovrstvá akrylátová vnějších ploch probarvená, včetně penetrace podkladu mozaiková střednězrnná stěn</t>
  </si>
  <si>
    <t>477,137</t>
  </si>
  <si>
    <t>0,979/1,02</t>
  </si>
  <si>
    <t>63,578/1,02</t>
  </si>
  <si>
    <t>13,2</t>
  </si>
  <si>
    <t>-58,8*0,3</t>
  </si>
  <si>
    <t>-28,896</t>
  </si>
  <si>
    <t>629991012</t>
  </si>
  <si>
    <t>Zakrytí vnějších ploch před znečištěním včetně pozdějšího odkrytí výplní otvorů a svislých ploch fólií přilepenou na začišťovací lištu</t>
  </si>
  <si>
    <t xml:space="preserve">Poznámka k souboru cen:_x000D_
Poznámka k souboru cen: 1. V ceně -1012 nejsou započteny náklady na dodávku a montáž začišťovací lišty; tyto se oceňují cenou 622 14-3004 této části katalogu a materiálem ve specifikaci. </t>
  </si>
  <si>
    <t>(1,2*1,8)*4</t>
  </si>
  <si>
    <t>(1,6*2,6)*2</t>
  </si>
  <si>
    <t>1,2*1,8</t>
  </si>
  <si>
    <t>1*2,95</t>
  </si>
  <si>
    <t>2,4*3,6</t>
  </si>
  <si>
    <t>1,2*1,8*4</t>
  </si>
  <si>
    <t>629995101</t>
  </si>
  <si>
    <t>Očištění vnějších ploch tlakovou vodou omytím</t>
  </si>
  <si>
    <t>941211112</t>
  </si>
  <si>
    <t>Montáž lešení řadového rámového lehkého pracovního s podlahami s provozním zatížením tř. 3 do 200 kg/m2 šířky tř. SW06 přes 0,6 do 0,9 m, výšky přes 10 do 25 m</t>
  </si>
  <si>
    <t>23,8*8</t>
  </si>
  <si>
    <t>20,5*8</t>
  </si>
  <si>
    <t>4*4,5</t>
  </si>
  <si>
    <t>9,8*8</t>
  </si>
  <si>
    <t>4,56*4,5</t>
  </si>
  <si>
    <t>14*8,3</t>
  </si>
  <si>
    <t>587,52*60</t>
  </si>
  <si>
    <t>941211812</t>
  </si>
  <si>
    <t>Demontáž lešení řadového rámového lehkého pracovního s provozním zatížením tř. 3 do 200 kg/m2 šířky tř. SW06 přes 0,6 do 0,9 m, výšky přes 10 do 25 m</t>
  </si>
  <si>
    <t>944511111</t>
  </si>
  <si>
    <t>Montáž ochranné sítě zavěšené na konstrukci lešení z textilie z umělých vláken</t>
  </si>
  <si>
    <t xml:space="preserve">Poznámka k souboru cen:_x000D_
Poznámka k souboru cen: 1. V cenách nejsou započteny náklady na lešení potřebné pro zavěšení sítí; toto lešení se oceňuje příslušnými cenami lešení. </t>
  </si>
  <si>
    <t>944511211</t>
  </si>
  <si>
    <t>Montáž ochranné sítě Příplatek za první a každý další den použití sítě k ceně -1111</t>
  </si>
  <si>
    <t>944511811</t>
  </si>
  <si>
    <t>Demontáž ochranné sítě zavěšené na konstrukci lešení z textilie z umělých vláken</t>
  </si>
  <si>
    <t>944711114</t>
  </si>
  <si>
    <t>Montáž záchytné stříšky zřizované současně s lehkým nebo těžkým lešením, šířky přes 2,5 m</t>
  </si>
  <si>
    <t xml:space="preserve">Poznámka k souboru cen:_x000D_
Poznámka k souboru cen: 1. Ceny nelze použít pro samostatnou záchytnou stříšku či jiné ochranné konstrukce, které mají za účel chránit chodce před padající omítkou či zchátralými římsami apod. 2. Množství měrných jednotek se určuje v m délky lešení, ke kterému se záchytná stříška zřizuje. </t>
  </si>
  <si>
    <t>944711214</t>
  </si>
  <si>
    <t>Montáž záchytné stříšky Příplatek za první a každý další den použití záchytné stříšky k ceně -1114</t>
  </si>
  <si>
    <t>4,5*10</t>
  </si>
  <si>
    <t>944711814</t>
  </si>
  <si>
    <t>Demontáž záchytné stříšky zřizované současně s lehkým nebo těžkým lešením, šířky přes 2,5 m</t>
  </si>
  <si>
    <t xml:space="preserve">Poznámka k souboru cen:_x000D_
Poznámka k souboru cen: 1. Ceny nelze použít pro samostatnou záchytnou stříšku či jiné ochranné konstrukce, které mají za účel chránit chodce před padající omítkou či zchátralými římsami apod. </t>
  </si>
  <si>
    <t>978013191</t>
  </si>
  <si>
    <t>Otlučení vápenných nebo vápenocementových omítek vnitřních ploch stěn s vyškrabáním spar, s očištěním zdiva, v rozsahu přes 50 do 100 %</t>
  </si>
  <si>
    <t xml:space="preserve">Poznámka k souboru cen:_x000D_
Poznámka k souboru cen: 1. Položky lze použít i pro ocenění otlučení sádrových, hliněných apod. vnitřních omítek. </t>
  </si>
  <si>
    <t>21,8*0,5</t>
  </si>
  <si>
    <t>31,45*0,5</t>
  </si>
  <si>
    <t>985141112</t>
  </si>
  <si>
    <t>Vyčištění trhlin nebo dutin ve zdivu šířky do 30 mm, hloubky přes 150 do 300 mm</t>
  </si>
  <si>
    <t xml:space="preserve">Poznámka k souboru cen:_x000D_
Poznámka k souboru cen: 1. V cenách jsou započteny i náklady na: a) odstranění porostů, zvětralin a nečistot, b) vysekání navětralých částí zdiva, c) vyfoukání a vypláchnutí trhlin. 2. Množství měrných jednotek se určuje v m délky vyčištěné dutiny. </t>
  </si>
  <si>
    <t>9,6</t>
  </si>
  <si>
    <t>31,75</t>
  </si>
  <si>
    <t>27,9</t>
  </si>
  <si>
    <t>26,75</t>
  </si>
  <si>
    <t>985311114</t>
  </si>
  <si>
    <t>Reprofilace betonu sanačními maltami na cementové bázi ručně stěn, tloušťky přes 30 do 40 mm</t>
  </si>
  <si>
    <t xml:space="preserve">Poznámka k souboru cen:_x000D_
Poznámka k souboru cen: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</si>
  <si>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3*0,5</t>
  </si>
  <si>
    <t>2,2</t>
  </si>
  <si>
    <t>3,5</t>
  </si>
  <si>
    <t>985312111</t>
  </si>
  <si>
    <t>Stěrka k vyrovnání ploch reprofilovaného betonu stěn, tloušťky do 2 mm</t>
  </si>
  <si>
    <t xml:space="preserve">Poznámka k souboru cen:_x000D_
Poznámka k souboru cen: 1. V cenách nejsou započteny náklady na ochranný nátěr, které se oceňují souborem cen 985 32-4 Ochranný nátěr betonu. </t>
  </si>
  <si>
    <t>96,000*0,5</t>
  </si>
  <si>
    <t>985422312</t>
  </si>
  <si>
    <t>Injektáž trhlin v betonových nebo železobetonových konstrukcích nízkotlaká do 0,6 MP s injektážními jehlami vloženými do vrtů včetně jejich vyvrtání aktivovanou cementovou maltou šířka trhlin do 2 mm tloušťka konstrukce přes 100 do 200 mm</t>
  </si>
  <si>
    <t xml:space="preserve">Poznámka k souboru cen:_x000D_
Poznámka k souboru cen: 1. Šířka trhlin je určena šířkou trhliny na povrchu konstrukce. 2. Množství měrných jednotek se určuje v m délky trhliny. 3. Cenami lze oceňovat injektáž suchých trhlin. Injektáž mokrých trhlin a trhlin s tlakovou vodou se oceňuje individuálně. 4. V cenách jsou započteny i náklady na: a) vyčištění trhlin, b) úpravu trhlin před injektáží epoxidem (temování). 5. V cenách -2111 až -2323 jsou započteny i náklady na: a) vyvrtání otvorů pro injektážní jehly včetně vyčištění vrtu - je uvažováno 6 vrtů na 1 m trhliny, b) hrubé zapravení otvorů po injektážních jehlách. 6. V cenách nejsou započteny náklady na zednické zapravení trhlin a opravu omítek, které se oceňují cenami katalogu 801-4 Budovy a haly - oprava a údržba. </t>
  </si>
  <si>
    <t>2,458</t>
  </si>
  <si>
    <t>997221561</t>
  </si>
  <si>
    <t>Vodorovná doprava suti bez naložení, ale se složením a s hrubým urovnáním z kusových materiálů, na vzdálenost do 1 km</t>
  </si>
  <si>
    <t xml:space="preserve">Poznámka k souboru cen:_x000D_
Poznámka k souboru cen: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</si>
  <si>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997221569</t>
  </si>
  <si>
    <t>Vodorovná doprava suti bez naložení, ale se složením a s hrubým urovnáním Příplatek k ceně za každý další i započatý 1 km přes 1 km</t>
  </si>
  <si>
    <t>23,266*15</t>
  </si>
  <si>
    <t>997221645</t>
  </si>
  <si>
    <t>Poplatek za uložení stavebního odpadu na skládce (skládkovné) asfaltového bez obsahu dehtu zatříděného do Katalogu odpadů pod kódem 17 03 02</t>
  </si>
  <si>
    <t xml:space="preserve">Poznámka k souboru cen:_x000D_
Poznámka k souboru cen: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</si>
  <si>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998018003</t>
  </si>
  <si>
    <t>Přesun hmot pro budovy občanské výstavby, bydlení, výrobu a služby ruční - bez užití mechanizace vodorovná dopravní vzdálenost do 100 m pro budovy s jakoukoliv nosnou konstrukcí výšky přes 12 do 24 m</t>
  </si>
  <si>
    <t>711</t>
  </si>
  <si>
    <t>Izolace proti vodě, vlhkosti a plynům</t>
  </si>
  <si>
    <t>711161273</t>
  </si>
  <si>
    <t>Provedení izolace proti zemní vlhkosti nopovou fólií na ploše svislé S z nopové fólie</t>
  </si>
  <si>
    <t>(23,259+19,66+9,11+13,82)*0,7*0,6</t>
  </si>
  <si>
    <t>28323005</t>
  </si>
  <si>
    <t>fólie profilovaná (nopová) drenážní HDPE s výškou nopů 8mm</t>
  </si>
  <si>
    <t>27,657*1,2 "Přepočtené koeficientem množství</t>
  </si>
  <si>
    <t>998711101</t>
  </si>
  <si>
    <t>Přesun hmot pro izolace proti vodě, vlhkosti a plynům stanovený z hmotnosti přesunovaného materiálu vodorovná dopravní vzdálenost do 50 m v objektech výšky do 6 m</t>
  </si>
  <si>
    <t>2,592*1,02 "Přepočtené koeficientem množství</t>
  </si>
  <si>
    <t>741370032</t>
  </si>
  <si>
    <t>Montáž svítidel žárovkových se zapojením vodičů bytových nebo společenských místností nástěnných přisazených 1 zdroj se sklem</t>
  </si>
  <si>
    <t>34851330</t>
  </si>
  <si>
    <t>svítidlo žárovkové pro nebezpečná prostředí, nástěnné 1x200W</t>
  </si>
  <si>
    <t>741374841</t>
  </si>
  <si>
    <t>Demontáž svítidel se zachováním funkčnosti v bytových nebo společenských místnostech se standardní paticí (E27, T5, GU10) přisazených, ploše do 0,09 m2</t>
  </si>
  <si>
    <t>741374841R01</t>
  </si>
  <si>
    <t>Demontáž ostatních drobnýchkonstrukcí vč. jejich zpštné montáže</t>
  </si>
  <si>
    <t>"snímač</t>
  </si>
  <si>
    <t>"alarm</t>
  </si>
  <si>
    <t>741374841R03</t>
  </si>
  <si>
    <t>Nově realizovaný přívod elektřiny k venkovním žaluziím - napájení z rozvaděče příslušného podlaží a pavilodu (v rozvaděči připojit na rezervu 10A) dle výkresu č. D1.1/08 a D1.1/07</t>
  </si>
  <si>
    <t>764002851</t>
  </si>
  <si>
    <t>Demontáž klempířských konstrukcí oplechování parapetů do suti</t>
  </si>
  <si>
    <t>764216646</t>
  </si>
  <si>
    <t>Oplechování parapetů z pozinkovaného plechu s povrchovou úpravou rovných celoplošně lepené, bez rohů rš 500 mm</t>
  </si>
  <si>
    <t>764216665</t>
  </si>
  <si>
    <t>Oplechování parapetů z pozinkovaného plechu s povrchovou úpravou rovných celoplošně lepené, bez rohů Příplatek k cenám za zvýšenou pracnost při provedení rohu nebo koutu do rš 400 mm</t>
  </si>
  <si>
    <t>11*2</t>
  </si>
  <si>
    <t>3*2</t>
  </si>
  <si>
    <t>998764103</t>
  </si>
  <si>
    <t>Přesun hmot pro konstrukce klempířské stanovený z hmotnosti přesunovaného materiálu vodorovná dopravní vzdálenost do 50 m v objektech výšky přes 12 do 24 m</t>
  </si>
  <si>
    <t>767893114</t>
  </si>
  <si>
    <t>Montáž stříšek nad venkovními vstupy z kovových profilů kotvených k nosné konstrukci pomocí závěsů, výplň z umělých hmot oblouková, šířky přes 1,50 do 2,00 m</t>
  </si>
  <si>
    <t xml:space="preserve">Poznámka k souboru cen:_x000D_
Poznámka k souboru cen: 1. Ceny -3111 až -3192 jsou učeny pro konstrukce bez vnější izolace. </t>
  </si>
  <si>
    <t>28319027</t>
  </si>
  <si>
    <t>Vchodová stříška oblouková, kotvená pomocí konzol, hliníkový rám, výplň dutinkový polykarbonát 1600x870mm</t>
  </si>
  <si>
    <t>767995111</t>
  </si>
  <si>
    <t>Montáž ostatních atypických zámečnických konstrukcí hmotnosti do 5 kg</t>
  </si>
  <si>
    <t>kg</t>
  </si>
  <si>
    <t xml:space="preserve">Poznámka k souboru cen:_x000D_
Poznámka k souboru cen: 1. Určení cen se řídí hmotností jednotlivě montovaného dílu konstrukce. </t>
  </si>
  <si>
    <t>767996801</t>
  </si>
  <si>
    <t>Demontáž ostatních zámečnických konstrukcí o hmotnosti jednotlivých dílů rozebráním do 50 kg</t>
  </si>
  <si>
    <t xml:space="preserve">Poznámka k souboru cen:_x000D_
Poznámka k souboru cen: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</si>
  <si>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"držák vlajky</t>
  </si>
  <si>
    <t>"deska s popisem školy</t>
  </si>
  <si>
    <t>2,5</t>
  </si>
  <si>
    <t>781</t>
  </si>
  <si>
    <t>Dokončovací práce - obklady</t>
  </si>
  <si>
    <t>781471810</t>
  </si>
  <si>
    <t>Demontáž obkladů z dlaždic keramických kladených do malty</t>
  </si>
  <si>
    <t>783</t>
  </si>
  <si>
    <t>Dokončovací práce - nátěry</t>
  </si>
  <si>
    <t>783301303</t>
  </si>
  <si>
    <t>Příprava podkladu zámečnických konstrukcí před provedením nátěru odrezivění odrezovačem bezoplachovým</t>
  </si>
  <si>
    <t>783334201</t>
  </si>
  <si>
    <t>Základní antikorozní nátěr zámečnických konstrukcí jednonásobný epoxidový</t>
  </si>
  <si>
    <t>783337101</t>
  </si>
  <si>
    <t>Krycí nátěr (email) zámečnických konstrukcí jednonásobný epoxidový</t>
  </si>
  <si>
    <t>783343101</t>
  </si>
  <si>
    <t>Základní impregnační nátěr zámečnických konstrukcí aktivátorem rzi na zkorodovaný povrch jednonásobný polyuretanový</t>
  </si>
  <si>
    <t>786624111.R</t>
  </si>
  <si>
    <t>Montáž zastiňujících žaluzií horizontálních do oken zdvojených otevíravých, sklápěcích nebo vyklápěcích plastových</t>
  </si>
  <si>
    <t>1126968507</t>
  </si>
  <si>
    <t xml:space="preserve">Poznámka k souboru cen:_x000D_
1. Cenu-3111 lze použít pro jakýkoli rozměr žaluzie._x000D_
</t>
  </si>
  <si>
    <t>SPCM001</t>
  </si>
  <si>
    <t>Vertikální žaluzie</t>
  </si>
  <si>
    <t>1349904418</t>
  </si>
  <si>
    <t>786624121.1</t>
  </si>
  <si>
    <t>Montáž zastiňujících žaluzií lamelových do oken zdvojených otevíravých, sklápěcích nebo vyklápěcích plastových</t>
  </si>
  <si>
    <t>1686464589</t>
  </si>
  <si>
    <t>55346200</t>
  </si>
  <si>
    <t>žaluzie horizontální interiérové</t>
  </si>
  <si>
    <t>-319072066</t>
  </si>
  <si>
    <t>998786101</t>
  </si>
  <si>
    <t>Přesun hmot pro čalounické úpravy stanovený z hmotnosti přesunovaného materiálu vodorovná dopravní vzdálenost do 50 m v objektech výšky (hloubky) do 6 m</t>
  </si>
  <si>
    <t>-983926386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</si>
  <si>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-6181 pro přesun prováděný bez použití mechanizace, tj. za ztížených podmínek, lze použít pouze pro hmotnost materiálu, která se tímto způsobem skutečně přemísťuje._x000D_
</t>
  </si>
  <si>
    <t>787</t>
  </si>
  <si>
    <t>Dokončovací práce - zasklívání</t>
  </si>
  <si>
    <t>787911115</t>
  </si>
  <si>
    <t>Zasklívání – ostatní práce montáž fólie na sklo neprůhledné</t>
  </si>
  <si>
    <t>1677292814</t>
  </si>
  <si>
    <t>63479014</t>
  </si>
  <si>
    <t>fólie na sklo nereflexní kouřová 56%</t>
  </si>
  <si>
    <t>-1089845082</t>
  </si>
  <si>
    <t>10,64*1,03 'Přepočtené koeficientem množství</t>
  </si>
  <si>
    <t>998787101</t>
  </si>
  <si>
    <t>Přesun hmot pro zasklívání stanovený z hmotnosti přesunovaného materiálu vodorovná dopravní vzdálenost do 50 m v objektech výšky do 6 m</t>
  </si>
  <si>
    <t>-1112420437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</si>
  <si>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specifikaci._x000D_
2. Pokud nelze jednoznačně stanovit hmotnost přesunovaných materiálů, lze pro výpočet přesunu hmot použít orientačně procentní sazbu. Touto sazbou se vynásobí rozpočtové náklady za celý stavební díl včetně nákladů na materiál ve specifikacích._x000D_
3. Příplatek k cenám -7181 pro přesun prováděný bez použití mechanizace, tj. za ztížených podmínek, lze použít pouze pro hmotnost materiálu, která se tímto způsobem skutečně přemísťuje._x000D_
</t>
  </si>
  <si>
    <t>04 - VRN</t>
  </si>
  <si>
    <t xml:space="preserve">    VRN2 - Příprava staveniště</t>
  </si>
  <si>
    <t xml:space="preserve">    VRN3 - Zařízení staveniště</t>
  </si>
  <si>
    <t xml:space="preserve">    VRN7 - Provozní vlivy</t>
  </si>
  <si>
    <t>VRN2</t>
  </si>
  <si>
    <t>Příprava staveniště</t>
  </si>
  <si>
    <t>VRN3</t>
  </si>
  <si>
    <t>Zařízení staveniště</t>
  </si>
  <si>
    <t>VRN7</t>
  </si>
  <si>
    <t>Provozní vlivy</t>
  </si>
  <si>
    <t>Struktura údajů, formát souboru a metodika pro zpracování</t>
  </si>
  <si>
    <t>Struktura</t>
  </si>
  <si>
    <t>Soubor je složen ze záložky Rekapitulace rekonstrukce a záložek s názvem soupisu prací pro jednotlivé objekty ve formátu XLS. Každá ze záložek přitom obsahuje</t>
  </si>
  <si>
    <t>ještě samostatné sestavy vymezené orámovaním a nadpisem sestavy.</t>
  </si>
  <si>
    <r>
      <rPr>
        <i/>
        <sz val="8"/>
        <rFont val="Arial CE"/>
        <charset val="238"/>
      </rPr>
      <t xml:space="preserve">Rekapitulace rekonstrukce </t>
    </r>
    <r>
      <rPr>
        <sz val="8"/>
        <rFont val="Arial CE"/>
        <charset val="238"/>
      </rPr>
      <t>obsahuje sestavu Rekapitulace rekonstrukce a Rekapitulace objektů rekonstrukce a soupisů prací.</t>
    </r>
  </si>
  <si>
    <r>
      <t xml:space="preserve">V sestavě </t>
    </r>
    <r>
      <rPr>
        <b/>
        <sz val="8"/>
        <rFont val="Arial CE"/>
        <charset val="238"/>
      </rPr>
      <t>Rekapitulace rekonstrukce</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</si>
  <si>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</si>
  <si>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</si>
  <si>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rekonstrukce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</si>
  <si>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</si>
  <si>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</si>
  <si>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</si>
  <si>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</si>
  <si>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</si>
  <si>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</si>
  <si>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</si>
  <si>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</si>
  <si>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</si>
  <si>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</si>
  <si>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</si>
  <si>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</si>
  <si>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</si>
  <si>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</si>
  <si>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rekonstrukce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</si>
  <si>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rekonstrukce,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</si>
  <si>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</si>
  <si>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</si>
  <si>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</si>
  <si>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</si>
  <si>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</si>
  <si>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</si>
  <si>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</si>
  <si>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</si>
  <si>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</si>
  <si>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</si>
  <si>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</si>
  <si>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</si>
  <si>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</si>
  <si>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</si>
  <si>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</si>
  <si>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</si>
  <si>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</si>
  <si>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</si>
  <si>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</si>
  <si>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</si>
  <si>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</si>
  <si>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</si>
  <si>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</si>
  <si>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</si>
  <si>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</si>
  <si>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</si>
  <si>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</si>
  <si>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</si>
  <si>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rekonstrukce - zde uchazeč vyplní svůj název (název subjektu) </t>
  </si>
  <si>
    <t>Pole IČ a DIČ v sestavě Rekapitulace rekonstrukce - zde uchazeč vyplní svoje IČ a DIČ</t>
  </si>
  <si>
    <t>Datum v sestavě Rekapitulace rekonstrukce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</si>
  <si>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</si>
  <si>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</si>
  <si>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</si>
  <si>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</si>
  <si>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</si>
  <si>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</si>
  <si>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</si>
  <si>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</si>
  <si>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</si>
  <si>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rekonstrukce</t>
  </si>
  <si>
    <t>Název</t>
  </si>
  <si>
    <t>Povinný</t>
  </si>
  <si>
    <t>Max. počet</t>
  </si>
  <si>
    <t>atributu</t>
  </si>
  <si>
    <t>(A/N)</t>
  </si>
  <si>
    <t>znaků</t>
  </si>
  <si>
    <t>A</t>
  </si>
  <si>
    <t>Kód rekonstrukce</t>
  </si>
  <si>
    <t>String</t>
  </si>
  <si>
    <t>Rekonstrukce</t>
  </si>
  <si>
    <t>Název rekonstrukce</t>
  </si>
  <si>
    <t>Místo</t>
  </si>
  <si>
    <t>N</t>
  </si>
  <si>
    <t>Místo rekonstrukce</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</si>
  <si>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</si>
  <si>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</si>
  <si>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</si>
  <si>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</si>
  <si>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</si>
  <si>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</si>
  <si>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</si>
  <si>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</si>
  <si>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</si>
  <si>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</si>
  <si>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</si>
  <si>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</si>
  <si>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</si>
  <si>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</si>
  <si>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</si>
  <si>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</si>
  <si>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</si>
  <si>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</si>
  <si>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</si>
  <si>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</si>
  <si>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</si>
  <si>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</si>
  <si>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</si>
  <si>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</si>
  <si>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</si>
  <si>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</si>
  <si>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</si>
  <si>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</si>
  <si>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</si>
  <si>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rekonstrukci. Sčítává se ze všech listů.</t>
  </si>
  <si>
    <t>Celková cena s DPH za celou rekonstrukci</t>
  </si>
  <si>
    <t>Rekapitulace objektů rekonstrukce a soupisů prací</t>
  </si>
  <si>
    <t>Přebírá se z Rekapitulace rekonstrukce</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</si>
  <si>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</si>
  <si>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</si>
  <si>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</si>
  <si>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</si>
  <si>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</si>
  <si>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</si>
  <si>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</si>
  <si>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</si>
  <si>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</si>
  <si>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</si>
  <si>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</si>
  <si>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</si>
  <si>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</si>
  <si>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</si>
  <si>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</si>
  <si>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</si>
  <si>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</si>
  <si>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</si>
  <si>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</si>
  <si>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</si>
  <si>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</si>
  <si>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</si>
  <si>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</si>
  <si>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</si>
  <si>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</si>
  <si>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</si>
  <si>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</si>
  <si>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</si>
  <si>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</si>
  <si>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</si>
  <si>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</si>
  <si>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</si>
  <si>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</si>
  <si>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</si>
  <si>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</si>
  <si>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</si>
  <si>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</si>
  <si>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</si>
  <si>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</si>
  <si>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</si>
  <si>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</si>
  <si>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</si>
  <si>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</si>
  <si>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</si>
  <si>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</si>
  <si>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</si>
  <si>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</si>
  <si>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</si>
  <si>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</si>
  <si>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</si>
  <si>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</si>
  <si>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</si>
  <si>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</si>
  <si>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</si>
  <si>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</si>
  <si>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</si>
  <si>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</si>
  <si>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</si>
  <si>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</si>
  <si>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</si>
  <si>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</si>
  <si>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</si>
  <si>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</si>
  <si>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</si>
  <si>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</si>
  <si>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</si>
  <si>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</si>
  <si>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</si>
  <si>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</si>
  <si>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</si>
  <si>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</si>
  <si>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</si>
  <si>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</si>
  <si>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ZAL.001</t>
  </si>
  <si>
    <t>Krycí hliníkový plech tl. 1,5mm pro žaluzii š. 2,4m a  v. 1,8m, lakovaný do barvy RAL, včetně bočnic a držáků krycího plechu</t>
  </si>
  <si>
    <t>ZAL.002</t>
  </si>
  <si>
    <t>Krycí hliníkový plech tl. 1,5mm pro žaluzii š. 1,2m a  v. 1,8m, lakovaný do barvy RAL, včetně bočnic a držáků krycího plechu</t>
  </si>
  <si>
    <t>ZAL.003</t>
  </si>
  <si>
    <t>Sendvičová deska s pouzdrem pro zapuštění vodícího profilu žaluzie š. 0,19m</t>
  </si>
  <si>
    <t>ZAL.004</t>
  </si>
  <si>
    <t>Podomítkový kryt s izolací XPS tl. 30mm včetně kotvení pro žaluzii Z-90  š. 1,2m a v. 1,8m</t>
  </si>
  <si>
    <t>ZAL.005</t>
  </si>
  <si>
    <t>Podomítkový kryt s izolací XPS tl. 30mm včetně kotvení pro žaluzii Z-90  š. 2,4m a v. 1,8m</t>
  </si>
  <si>
    <t>ZAL.006</t>
  </si>
  <si>
    <t>Podomítkový kryt s izolací XPS tl. 30mm včetně kotvení pro žaluzii Z-90  š. 4,8m a v. 1,8m</t>
  </si>
  <si>
    <t>ZAL.007</t>
  </si>
  <si>
    <t>Krycí hliníkový plech tl. 1,5mm pro žaluzii š. 4,8m a  v. 1,8m, lakovaný do barvy RAL, včetně bočnic a držáků krycího plechu</t>
  </si>
  <si>
    <t>ZAL.008</t>
  </si>
  <si>
    <t>Fasádní žaluzie Z-90 ovládaná základním motorem pro drátové ovládání včetně příslušenství lakováného do barvy RAL, š. 2,4m v. 1,8m</t>
  </si>
  <si>
    <t>Fasádní žaluzie Z-90 ovládaná základním motorem pro drátové ovládání včetně příslušenství lakováného do barvy RAL, š. 1,2m v. 1,8m</t>
  </si>
  <si>
    <t>VN101</t>
  </si>
  <si>
    <t>PP</t>
  </si>
  <si>
    <t xml:space="preserve">Průzkumné práce - vnitřní průduchy komínových těles zrevidovat </t>
  </si>
  <si>
    <t>Dokumentace pro provedení hromosvodu</t>
  </si>
  <si>
    <t>VN102</t>
  </si>
  <si>
    <t>VN103</t>
  </si>
  <si>
    <t>VN104</t>
  </si>
  <si>
    <t>VN105</t>
  </si>
  <si>
    <t>VN106</t>
  </si>
  <si>
    <t>Dokumentace skutečného provedení stavby + PENB</t>
  </si>
  <si>
    <t>Dokumentace skutečného provedení stavby, vč. PENB zpracovaného dle zvláštního právního předpisu (vyhl. 264/2020 Sb.) v aktuálně platném znění</t>
  </si>
  <si>
    <t>Provozní vlivy, úklid, zakrývání interiérového vybavení</t>
  </si>
  <si>
    <t>Nově realizovaný přívod elektřiny k venkovním žaluziím - vedeno v liště na stěně - napájení z rozvaděče příslušného podlaží a pavilodu (v rozvaděči připojit na rezervu 10A) dle výkresu č. D1.1/08 a D1.1/07</t>
  </si>
  <si>
    <t>Revize hromosvodu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</si>
</sst>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1"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80008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amily val="1"/>
      <charset val="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name val="Trebuchet MS"/>
      <family val="2"/>
      <charset val="238"/>
    </font>
    <font>
      <b/>
      <sz val="16"/>
      <name val="Trebuchet MS"/>
      <family val="2"/>
      <charset val="238"/>
    </font>
    <font>
      <b/>
      <sz val="11"/>
      <name val="Trebuchet MS"/>
      <family val="2"/>
      <charset val="238"/>
    </font>
    <font>
      <sz val="8"/>
      <name val="Arial CE"/>
      <charset val="238"/>
    </font>
    <font>
      <sz val="9"/>
      <name val="Trebuchet MS"/>
      <family val="2"/>
      <charset val="238"/>
    </font>
    <font>
      <sz val="10"/>
      <name val="Trebuchet MS"/>
      <family val="2"/>
      <charset val="238"/>
    </font>
    <font>
      <sz val="11"/>
      <name val="Trebuchet MS"/>
      <family val="2"/>
      <charset val="238"/>
    </font>
    <font>
      <b/>
      <sz val="9"/>
      <name val="Trebuchet MS"/>
      <family val="2"/>
      <charset val="238"/>
    </font>
    <font>
      <b/>
      <sz val="8"/>
      <name val="Arial CE"/>
      <charset val="238"/>
    </font>
    <font>
      <u/>
      <sz val="11"/>
      <color theme="10"/>
      <name val="Calibri"/>
      <family val="2"/>
      <charset val="238"/>
      <scheme val="minor"/>
    </font>
    <font>
      <i/>
      <sz val="8"/>
      <name val="Arial CE"/>
      <charset val="238"/>
    </font>
    <font>
      <sz val="7"/>
      <name val="Arial CE"/>
    </font>
    <font>
      <sz val="7"/>
      <name val="Arial CE"/>
      <charset val="238"/>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47" fillId="0" borderId="0" applyNumberFormat="0" applyFill="0" applyBorder="0" applyAlignment="0" applyProtection="0"/>
  </cellStyleXfs>
  <cellXfs count="37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0" xfId="0" applyFont="1" applyAlignment="1">
      <alignment vertical="center"/>
    </xf>
    <xf numFmtId="0" fontId="0" fillId="0" borderId="4" xfId="0" applyFont="1" applyBorder="1" applyAlignment="1">
      <alignment vertical="center"/>
    </xf>
    <xf numFmtId="0" fontId="18" fillId="0" borderId="6" xfId="0" applyFont="1" applyBorder="1" applyAlignment="1">
      <alignment horizontal="left" vertical="center"/>
    </xf>
    <xf numFmtId="0" fontId="0" fillId="0" borderId="6" xfId="0" applyFont="1"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center"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2" fillId="5"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Font="1" applyBorder="1" applyAlignment="1">
      <alignment vertical="center"/>
    </xf>
    <xf numFmtId="0" fontId="0" fillId="0" borderId="13" xfId="0" applyFont="1" applyBorder="1" applyAlignment="1">
      <alignment vertical="center"/>
    </xf>
    <xf numFmtId="0" fontId="0" fillId="0" borderId="14" xfId="0" applyFont="1"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5"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6" xfId="0" applyNumberFormat="1" applyFont="1" applyBorder="1" applyAlignment="1">
      <alignment vertical="center"/>
    </xf>
    <xf numFmtId="0" fontId="5" fillId="0" borderId="0" xfId="0" applyFont="1" applyAlignment="1">
      <alignment horizontal="left" vertical="center"/>
    </xf>
    <xf numFmtId="4" fontId="29" fillId="0" borderId="20" xfId="0" applyNumberFormat="1" applyFont="1" applyBorder="1" applyAlignment="1">
      <alignment vertical="center"/>
    </xf>
    <xf numFmtId="4" fontId="29" fillId="0" borderId="21" xfId="0" applyNumberFormat="1" applyFont="1" applyBorder="1" applyAlignment="1">
      <alignment vertical="center"/>
    </xf>
    <xf numFmtId="166" fontId="29" fillId="0" borderId="21" xfId="0" applyNumberFormat="1" applyFont="1" applyBorder="1" applyAlignment="1">
      <alignment vertical="center"/>
    </xf>
    <xf numFmtId="4" fontId="29" fillId="0" borderId="22" xfId="0" applyNumberFormat="1" applyFont="1" applyBorder="1" applyAlignment="1">
      <alignment vertical="center"/>
    </xf>
    <xf numFmtId="0" fontId="30" fillId="0" borderId="0" xfId="0" applyFont="1" applyAlignment="1">
      <alignment horizontal="left" vertical="center"/>
    </xf>
    <xf numFmtId="0" fontId="0" fillId="0" borderId="4" xfId="0" applyBorder="1" applyAlignment="1">
      <alignmen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18" fillId="0" borderId="0" xfId="0" applyFont="1" applyAlignment="1">
      <alignment horizontal="lef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22" fillId="5" borderId="0" xfId="0" applyFont="1" applyFill="1" applyAlignment="1">
      <alignment horizontal="left" vertical="center"/>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lignment horizontal="center" vertical="center" wrapText="1"/>
    </xf>
    <xf numFmtId="0" fontId="0" fillId="0" borderId="4" xfId="0" applyBorder="1" applyAlignment="1">
      <alignment horizontal="center" vertical="center" wrapText="1"/>
    </xf>
    <xf numFmtId="166" fontId="32" fillId="0" borderId="13" xfId="0" applyNumberFormat="1" applyFont="1" applyBorder="1" applyAlignment="1"/>
    <xf numFmtId="166" fontId="32" fillId="0" borderId="14" xfId="0" applyNumberFormat="1" applyFont="1" applyBorder="1" applyAlignment="1"/>
    <xf numFmtId="4" fontId="33"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8" fillId="0" borderId="0" xfId="0" applyFont="1" applyAlignment="1" applyProtection="1">
      <protection locked="0"/>
    </xf>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0" fillId="0" borderId="4" xfId="0" applyFont="1" applyBorder="1" applyAlignment="1" applyProtection="1">
      <alignment vertical="center"/>
      <protection locked="0"/>
    </xf>
    <xf numFmtId="4" fontId="22" fillId="3" borderId="23" xfId="0" applyNumberFormat="1" applyFont="1" applyFill="1" applyBorder="1" applyAlignment="1" applyProtection="1">
      <alignment vertical="center"/>
      <protection locked="0"/>
    </xf>
    <xf numFmtId="0" fontId="23" fillId="3" borderId="15"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0" fillId="0" borderId="0" xfId="0" applyFont="1" applyAlignment="1" applyProtection="1">
      <alignment vertical="center"/>
      <protection locked="0"/>
    </xf>
    <xf numFmtId="0" fontId="0" fillId="0" borderId="15" xfId="0" applyFont="1" applyBorder="1" applyAlignment="1">
      <alignment vertical="center"/>
    </xf>
    <xf numFmtId="0" fontId="0" fillId="0" borderId="0" xfId="0" applyBorder="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4" fontId="36" fillId="3" borderId="23" xfId="0" applyNumberFormat="1" applyFont="1" applyFill="1" applyBorder="1" applyAlignment="1" applyProtection="1">
      <alignment vertical="center"/>
      <protection locked="0"/>
    </xf>
    <xf numFmtId="0" fontId="37" fillId="0" borderId="4" xfId="0" applyFont="1" applyBorder="1" applyAlignment="1">
      <alignment vertical="center"/>
    </xf>
    <xf numFmtId="0" fontId="36" fillId="3" borderId="15"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0" fillId="0" borderId="20" xfId="0" applyFont="1" applyBorder="1" applyAlignment="1">
      <alignment vertical="center"/>
    </xf>
    <xf numFmtId="0" fontId="0" fillId="0" borderId="21" xfId="0" applyBorder="1" applyAlignment="1">
      <alignment vertical="center"/>
    </xf>
    <xf numFmtId="0" fontId="0" fillId="0" borderId="21" xfId="0" applyFont="1" applyBorder="1" applyAlignment="1">
      <alignment vertical="center"/>
    </xf>
    <xf numFmtId="0" fontId="0" fillId="0" borderId="22" xfId="0" applyFont="1" applyBorder="1" applyAlignment="1">
      <alignment vertical="center"/>
    </xf>
    <xf numFmtId="0" fontId="23" fillId="3"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2"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3"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4"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4" fillId="0" borderId="29" xfId="0" applyFont="1" applyBorder="1" applyAlignment="1">
      <alignment horizontal="left" vertical="center"/>
    </xf>
    <xf numFmtId="0" fontId="45" fillId="0" borderId="1" xfId="0" applyFont="1" applyBorder="1" applyAlignment="1">
      <alignment horizontal="left" vertical="center"/>
    </xf>
    <xf numFmtId="0" fontId="42" fillId="0" borderId="0" xfId="0" applyFont="1" applyAlignment="1">
      <alignment horizontal="left" vertical="center"/>
    </xf>
    <xf numFmtId="0" fontId="46" fillId="0" borderId="1" xfId="0" applyFont="1" applyBorder="1" applyAlignment="1">
      <alignment horizontal="left" vertical="center"/>
    </xf>
    <xf numFmtId="0" fontId="41" fillId="0" borderId="1" xfId="0" applyFont="1" applyBorder="1" applyAlignment="1">
      <alignment horizontal="center" vertical="center"/>
    </xf>
    <xf numFmtId="0" fontId="41" fillId="0" borderId="0" xfId="0" applyFont="1" applyAlignment="1">
      <alignment horizontal="left" vertical="center"/>
    </xf>
    <xf numFmtId="0" fontId="42"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3"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2" fillId="0" borderId="1" xfId="0" applyFont="1" applyBorder="1" applyAlignment="1">
      <alignment horizontal="left" vertical="center" wrapText="1"/>
    </xf>
    <xf numFmtId="0" fontId="42"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4" fillId="0" borderId="27" xfId="0" applyFont="1" applyBorder="1" applyAlignment="1">
      <alignment horizontal="left" vertical="center" wrapText="1"/>
    </xf>
    <xf numFmtId="0" fontId="44"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1" xfId="0" applyFont="1" applyBorder="1" applyAlignment="1">
      <alignment horizontal="left" vertical="center"/>
    </xf>
    <xf numFmtId="0" fontId="42" fillId="0" borderId="28" xfId="0" applyFont="1" applyBorder="1" applyAlignment="1">
      <alignment horizontal="left" vertical="center" wrapText="1"/>
    </xf>
    <xf numFmtId="0" fontId="42" fillId="0" borderId="28" xfId="0" applyFont="1" applyBorder="1" applyAlignment="1">
      <alignment horizontal="left" vertical="center"/>
    </xf>
    <xf numFmtId="0" fontId="42" fillId="0" borderId="30" xfId="0" applyFont="1" applyBorder="1" applyAlignment="1">
      <alignment horizontal="left" vertical="center" wrapText="1"/>
    </xf>
    <xf numFmtId="0" fontId="42" fillId="0" borderId="29" xfId="0" applyFont="1" applyBorder="1" applyAlignment="1">
      <alignment horizontal="left" vertical="center" wrapText="1"/>
    </xf>
    <xf numFmtId="0" fontId="42"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2" fillId="0" borderId="30" xfId="0" applyFont="1" applyBorder="1" applyAlignment="1">
      <alignment horizontal="left" vertical="center"/>
    </xf>
    <xf numFmtId="0" fontId="42"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center" vertical="center"/>
    </xf>
    <xf numFmtId="0" fontId="44" fillId="0" borderId="0" xfId="0" applyFont="1" applyAlignment="1">
      <alignment vertical="center"/>
    </xf>
    <xf numFmtId="0" fontId="40" fillId="0" borderId="1" xfId="0" applyFont="1" applyBorder="1" applyAlignment="1">
      <alignment vertical="center"/>
    </xf>
    <xf numFmtId="0" fontId="44" fillId="0" borderId="29" xfId="0" applyFont="1" applyBorder="1" applyAlignment="1">
      <alignment vertical="center"/>
    </xf>
    <xf numFmtId="0" fontId="40" fillId="0" borderId="29" xfId="0" applyFont="1" applyBorder="1" applyAlignment="1">
      <alignment vertical="center"/>
    </xf>
    <xf numFmtId="0" fontId="41" fillId="0" borderId="1" xfId="0" applyFont="1"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4"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xf numFmtId="4" fontId="22" fillId="3" borderId="1" xfId="0" applyNumberFormat="1" applyFont="1" applyFill="1" applyBorder="1" applyAlignment="1" applyProtection="1">
      <alignment vertical="center"/>
      <protection locked="0"/>
    </xf>
    <xf numFmtId="0" fontId="23" fillId="0" borderId="1" xfId="0" applyFont="1" applyBorder="1" applyAlignment="1">
      <alignment horizontal="center" vertical="center"/>
    </xf>
    <xf numFmtId="0" fontId="0" fillId="0" borderId="1" xfId="0" applyFont="1" applyBorder="1" applyAlignment="1">
      <alignment vertical="center"/>
    </xf>
    <xf numFmtId="166" fontId="23" fillId="0" borderId="1" xfId="0" applyNumberFormat="1" applyFont="1" applyBorder="1" applyAlignment="1">
      <alignment vertical="center"/>
    </xf>
    <xf numFmtId="0" fontId="0" fillId="0" borderId="0" xfId="0" applyFill="1" applyAlignment="1">
      <alignment vertical="center"/>
    </xf>
    <xf numFmtId="0" fontId="0" fillId="0" borderId="4" xfId="0" applyFill="1" applyBorder="1" applyAlignment="1">
      <alignment vertical="center"/>
    </xf>
    <xf numFmtId="0" fontId="0" fillId="0" borderId="15" xfId="0" applyFill="1" applyBorder="1" applyAlignment="1">
      <alignment vertical="center"/>
    </xf>
    <xf numFmtId="0" fontId="0" fillId="0" borderId="1" xfId="0" applyFill="1" applyBorder="1" applyAlignment="1">
      <alignment vertical="center"/>
    </xf>
    <xf numFmtId="0" fontId="0" fillId="0" borderId="16" xfId="0" applyFill="1" applyBorder="1" applyAlignment="1">
      <alignment vertical="center"/>
    </xf>
    <xf numFmtId="0" fontId="0" fillId="0" borderId="0" xfId="0" applyFill="1" applyAlignment="1">
      <alignment horizontal="left" vertical="center"/>
    </xf>
    <xf numFmtId="0" fontId="0" fillId="0" borderId="20" xfId="0" applyFill="1" applyBorder="1" applyAlignment="1">
      <alignment vertical="center"/>
    </xf>
    <xf numFmtId="0" fontId="0" fillId="0" borderId="21" xfId="0" applyFill="1" applyBorder="1" applyAlignment="1">
      <alignment vertical="center"/>
    </xf>
    <xf numFmtId="0" fontId="0" fillId="0" borderId="22" xfId="0" applyFill="1" applyBorder="1" applyAlignment="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5" borderId="7" xfId="0" applyFont="1" applyFill="1" applyBorder="1" applyAlignment="1">
      <alignment horizontal="center" vertical="center"/>
    </xf>
    <xf numFmtId="0" fontId="22" fillId="5" borderId="8" xfId="0" applyFont="1" applyFill="1" applyBorder="1" applyAlignment="1">
      <alignment horizontal="left" vertical="center"/>
    </xf>
    <xf numFmtId="0" fontId="22" fillId="5" borderId="8" xfId="0" applyFont="1" applyFill="1" applyBorder="1" applyAlignment="1">
      <alignment horizontal="right" vertical="center"/>
    </xf>
    <xf numFmtId="0" fontId="22" fillId="5" borderId="8" xfId="0" applyFont="1" applyFill="1" applyBorder="1" applyAlignment="1">
      <alignment horizontal="center" vertical="center"/>
    </xf>
    <xf numFmtId="0" fontId="27" fillId="0" borderId="0" xfId="0" applyFont="1" applyAlignment="1">
      <alignment horizontal="left" vertical="center" wrapText="1"/>
    </xf>
    <xf numFmtId="4" fontId="28" fillId="0" borderId="0" xfId="0" applyNumberFormat="1" applyFont="1" applyAlignment="1">
      <alignment vertical="center"/>
    </xf>
    <xf numFmtId="0" fontId="28"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4" fontId="18" fillId="0" borderId="6" xfId="0" applyNumberFormat="1" applyFont="1" applyBorder="1" applyAlignment="1">
      <alignment vertical="center"/>
    </xf>
    <xf numFmtId="0" fontId="0" fillId="0" borderId="6" xfId="0" applyFont="1" applyBorder="1" applyAlignment="1">
      <alignment vertical="center"/>
    </xf>
    <xf numFmtId="0" fontId="1" fillId="0" borderId="0" xfId="0" applyFont="1" applyAlignment="1">
      <alignment horizontal="right" vertical="center"/>
    </xf>
    <xf numFmtId="0" fontId="14" fillId="2" borderId="0" xfId="0" applyFont="1" applyFill="1" applyAlignment="1">
      <alignment horizontal="center" vertical="center"/>
    </xf>
    <xf numFmtId="0" fontId="0" fillId="0" borderId="0" xfId="0"/>
    <xf numFmtId="4" fontId="4" fillId="4" borderId="8" xfId="0" applyNumberFormat="1" applyFont="1" applyFill="1" applyBorder="1" applyAlignment="1">
      <alignment vertical="center"/>
    </xf>
    <xf numFmtId="0" fontId="0" fillId="4" borderId="8" xfId="0" applyFont="1" applyFill="1" applyBorder="1" applyAlignment="1">
      <alignment vertical="center"/>
    </xf>
    <xf numFmtId="0" fontId="0" fillId="4" borderId="9" xfId="0" applyFont="1" applyFill="1" applyBorder="1" applyAlignment="1">
      <alignment vertical="center"/>
    </xf>
    <xf numFmtId="0" fontId="4" fillId="4" borderId="8" xfId="0" applyFont="1" applyFill="1" applyBorder="1" applyAlignment="1">
      <alignment horizontal="lef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0" fontId="39" fillId="0" borderId="1" xfId="0" applyFont="1" applyBorder="1" applyAlignment="1">
      <alignment horizontal="center" vertical="center"/>
    </xf>
    <xf numFmtId="0" fontId="39" fillId="0" borderId="1" xfId="0" applyFont="1" applyBorder="1" applyAlignment="1">
      <alignment horizontal="center" vertical="center" wrapText="1"/>
    </xf>
    <xf numFmtId="0" fontId="40" fillId="0" borderId="29" xfId="0" applyFont="1" applyBorder="1" applyAlignment="1">
      <alignment horizontal="left"/>
    </xf>
    <xf numFmtId="0" fontId="41" fillId="0" borderId="1" xfId="0" applyFont="1" applyBorder="1" applyAlignment="1">
      <alignment horizontal="left" vertical="center"/>
    </xf>
    <xf numFmtId="0" fontId="41" fillId="0" borderId="1" xfId="0" applyFont="1" applyBorder="1" applyAlignment="1">
      <alignment horizontal="left" vertical="top"/>
    </xf>
    <xf numFmtId="0" fontId="41" fillId="0" borderId="1" xfId="0" applyFont="1" applyBorder="1" applyAlignment="1">
      <alignment horizontal="left" vertical="center" wrapText="1"/>
    </xf>
    <xf numFmtId="0" fontId="40" fillId="0" borderId="29" xfId="0" applyFont="1" applyBorder="1" applyAlignment="1">
      <alignment horizontal="left" wrapText="1"/>
    </xf>
    <xf numFmtId="49" fontId="41" fillId="0" borderId="1" xfId="0" applyNumberFormat="1" applyFont="1" applyBorder="1" applyAlignment="1">
      <alignment horizontal="left" vertical="center" wrapText="1"/>
    </xf>
    <xf numFmtId="0" fontId="22" fillId="5" borderId="17" xfId="0" applyFont="1" applyFill="1" applyBorder="1" applyAlignment="1" applyProtection="1">
      <alignment horizontal="center" vertical="center" wrapText="1"/>
    </xf>
    <xf numFmtId="0" fontId="22" fillId="5" borderId="18" xfId="0" applyFont="1" applyFill="1" applyBorder="1" applyAlignment="1" applyProtection="1">
      <alignment horizontal="center" vertical="center" wrapText="1"/>
    </xf>
    <xf numFmtId="0" fontId="22" fillId="5" borderId="19" xfId="0" applyFont="1" applyFill="1" applyBorder="1" applyAlignment="1" applyProtection="1">
      <alignment horizontal="center" vertical="center" wrapText="1"/>
    </xf>
    <xf numFmtId="0" fontId="24" fillId="0" borderId="0" xfId="0" applyFont="1" applyAlignment="1" applyProtection="1">
      <alignment horizontal="left" vertical="center"/>
    </xf>
    <xf numFmtId="0" fontId="0" fillId="0" borderId="0" xfId="0" applyFont="1" applyAlignment="1" applyProtection="1">
      <alignment vertical="center"/>
    </xf>
    <xf numFmtId="4" fontId="24" fillId="0" borderId="0" xfId="0" applyNumberFormat="1" applyFont="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0" borderId="23" xfId="0" applyNumberFormat="1" applyFont="1" applyBorder="1" applyAlignment="1" applyProtection="1">
      <alignment vertical="center"/>
    </xf>
    <xf numFmtId="0" fontId="0" fillId="0" borderId="0" xfId="0" applyFill="1" applyAlignment="1" applyProtection="1">
      <alignment vertical="center"/>
    </xf>
    <xf numFmtId="0" fontId="34" fillId="0" borderId="0" xfId="0" applyFont="1" applyFill="1" applyAlignment="1" applyProtection="1">
      <alignment horizontal="left" vertical="center"/>
    </xf>
    <xf numFmtId="0" fontId="49" fillId="0" borderId="0" xfId="0" applyFont="1" applyFill="1" applyAlignment="1" applyProtection="1">
      <alignment horizontal="left" vertical="center" wrapText="1"/>
    </xf>
    <xf numFmtId="0" fontId="0" fillId="0" borderId="0" xfId="0" applyFill="1" applyAlignment="1" applyProtection="1">
      <alignment vertical="center"/>
      <protection locked="0"/>
    </xf>
    <xf numFmtId="0" fontId="0" fillId="0" borderId="11" xfId="0" applyFont="1" applyBorder="1" applyAlignment="1" applyProtection="1">
      <alignment vertical="center"/>
      <protection locked="0"/>
    </xf>
    <xf numFmtId="0" fontId="34" fillId="0" borderId="0" xfId="0" applyFont="1" applyAlignment="1" applyProtection="1">
      <alignment horizontal="left" vertical="center"/>
    </xf>
    <xf numFmtId="0" fontId="35" fillId="0" borderId="0" xfId="0" applyFont="1" applyAlignment="1" applyProtection="1">
      <alignment vertical="center" wrapText="1"/>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36" fillId="0" borderId="23" xfId="0" applyFont="1" applyBorder="1" applyAlignment="1" applyProtection="1">
      <alignment horizontal="center" vertical="center"/>
    </xf>
    <xf numFmtId="49" fontId="36" fillId="0" borderId="23" xfId="0" applyNumberFormat="1" applyFont="1" applyBorder="1" applyAlignment="1" applyProtection="1">
      <alignment horizontal="left" vertical="center" wrapText="1"/>
    </xf>
    <xf numFmtId="0" fontId="36" fillId="0" borderId="23" xfId="0" applyFont="1" applyBorder="1" applyAlignment="1" applyProtection="1">
      <alignment horizontal="left" vertical="center" wrapText="1"/>
    </xf>
    <xf numFmtId="0" fontId="36" fillId="0" borderId="23" xfId="0" applyFont="1" applyBorder="1" applyAlignment="1" applyProtection="1">
      <alignment horizontal="center" vertical="center" wrapText="1"/>
    </xf>
    <xf numFmtId="167" fontId="36" fillId="0" borderId="23" xfId="0" applyNumberFormat="1" applyFont="1" applyBorder="1" applyAlignment="1" applyProtection="1">
      <alignment vertical="center"/>
    </xf>
    <xf numFmtId="4" fontId="36" fillId="0" borderId="23" xfId="0" applyNumberFormat="1"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22" fillId="0" borderId="1" xfId="0" applyFont="1" applyBorder="1" applyAlignment="1" applyProtection="1">
      <alignment horizontal="center" vertical="center"/>
    </xf>
    <xf numFmtId="0" fontId="0" fillId="0" borderId="0" xfId="0" applyAlignment="1" applyProtection="1">
      <alignment vertical="center"/>
    </xf>
    <xf numFmtId="0" fontId="49" fillId="0" borderId="0" xfId="0" applyFont="1" applyAlignment="1" applyProtection="1">
      <alignment horizontal="left" vertical="center" wrapText="1"/>
    </xf>
    <xf numFmtId="0" fontId="22" fillId="0" borderId="1" xfId="0" applyFont="1" applyBorder="1" applyAlignment="1" applyProtection="1">
      <alignment horizontal="center" vertical="center" wrapText="1"/>
    </xf>
    <xf numFmtId="167" fontId="22" fillId="0" borderId="1" xfId="0" applyNumberFormat="1" applyFont="1" applyBorder="1" applyAlignment="1" applyProtection="1">
      <alignment vertical="center"/>
    </xf>
    <xf numFmtId="4" fontId="22" fillId="0" borderId="1" xfId="0" applyNumberFormat="1" applyFont="1" applyBorder="1" applyAlignment="1" applyProtection="1">
      <alignment vertical="center"/>
    </xf>
    <xf numFmtId="0" fontId="22" fillId="0" borderId="1" xfId="0" applyFont="1" applyBorder="1" applyAlignment="1" applyProtection="1">
      <alignment horizontal="left" vertical="center" wrapText="1"/>
    </xf>
    <xf numFmtId="0" fontId="50" fillId="0" borderId="0" xfId="0" applyFont="1" applyAlignment="1" applyProtection="1">
      <alignment horizontal="left" vertical="center" wrapText="1"/>
    </xf>
    <xf numFmtId="0" fontId="50" fillId="0" borderId="0" xfId="0" applyFont="1" applyFill="1" applyAlignment="1" applyProtection="1">
      <alignment horizontal="left" vertical="center" wrapText="1"/>
    </xf>
    <xf numFmtId="14"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0"/>
  <sheetViews>
    <sheetView showGridLines="0" tabSelected="1" workbookViewId="0">
      <selection activeCell="E14" sqref="E14:AJ14"/>
    </sheetView>
  </sheetViews>
  <sheetFormatPr defaultRowHeight="11.25" x14ac:dyDescent="0.2"/>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8" t="s">
        <v>0</v>
      </c>
      <c r="AZ1" s="18" t="s">
        <v>1</v>
      </c>
      <c r="BA1" s="18" t="s">
        <v>2</v>
      </c>
      <c r="BB1" s="18" t="s">
        <v>3</v>
      </c>
      <c r="BT1" s="18" t="s">
        <v>4</v>
      </c>
      <c r="BU1" s="18" t="s">
        <v>4</v>
      </c>
      <c r="BV1" s="18" t="s">
        <v>5</v>
      </c>
    </row>
    <row r="2" spans="1:74" s="1" customFormat="1" ht="36.950000000000003" customHeight="1" x14ac:dyDescent="0.2">
      <c r="AR2" s="297" t="s">
        <v>6</v>
      </c>
      <c r="AS2" s="298"/>
      <c r="AT2" s="298"/>
      <c r="AU2" s="298"/>
      <c r="AV2" s="298"/>
      <c r="AW2" s="298"/>
      <c r="AX2" s="298"/>
      <c r="AY2" s="298"/>
      <c r="AZ2" s="298"/>
      <c r="BA2" s="298"/>
      <c r="BB2" s="298"/>
      <c r="BC2" s="298"/>
      <c r="BD2" s="298"/>
      <c r="BE2" s="298"/>
      <c r="BS2" s="19" t="s">
        <v>7</v>
      </c>
      <c r="BT2" s="19" t="s">
        <v>8</v>
      </c>
    </row>
    <row r="3" spans="1:74" s="1" customFormat="1" ht="6.95" customHeight="1" x14ac:dyDescent="0.2">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7</v>
      </c>
      <c r="BT3" s="19" t="s">
        <v>9</v>
      </c>
    </row>
    <row r="4" spans="1:74" s="1" customFormat="1" ht="24.95" customHeight="1" x14ac:dyDescent="0.2">
      <c r="B4" s="22"/>
      <c r="D4" s="23" t="s">
        <v>10</v>
      </c>
      <c r="AR4" s="22"/>
      <c r="AS4" s="24" t="s">
        <v>11</v>
      </c>
      <c r="BE4" s="25" t="s">
        <v>12</v>
      </c>
      <c r="BS4" s="19" t="s">
        <v>13</v>
      </c>
    </row>
    <row r="5" spans="1:74" s="1" customFormat="1" ht="12" customHeight="1" x14ac:dyDescent="0.2">
      <c r="B5" s="22"/>
      <c r="D5" s="26" t="s">
        <v>14</v>
      </c>
      <c r="K5" s="306" t="s">
        <v>15</v>
      </c>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c r="AM5" s="298"/>
      <c r="AN5" s="298"/>
      <c r="AO5" s="298"/>
      <c r="AR5" s="22"/>
      <c r="BE5" s="303" t="s">
        <v>16</v>
      </c>
      <c r="BS5" s="19" t="s">
        <v>7</v>
      </c>
    </row>
    <row r="6" spans="1:74" s="1" customFormat="1" ht="36.950000000000003" customHeight="1" x14ac:dyDescent="0.2">
      <c r="B6" s="22"/>
      <c r="D6" s="28" t="s">
        <v>17</v>
      </c>
      <c r="K6" s="307" t="s">
        <v>18</v>
      </c>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298"/>
      <c r="AN6" s="298"/>
      <c r="AO6" s="298"/>
      <c r="AR6" s="22"/>
      <c r="BE6" s="304"/>
      <c r="BS6" s="19" t="s">
        <v>7</v>
      </c>
    </row>
    <row r="7" spans="1:74" s="1" customFormat="1" ht="12" customHeight="1" x14ac:dyDescent="0.2">
      <c r="B7" s="22"/>
      <c r="D7" s="29" t="s">
        <v>19</v>
      </c>
      <c r="K7" s="27" t="s">
        <v>3</v>
      </c>
      <c r="AK7" s="29" t="s">
        <v>20</v>
      </c>
      <c r="AN7" s="27" t="s">
        <v>3</v>
      </c>
      <c r="AR7" s="22"/>
      <c r="BE7" s="304"/>
      <c r="BS7" s="19" t="s">
        <v>7</v>
      </c>
    </row>
    <row r="8" spans="1:74" s="1" customFormat="1" ht="12" customHeight="1" x14ac:dyDescent="0.2">
      <c r="B8" s="22"/>
      <c r="D8" s="29" t="s">
        <v>21</v>
      </c>
      <c r="K8" s="27" t="s">
        <v>22</v>
      </c>
      <c r="AK8" s="29" t="s">
        <v>23</v>
      </c>
      <c r="AN8" s="377">
        <v>44316</v>
      </c>
      <c r="AR8" s="22"/>
      <c r="BE8" s="304"/>
      <c r="BS8" s="19" t="s">
        <v>7</v>
      </c>
    </row>
    <row r="9" spans="1:74" s="1" customFormat="1" ht="14.45" customHeight="1" x14ac:dyDescent="0.2">
      <c r="B9" s="22"/>
      <c r="AR9" s="22"/>
      <c r="BE9" s="304"/>
      <c r="BS9" s="19" t="s">
        <v>7</v>
      </c>
    </row>
    <row r="10" spans="1:74" s="1" customFormat="1" ht="12" customHeight="1" x14ac:dyDescent="0.2">
      <c r="B10" s="22"/>
      <c r="D10" s="29" t="s">
        <v>24</v>
      </c>
      <c r="AK10" s="29" t="s">
        <v>25</v>
      </c>
      <c r="AN10" s="27" t="s">
        <v>3</v>
      </c>
      <c r="AR10" s="22"/>
      <c r="BE10" s="304"/>
      <c r="BS10" s="19" t="s">
        <v>7</v>
      </c>
    </row>
    <row r="11" spans="1:74" s="1" customFormat="1" ht="18.399999999999999" customHeight="1" x14ac:dyDescent="0.2">
      <c r="B11" s="22"/>
      <c r="E11" s="27" t="s">
        <v>26</v>
      </c>
      <c r="AK11" s="29" t="s">
        <v>27</v>
      </c>
      <c r="AN11" s="27" t="s">
        <v>3</v>
      </c>
      <c r="AR11" s="22"/>
      <c r="BE11" s="304"/>
      <c r="BS11" s="19" t="s">
        <v>7</v>
      </c>
    </row>
    <row r="12" spans="1:74" s="1" customFormat="1" ht="6.95" customHeight="1" x14ac:dyDescent="0.2">
      <c r="B12" s="22"/>
      <c r="AR12" s="22"/>
      <c r="BE12" s="304"/>
      <c r="BS12" s="19" t="s">
        <v>7</v>
      </c>
    </row>
    <row r="13" spans="1:74" s="1" customFormat="1" ht="12" customHeight="1" x14ac:dyDescent="0.2">
      <c r="B13" s="22"/>
      <c r="D13" s="29" t="s">
        <v>28</v>
      </c>
      <c r="AK13" s="29" t="s">
        <v>25</v>
      </c>
      <c r="AN13" s="31" t="s">
        <v>29</v>
      </c>
      <c r="AR13" s="22"/>
      <c r="BE13" s="304"/>
      <c r="BS13" s="19" t="s">
        <v>7</v>
      </c>
    </row>
    <row r="14" spans="1:74" ht="12.75" x14ac:dyDescent="0.2">
      <c r="B14" s="22"/>
      <c r="E14" s="308" t="s">
        <v>29</v>
      </c>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29" t="s">
        <v>27</v>
      </c>
      <c r="AN14" s="31" t="s">
        <v>29</v>
      </c>
      <c r="AR14" s="22"/>
      <c r="BE14" s="304"/>
      <c r="BS14" s="19" t="s">
        <v>7</v>
      </c>
    </row>
    <row r="15" spans="1:74" s="1" customFormat="1" ht="6.95" customHeight="1" x14ac:dyDescent="0.2">
      <c r="B15" s="22"/>
      <c r="AR15" s="22"/>
      <c r="BE15" s="304"/>
      <c r="BS15" s="19" t="s">
        <v>4</v>
      </c>
    </row>
    <row r="16" spans="1:74" s="1" customFormat="1" ht="12" customHeight="1" x14ac:dyDescent="0.2">
      <c r="B16" s="22"/>
      <c r="D16" s="29" t="s">
        <v>30</v>
      </c>
      <c r="AK16" s="29" t="s">
        <v>25</v>
      </c>
      <c r="AN16" s="27" t="s">
        <v>3</v>
      </c>
      <c r="AR16" s="22"/>
      <c r="BE16" s="304"/>
      <c r="BS16" s="19" t="s">
        <v>4</v>
      </c>
    </row>
    <row r="17" spans="1:71" s="1" customFormat="1" ht="18.399999999999999" customHeight="1" x14ac:dyDescent="0.2">
      <c r="B17" s="22"/>
      <c r="E17" s="27" t="s">
        <v>31</v>
      </c>
      <c r="AK17" s="29" t="s">
        <v>27</v>
      </c>
      <c r="AN17" s="27" t="s">
        <v>3</v>
      </c>
      <c r="AR17" s="22"/>
      <c r="BE17" s="304"/>
      <c r="BS17" s="19" t="s">
        <v>32</v>
      </c>
    </row>
    <row r="18" spans="1:71" s="1" customFormat="1" ht="6.95" customHeight="1" x14ac:dyDescent="0.2">
      <c r="B18" s="22"/>
      <c r="AR18" s="22"/>
      <c r="BE18" s="304"/>
      <c r="BS18" s="19" t="s">
        <v>7</v>
      </c>
    </row>
    <row r="19" spans="1:71" s="1" customFormat="1" ht="12" customHeight="1" x14ac:dyDescent="0.2">
      <c r="B19" s="22"/>
      <c r="D19" s="29" t="s">
        <v>33</v>
      </c>
      <c r="AK19" s="29" t="s">
        <v>25</v>
      </c>
      <c r="AN19" s="27" t="s">
        <v>34</v>
      </c>
      <c r="AR19" s="22"/>
      <c r="BE19" s="304"/>
      <c r="BS19" s="19" t="s">
        <v>7</v>
      </c>
    </row>
    <row r="20" spans="1:71" s="1" customFormat="1" ht="18.399999999999999" customHeight="1" x14ac:dyDescent="0.2">
      <c r="B20" s="22"/>
      <c r="E20" s="27" t="s">
        <v>35</v>
      </c>
      <c r="AK20" s="29" t="s">
        <v>27</v>
      </c>
      <c r="AN20" s="27" t="s">
        <v>36</v>
      </c>
      <c r="AR20" s="22"/>
      <c r="BE20" s="304"/>
      <c r="BS20" s="19" t="s">
        <v>4</v>
      </c>
    </row>
    <row r="21" spans="1:71" s="1" customFormat="1" ht="6.95" customHeight="1" x14ac:dyDescent="0.2">
      <c r="B21" s="22"/>
      <c r="AR21" s="22"/>
      <c r="BE21" s="304"/>
    </row>
    <row r="22" spans="1:71" s="1" customFormat="1" ht="12" customHeight="1" x14ac:dyDescent="0.2">
      <c r="B22" s="22"/>
      <c r="D22" s="29" t="s">
        <v>37</v>
      </c>
      <c r="AR22" s="22"/>
      <c r="BE22" s="304"/>
    </row>
    <row r="23" spans="1:71" s="1" customFormat="1" ht="47.25" customHeight="1" x14ac:dyDescent="0.2">
      <c r="B23" s="22"/>
      <c r="E23" s="309" t="s">
        <v>38</v>
      </c>
      <c r="F23" s="309"/>
      <c r="G23" s="309"/>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09"/>
      <c r="AM23" s="309"/>
      <c r="AN23" s="309"/>
      <c r="AR23" s="22"/>
      <c r="BE23" s="304"/>
    </row>
    <row r="24" spans="1:71" s="1" customFormat="1" ht="6.95" customHeight="1" x14ac:dyDescent="0.2">
      <c r="B24" s="22"/>
      <c r="AR24" s="22"/>
      <c r="BE24" s="304"/>
    </row>
    <row r="25" spans="1:71" s="1" customFormat="1" ht="6.95" customHeight="1" x14ac:dyDescent="0.2">
      <c r="B25" s="22"/>
      <c r="D25" s="33"/>
      <c r="E25" s="33"/>
      <c r="F25" s="33"/>
      <c r="G25" s="33"/>
      <c r="H25" s="33"/>
      <c r="I25" s="33"/>
      <c r="J25" s="33"/>
      <c r="K25" s="33"/>
      <c r="L25" s="33"/>
      <c r="M25" s="33"/>
      <c r="N25" s="33"/>
      <c r="O25" s="33"/>
      <c r="P25" s="33"/>
      <c r="Q25" s="33"/>
      <c r="R25" s="33"/>
      <c r="S25" s="33"/>
      <c r="T25" s="33"/>
      <c r="U25" s="33"/>
      <c r="V25" s="33"/>
      <c r="W25" s="33"/>
      <c r="X25" s="33"/>
      <c r="Y25" s="33"/>
      <c r="Z25" s="33"/>
      <c r="AA25" s="33"/>
      <c r="AB25" s="33"/>
      <c r="AC25" s="33"/>
      <c r="AD25" s="33"/>
      <c r="AE25" s="33"/>
      <c r="AF25" s="33"/>
      <c r="AG25" s="33"/>
      <c r="AH25" s="33"/>
      <c r="AI25" s="33"/>
      <c r="AJ25" s="33"/>
      <c r="AK25" s="33"/>
      <c r="AL25" s="33"/>
      <c r="AM25" s="33"/>
      <c r="AN25" s="33"/>
      <c r="AO25" s="33"/>
      <c r="AR25" s="22"/>
      <c r="BE25" s="304"/>
    </row>
    <row r="26" spans="1:71" s="2" customFormat="1" ht="25.9" customHeight="1" x14ac:dyDescent="0.2">
      <c r="A26" s="34"/>
      <c r="B26" s="35"/>
      <c r="C26" s="34"/>
      <c r="D26" s="36" t="s">
        <v>39</v>
      </c>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294">
        <f>ROUND(AG54,2)</f>
        <v>0</v>
      </c>
      <c r="AL26" s="295"/>
      <c r="AM26" s="295"/>
      <c r="AN26" s="295"/>
      <c r="AO26" s="295"/>
      <c r="AP26" s="34"/>
      <c r="AQ26" s="34"/>
      <c r="AR26" s="35"/>
      <c r="BE26" s="304"/>
    </row>
    <row r="27" spans="1:71" s="2" customFormat="1" ht="6.95" customHeight="1" x14ac:dyDescent="0.2">
      <c r="A27" s="34"/>
      <c r="B27" s="35"/>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5"/>
      <c r="BE27" s="304"/>
    </row>
    <row r="28" spans="1:71" s="2" customFormat="1" ht="12.75" x14ac:dyDescent="0.2">
      <c r="A28" s="34"/>
      <c r="B28" s="35"/>
      <c r="C28" s="34"/>
      <c r="D28" s="34"/>
      <c r="E28" s="34"/>
      <c r="F28" s="34"/>
      <c r="G28" s="34"/>
      <c r="H28" s="34"/>
      <c r="I28" s="34"/>
      <c r="J28" s="34"/>
      <c r="K28" s="34"/>
      <c r="L28" s="296" t="s">
        <v>40</v>
      </c>
      <c r="M28" s="296"/>
      <c r="N28" s="296"/>
      <c r="O28" s="296"/>
      <c r="P28" s="296"/>
      <c r="Q28" s="34"/>
      <c r="R28" s="34"/>
      <c r="S28" s="34"/>
      <c r="T28" s="34"/>
      <c r="U28" s="34"/>
      <c r="V28" s="34"/>
      <c r="W28" s="296" t="s">
        <v>41</v>
      </c>
      <c r="X28" s="296"/>
      <c r="Y28" s="296"/>
      <c r="Z28" s="296"/>
      <c r="AA28" s="296"/>
      <c r="AB28" s="296"/>
      <c r="AC28" s="296"/>
      <c r="AD28" s="296"/>
      <c r="AE28" s="296"/>
      <c r="AF28" s="34"/>
      <c r="AG28" s="34"/>
      <c r="AH28" s="34"/>
      <c r="AI28" s="34"/>
      <c r="AJ28" s="34"/>
      <c r="AK28" s="296" t="s">
        <v>42</v>
      </c>
      <c r="AL28" s="296"/>
      <c r="AM28" s="296"/>
      <c r="AN28" s="296"/>
      <c r="AO28" s="296"/>
      <c r="AP28" s="34"/>
      <c r="AQ28" s="34"/>
      <c r="AR28" s="35"/>
      <c r="BE28" s="304"/>
    </row>
    <row r="29" spans="1:71" s="3" customFormat="1" ht="14.45" customHeight="1" x14ac:dyDescent="0.2">
      <c r="B29" s="39"/>
      <c r="D29" s="29" t="s">
        <v>43</v>
      </c>
      <c r="F29" s="29" t="s">
        <v>44</v>
      </c>
      <c r="L29" s="290">
        <v>0.21</v>
      </c>
      <c r="M29" s="289"/>
      <c r="N29" s="289"/>
      <c r="O29" s="289"/>
      <c r="P29" s="289"/>
      <c r="W29" s="288">
        <f>ROUND(AZ54, 2)</f>
        <v>0</v>
      </c>
      <c r="X29" s="289"/>
      <c r="Y29" s="289"/>
      <c r="Z29" s="289"/>
      <c r="AA29" s="289"/>
      <c r="AB29" s="289"/>
      <c r="AC29" s="289"/>
      <c r="AD29" s="289"/>
      <c r="AE29" s="289"/>
      <c r="AK29" s="288">
        <f>ROUND(AV54, 2)</f>
        <v>0</v>
      </c>
      <c r="AL29" s="289"/>
      <c r="AM29" s="289"/>
      <c r="AN29" s="289"/>
      <c r="AO29" s="289"/>
      <c r="AR29" s="39"/>
      <c r="BE29" s="305"/>
    </row>
    <row r="30" spans="1:71" s="3" customFormat="1" ht="14.45" customHeight="1" x14ac:dyDescent="0.2">
      <c r="B30" s="39"/>
      <c r="F30" s="29" t="s">
        <v>45</v>
      </c>
      <c r="L30" s="290">
        <v>0.15</v>
      </c>
      <c r="M30" s="289"/>
      <c r="N30" s="289"/>
      <c r="O30" s="289"/>
      <c r="P30" s="289"/>
      <c r="W30" s="288">
        <f>ROUND(BA54, 2)</f>
        <v>0</v>
      </c>
      <c r="X30" s="289"/>
      <c r="Y30" s="289"/>
      <c r="Z30" s="289"/>
      <c r="AA30" s="289"/>
      <c r="AB30" s="289"/>
      <c r="AC30" s="289"/>
      <c r="AD30" s="289"/>
      <c r="AE30" s="289"/>
      <c r="AK30" s="288">
        <f>ROUND(AW54, 2)</f>
        <v>0</v>
      </c>
      <c r="AL30" s="289"/>
      <c r="AM30" s="289"/>
      <c r="AN30" s="289"/>
      <c r="AO30" s="289"/>
      <c r="AR30" s="39"/>
      <c r="BE30" s="305"/>
    </row>
    <row r="31" spans="1:71" s="3" customFormat="1" ht="14.45" hidden="1" customHeight="1" x14ac:dyDescent="0.2">
      <c r="B31" s="39"/>
      <c r="F31" s="29" t="s">
        <v>46</v>
      </c>
      <c r="L31" s="290">
        <v>0.21</v>
      </c>
      <c r="M31" s="289"/>
      <c r="N31" s="289"/>
      <c r="O31" s="289"/>
      <c r="P31" s="289"/>
      <c r="W31" s="288">
        <f>ROUND(BB54, 2)</f>
        <v>0</v>
      </c>
      <c r="X31" s="289"/>
      <c r="Y31" s="289"/>
      <c r="Z31" s="289"/>
      <c r="AA31" s="289"/>
      <c r="AB31" s="289"/>
      <c r="AC31" s="289"/>
      <c r="AD31" s="289"/>
      <c r="AE31" s="289"/>
      <c r="AK31" s="288">
        <v>0</v>
      </c>
      <c r="AL31" s="289"/>
      <c r="AM31" s="289"/>
      <c r="AN31" s="289"/>
      <c r="AO31" s="289"/>
      <c r="AR31" s="39"/>
      <c r="BE31" s="305"/>
    </row>
    <row r="32" spans="1:71" s="3" customFormat="1" ht="14.45" hidden="1" customHeight="1" x14ac:dyDescent="0.2">
      <c r="B32" s="39"/>
      <c r="F32" s="29" t="s">
        <v>47</v>
      </c>
      <c r="L32" s="290">
        <v>0.15</v>
      </c>
      <c r="M32" s="289"/>
      <c r="N32" s="289"/>
      <c r="O32" s="289"/>
      <c r="P32" s="289"/>
      <c r="W32" s="288">
        <f>ROUND(BC54, 2)</f>
        <v>0</v>
      </c>
      <c r="X32" s="289"/>
      <c r="Y32" s="289"/>
      <c r="Z32" s="289"/>
      <c r="AA32" s="289"/>
      <c r="AB32" s="289"/>
      <c r="AC32" s="289"/>
      <c r="AD32" s="289"/>
      <c r="AE32" s="289"/>
      <c r="AK32" s="288">
        <v>0</v>
      </c>
      <c r="AL32" s="289"/>
      <c r="AM32" s="289"/>
      <c r="AN32" s="289"/>
      <c r="AO32" s="289"/>
      <c r="AR32" s="39"/>
      <c r="BE32" s="305"/>
    </row>
    <row r="33" spans="1:57" s="3" customFormat="1" ht="14.45" hidden="1" customHeight="1" x14ac:dyDescent="0.2">
      <c r="B33" s="39"/>
      <c r="F33" s="29" t="s">
        <v>48</v>
      </c>
      <c r="L33" s="290">
        <v>0</v>
      </c>
      <c r="M33" s="289"/>
      <c r="N33" s="289"/>
      <c r="O33" s="289"/>
      <c r="P33" s="289"/>
      <c r="W33" s="288">
        <f>ROUND(BD54, 2)</f>
        <v>0</v>
      </c>
      <c r="X33" s="289"/>
      <c r="Y33" s="289"/>
      <c r="Z33" s="289"/>
      <c r="AA33" s="289"/>
      <c r="AB33" s="289"/>
      <c r="AC33" s="289"/>
      <c r="AD33" s="289"/>
      <c r="AE33" s="289"/>
      <c r="AK33" s="288">
        <v>0</v>
      </c>
      <c r="AL33" s="289"/>
      <c r="AM33" s="289"/>
      <c r="AN33" s="289"/>
      <c r="AO33" s="289"/>
      <c r="AR33" s="39"/>
    </row>
    <row r="34" spans="1:57" s="2" customFormat="1" ht="6.95" customHeight="1" x14ac:dyDescent="0.2">
      <c r="A34" s="34"/>
      <c r="B34" s="35"/>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5"/>
      <c r="BE34" s="34"/>
    </row>
    <row r="35" spans="1:57" s="2" customFormat="1" ht="25.9" customHeight="1" x14ac:dyDescent="0.2">
      <c r="A35" s="34"/>
      <c r="B35" s="35"/>
      <c r="C35" s="40"/>
      <c r="D35" s="41" t="s">
        <v>49</v>
      </c>
      <c r="E35" s="42"/>
      <c r="F35" s="42"/>
      <c r="G35" s="42"/>
      <c r="H35" s="42"/>
      <c r="I35" s="42"/>
      <c r="J35" s="42"/>
      <c r="K35" s="42"/>
      <c r="L35" s="42"/>
      <c r="M35" s="42"/>
      <c r="N35" s="42"/>
      <c r="O35" s="42"/>
      <c r="P35" s="42"/>
      <c r="Q35" s="42"/>
      <c r="R35" s="42"/>
      <c r="S35" s="42"/>
      <c r="T35" s="43" t="s">
        <v>50</v>
      </c>
      <c r="U35" s="42"/>
      <c r="V35" s="42"/>
      <c r="W35" s="42"/>
      <c r="X35" s="302" t="s">
        <v>51</v>
      </c>
      <c r="Y35" s="300"/>
      <c r="Z35" s="300"/>
      <c r="AA35" s="300"/>
      <c r="AB35" s="300"/>
      <c r="AC35" s="42"/>
      <c r="AD35" s="42"/>
      <c r="AE35" s="42"/>
      <c r="AF35" s="42"/>
      <c r="AG35" s="42"/>
      <c r="AH35" s="42"/>
      <c r="AI35" s="42"/>
      <c r="AJ35" s="42"/>
      <c r="AK35" s="299">
        <f>SUM(AK26:AK33)</f>
        <v>0</v>
      </c>
      <c r="AL35" s="300"/>
      <c r="AM35" s="300"/>
      <c r="AN35" s="300"/>
      <c r="AO35" s="301"/>
      <c r="AP35" s="40"/>
      <c r="AQ35" s="40"/>
      <c r="AR35" s="35"/>
      <c r="BE35" s="34"/>
    </row>
    <row r="36" spans="1:57" s="2" customFormat="1" ht="6.95" customHeight="1" x14ac:dyDescent="0.2">
      <c r="A36" s="34"/>
      <c r="B36" s="35"/>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5"/>
      <c r="BE36" s="34"/>
    </row>
    <row r="37" spans="1:57" s="2" customFormat="1" ht="6.95" customHeight="1" x14ac:dyDescent="0.2">
      <c r="A37" s="34"/>
      <c r="B37" s="44"/>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35"/>
      <c r="BE37" s="34"/>
    </row>
    <row r="41" spans="1:57" s="2" customFormat="1" ht="6.95" customHeight="1" x14ac:dyDescent="0.2">
      <c r="A41" s="34"/>
      <c r="B41" s="46"/>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35"/>
      <c r="BE41" s="34"/>
    </row>
    <row r="42" spans="1:57" s="2" customFormat="1" ht="24.95" customHeight="1" x14ac:dyDescent="0.2">
      <c r="A42" s="34"/>
      <c r="B42" s="35"/>
      <c r="C42" s="23" t="s">
        <v>52</v>
      </c>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5"/>
      <c r="BE42" s="34"/>
    </row>
    <row r="43" spans="1:57" s="2" customFormat="1" ht="6.95" customHeight="1" x14ac:dyDescent="0.2">
      <c r="A43" s="34"/>
      <c r="B43" s="35"/>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5"/>
      <c r="BE43" s="34"/>
    </row>
    <row r="44" spans="1:57" s="4" customFormat="1" ht="12" customHeight="1" x14ac:dyDescent="0.2">
      <c r="B44" s="48"/>
      <c r="C44" s="29" t="s">
        <v>14</v>
      </c>
      <c r="L44" s="4" t="str">
        <f>K5</f>
        <v>2021-04-04</v>
      </c>
      <c r="AR44" s="48"/>
    </row>
    <row r="45" spans="1:57" s="5" customFormat="1" ht="36.950000000000003" customHeight="1" x14ac:dyDescent="0.2">
      <c r="B45" s="49"/>
      <c r="C45" s="50" t="s">
        <v>17</v>
      </c>
      <c r="L45" s="291" t="str">
        <f>K6</f>
        <v>Zateplení obvodového pláště MŠ Nad Palatou obj. Pod Lipkami 3183-5 Praha 5 Smíchov</v>
      </c>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R45" s="49"/>
    </row>
    <row r="46" spans="1:57" s="2" customFormat="1" ht="6.95" customHeight="1" x14ac:dyDescent="0.2">
      <c r="A46" s="34"/>
      <c r="B46" s="35"/>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5"/>
      <c r="BE46" s="34"/>
    </row>
    <row r="47" spans="1:57" s="2" customFormat="1" ht="12" customHeight="1" x14ac:dyDescent="0.2">
      <c r="A47" s="34"/>
      <c r="B47" s="35"/>
      <c r="C47" s="29" t="s">
        <v>21</v>
      </c>
      <c r="D47" s="34"/>
      <c r="E47" s="34"/>
      <c r="F47" s="34"/>
      <c r="G47" s="34"/>
      <c r="H47" s="34"/>
      <c r="I47" s="34"/>
      <c r="J47" s="34"/>
      <c r="K47" s="34"/>
      <c r="L47" s="51" t="str">
        <f>IF(K8="","",K8)</f>
        <v>Praha 5</v>
      </c>
      <c r="M47" s="34"/>
      <c r="N47" s="34"/>
      <c r="O47" s="34"/>
      <c r="P47" s="34"/>
      <c r="Q47" s="34"/>
      <c r="R47" s="34"/>
      <c r="S47" s="34"/>
      <c r="T47" s="34"/>
      <c r="U47" s="34"/>
      <c r="V47" s="34"/>
      <c r="W47" s="34"/>
      <c r="X47" s="34"/>
      <c r="Y47" s="34"/>
      <c r="Z47" s="34"/>
      <c r="AA47" s="34"/>
      <c r="AB47" s="34"/>
      <c r="AC47" s="34"/>
      <c r="AD47" s="34"/>
      <c r="AE47" s="34"/>
      <c r="AF47" s="34"/>
      <c r="AG47" s="34"/>
      <c r="AH47" s="34"/>
      <c r="AI47" s="29" t="s">
        <v>23</v>
      </c>
      <c r="AJ47" s="34"/>
      <c r="AK47" s="34"/>
      <c r="AL47" s="34"/>
      <c r="AM47" s="293">
        <f>IF(AN8= "","",AN8)</f>
        <v>44316</v>
      </c>
      <c r="AN47" s="293"/>
      <c r="AO47" s="34"/>
      <c r="AP47" s="34"/>
      <c r="AQ47" s="34"/>
      <c r="AR47" s="35"/>
      <c r="BE47" s="34"/>
    </row>
    <row r="48" spans="1:57" s="2" customFormat="1" ht="6.95" customHeight="1" x14ac:dyDescent="0.2">
      <c r="A48" s="34"/>
      <c r="B48" s="35"/>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34"/>
      <c r="AF48" s="34"/>
      <c r="AG48" s="34"/>
      <c r="AH48" s="34"/>
      <c r="AI48" s="34"/>
      <c r="AJ48" s="34"/>
      <c r="AK48" s="34"/>
      <c r="AL48" s="34"/>
      <c r="AM48" s="34"/>
      <c r="AN48" s="34"/>
      <c r="AO48" s="34"/>
      <c r="AP48" s="34"/>
      <c r="AQ48" s="34"/>
      <c r="AR48" s="35"/>
      <c r="BE48" s="34"/>
    </row>
    <row r="49" spans="1:91" s="2" customFormat="1" ht="15.2" customHeight="1" x14ac:dyDescent="0.2">
      <c r="A49" s="34"/>
      <c r="B49" s="35"/>
      <c r="C49" s="29" t="s">
        <v>24</v>
      </c>
      <c r="D49" s="34"/>
      <c r="E49" s="34"/>
      <c r="F49" s="34"/>
      <c r="G49" s="34"/>
      <c r="H49" s="34"/>
      <c r="I49" s="34"/>
      <c r="J49" s="34"/>
      <c r="K49" s="34"/>
      <c r="L49" s="4" t="str">
        <f>IF(E11= "","",E11)</f>
        <v>Úřad městské části Praha 5</v>
      </c>
      <c r="M49" s="34"/>
      <c r="N49" s="34"/>
      <c r="O49" s="34"/>
      <c r="P49" s="34"/>
      <c r="Q49" s="34"/>
      <c r="R49" s="34"/>
      <c r="S49" s="34"/>
      <c r="T49" s="34"/>
      <c r="U49" s="34"/>
      <c r="V49" s="34"/>
      <c r="W49" s="34"/>
      <c r="X49" s="34"/>
      <c r="Y49" s="34"/>
      <c r="Z49" s="34"/>
      <c r="AA49" s="34"/>
      <c r="AB49" s="34"/>
      <c r="AC49" s="34"/>
      <c r="AD49" s="34"/>
      <c r="AE49" s="34"/>
      <c r="AF49" s="34"/>
      <c r="AG49" s="34"/>
      <c r="AH49" s="34"/>
      <c r="AI49" s="29" t="s">
        <v>30</v>
      </c>
      <c r="AJ49" s="34"/>
      <c r="AK49" s="34"/>
      <c r="AL49" s="34"/>
      <c r="AM49" s="277" t="str">
        <f>IF(E17="","",E17)</f>
        <v>Fetters management s. r. o.</v>
      </c>
      <c r="AN49" s="278"/>
      <c r="AO49" s="278"/>
      <c r="AP49" s="278"/>
      <c r="AQ49" s="34"/>
      <c r="AR49" s="35"/>
      <c r="AS49" s="273" t="s">
        <v>53</v>
      </c>
      <c r="AT49" s="274"/>
      <c r="AU49" s="53"/>
      <c r="AV49" s="53"/>
      <c r="AW49" s="53"/>
      <c r="AX49" s="53"/>
      <c r="AY49" s="53"/>
      <c r="AZ49" s="53"/>
      <c r="BA49" s="53"/>
      <c r="BB49" s="53"/>
      <c r="BC49" s="53"/>
      <c r="BD49" s="54"/>
      <c r="BE49" s="34"/>
    </row>
    <row r="50" spans="1:91" s="2" customFormat="1" ht="25.7" customHeight="1" x14ac:dyDescent="0.2">
      <c r="A50" s="34"/>
      <c r="B50" s="35"/>
      <c r="C50" s="29" t="s">
        <v>28</v>
      </c>
      <c r="D50" s="34"/>
      <c r="E50" s="34"/>
      <c r="F50" s="34"/>
      <c r="G50" s="34"/>
      <c r="H50" s="34"/>
      <c r="I50" s="34"/>
      <c r="J50" s="34"/>
      <c r="K50" s="34"/>
      <c r="L50" s="4" t="str">
        <f>IF(E14= "Vyplň údaj","",E14)</f>
        <v/>
      </c>
      <c r="M50" s="34"/>
      <c r="N50" s="34"/>
      <c r="O50" s="34"/>
      <c r="P50" s="34"/>
      <c r="Q50" s="34"/>
      <c r="R50" s="34"/>
      <c r="S50" s="34"/>
      <c r="T50" s="34"/>
      <c r="U50" s="34"/>
      <c r="V50" s="34"/>
      <c r="W50" s="34"/>
      <c r="X50" s="34"/>
      <c r="Y50" s="34"/>
      <c r="Z50" s="34"/>
      <c r="AA50" s="34"/>
      <c r="AB50" s="34"/>
      <c r="AC50" s="34"/>
      <c r="AD50" s="34"/>
      <c r="AE50" s="34"/>
      <c r="AF50" s="34"/>
      <c r="AG50" s="34"/>
      <c r="AH50" s="34"/>
      <c r="AI50" s="29" t="s">
        <v>33</v>
      </c>
      <c r="AJ50" s="34"/>
      <c r="AK50" s="34"/>
      <c r="AL50" s="34"/>
      <c r="AM50" s="277" t="str">
        <f>IF(E20="","",E20)</f>
        <v>STAVEBNÍ ROZPOČTY s.r.o.</v>
      </c>
      <c r="AN50" s="278"/>
      <c r="AO50" s="278"/>
      <c r="AP50" s="278"/>
      <c r="AQ50" s="34"/>
      <c r="AR50" s="35"/>
      <c r="AS50" s="275"/>
      <c r="AT50" s="276"/>
      <c r="AU50" s="55"/>
      <c r="AV50" s="55"/>
      <c r="AW50" s="55"/>
      <c r="AX50" s="55"/>
      <c r="AY50" s="55"/>
      <c r="AZ50" s="55"/>
      <c r="BA50" s="55"/>
      <c r="BB50" s="55"/>
      <c r="BC50" s="55"/>
      <c r="BD50" s="56"/>
      <c r="BE50" s="34"/>
    </row>
    <row r="51" spans="1:91" s="2" customFormat="1" ht="10.9" customHeight="1" x14ac:dyDescent="0.2">
      <c r="A51" s="34"/>
      <c r="B51" s="35"/>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5"/>
      <c r="AS51" s="275"/>
      <c r="AT51" s="276"/>
      <c r="AU51" s="55"/>
      <c r="AV51" s="55"/>
      <c r="AW51" s="55"/>
      <c r="AX51" s="55"/>
      <c r="AY51" s="55"/>
      <c r="AZ51" s="55"/>
      <c r="BA51" s="55"/>
      <c r="BB51" s="55"/>
      <c r="BC51" s="55"/>
      <c r="BD51" s="56"/>
      <c r="BE51" s="34"/>
    </row>
    <row r="52" spans="1:91" s="2" customFormat="1" ht="29.25" customHeight="1" x14ac:dyDescent="0.2">
      <c r="A52" s="34"/>
      <c r="B52" s="35"/>
      <c r="C52" s="279" t="s">
        <v>54</v>
      </c>
      <c r="D52" s="280"/>
      <c r="E52" s="280"/>
      <c r="F52" s="280"/>
      <c r="G52" s="280"/>
      <c r="H52" s="57"/>
      <c r="I52" s="282" t="s">
        <v>55</v>
      </c>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1" t="s">
        <v>56</v>
      </c>
      <c r="AH52" s="280"/>
      <c r="AI52" s="280"/>
      <c r="AJ52" s="280"/>
      <c r="AK52" s="280"/>
      <c r="AL52" s="280"/>
      <c r="AM52" s="280"/>
      <c r="AN52" s="282" t="s">
        <v>57</v>
      </c>
      <c r="AO52" s="280"/>
      <c r="AP52" s="280"/>
      <c r="AQ52" s="58" t="s">
        <v>58</v>
      </c>
      <c r="AR52" s="35"/>
      <c r="AS52" s="59" t="s">
        <v>59</v>
      </c>
      <c r="AT52" s="60" t="s">
        <v>60</v>
      </c>
      <c r="AU52" s="60" t="s">
        <v>61</v>
      </c>
      <c r="AV52" s="60" t="s">
        <v>62</v>
      </c>
      <c r="AW52" s="60" t="s">
        <v>63</v>
      </c>
      <c r="AX52" s="60" t="s">
        <v>64</v>
      </c>
      <c r="AY52" s="60" t="s">
        <v>65</v>
      </c>
      <c r="AZ52" s="60" t="s">
        <v>66</v>
      </c>
      <c r="BA52" s="60" t="s">
        <v>67</v>
      </c>
      <c r="BB52" s="60" t="s">
        <v>68</v>
      </c>
      <c r="BC52" s="60" t="s">
        <v>69</v>
      </c>
      <c r="BD52" s="61" t="s">
        <v>70</v>
      </c>
      <c r="BE52" s="34"/>
    </row>
    <row r="53" spans="1:91" s="2" customFormat="1" ht="10.9" customHeight="1" x14ac:dyDescent="0.2">
      <c r="A53" s="34"/>
      <c r="B53" s="35"/>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5"/>
      <c r="AS53" s="62"/>
      <c r="AT53" s="63"/>
      <c r="AU53" s="63"/>
      <c r="AV53" s="63"/>
      <c r="AW53" s="63"/>
      <c r="AX53" s="63"/>
      <c r="AY53" s="63"/>
      <c r="AZ53" s="63"/>
      <c r="BA53" s="63"/>
      <c r="BB53" s="63"/>
      <c r="BC53" s="63"/>
      <c r="BD53" s="64"/>
      <c r="BE53" s="34"/>
    </row>
    <row r="54" spans="1:91" s="6" customFormat="1" ht="32.450000000000003" customHeight="1" x14ac:dyDescent="0.2">
      <c r="B54" s="65"/>
      <c r="C54" s="66" t="s">
        <v>71</v>
      </c>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286">
        <f>ROUND(SUM(AG55:AG58),2)</f>
        <v>0</v>
      </c>
      <c r="AH54" s="286"/>
      <c r="AI54" s="286"/>
      <c r="AJ54" s="286"/>
      <c r="AK54" s="286"/>
      <c r="AL54" s="286"/>
      <c r="AM54" s="286"/>
      <c r="AN54" s="287">
        <f>SUM(AG54,AT54)</f>
        <v>0</v>
      </c>
      <c r="AO54" s="287"/>
      <c r="AP54" s="287"/>
      <c r="AQ54" s="69" t="s">
        <v>3</v>
      </c>
      <c r="AR54" s="65"/>
      <c r="AS54" s="70">
        <f>ROUND(SUM(AS55:AS58),2)</f>
        <v>0</v>
      </c>
      <c r="AT54" s="71">
        <f>ROUND(SUM(AV54:AW54),2)</f>
        <v>0</v>
      </c>
      <c r="AU54" s="72">
        <f>ROUND(SUM(AU55:AU58),5)</f>
        <v>0</v>
      </c>
      <c r="AV54" s="71">
        <f>ROUND(AZ54*L29,2)</f>
        <v>0</v>
      </c>
      <c r="AW54" s="71">
        <f>ROUND(BA54*L30,2)</f>
        <v>0</v>
      </c>
      <c r="AX54" s="71">
        <f>ROUND(BB54*L29,2)</f>
        <v>0</v>
      </c>
      <c r="AY54" s="71">
        <f>ROUND(BC54*L30,2)</f>
        <v>0</v>
      </c>
      <c r="AZ54" s="71">
        <f>ROUND(SUM(AZ55:AZ58),2)</f>
        <v>0</v>
      </c>
      <c r="BA54" s="71">
        <f>ROUND(SUM(BA55:BA58),2)</f>
        <v>0</v>
      </c>
      <c r="BB54" s="71">
        <f>ROUND(SUM(BB55:BB58),2)</f>
        <v>0</v>
      </c>
      <c r="BC54" s="71">
        <f>ROUND(SUM(BC55:BC58),2)</f>
        <v>0</v>
      </c>
      <c r="BD54" s="73">
        <f>ROUND(SUM(BD55:BD58),2)</f>
        <v>0</v>
      </c>
      <c r="BS54" s="74" t="s">
        <v>72</v>
      </c>
      <c r="BT54" s="74" t="s">
        <v>73</v>
      </c>
      <c r="BU54" s="75" t="s">
        <v>74</v>
      </c>
      <c r="BV54" s="74" t="s">
        <v>75</v>
      </c>
      <c r="BW54" s="74" t="s">
        <v>5</v>
      </c>
      <c r="BX54" s="74" t="s">
        <v>76</v>
      </c>
      <c r="CL54" s="74" t="s">
        <v>3</v>
      </c>
    </row>
    <row r="55" spans="1:91" s="7" customFormat="1" ht="16.5" customHeight="1" x14ac:dyDescent="0.2">
      <c r="A55" s="76" t="s">
        <v>77</v>
      </c>
      <c r="B55" s="77"/>
      <c r="C55" s="78"/>
      <c r="D55" s="283" t="s">
        <v>78</v>
      </c>
      <c r="E55" s="283"/>
      <c r="F55" s="283"/>
      <c r="G55" s="283"/>
      <c r="H55" s="283"/>
      <c r="I55" s="79"/>
      <c r="J55" s="283" t="s">
        <v>79</v>
      </c>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4">
        <f>'01 - Výplně otvorů'!J30</f>
        <v>0</v>
      </c>
      <c r="AH55" s="285"/>
      <c r="AI55" s="285"/>
      <c r="AJ55" s="285"/>
      <c r="AK55" s="285"/>
      <c r="AL55" s="285"/>
      <c r="AM55" s="285"/>
      <c r="AN55" s="284">
        <f>SUM(AG55,AT55)</f>
        <v>0</v>
      </c>
      <c r="AO55" s="285"/>
      <c r="AP55" s="285"/>
      <c r="AQ55" s="80" t="s">
        <v>80</v>
      </c>
      <c r="AR55" s="77"/>
      <c r="AS55" s="81">
        <v>0</v>
      </c>
      <c r="AT55" s="82">
        <f>ROUND(SUM(AV55:AW55),2)</f>
        <v>0</v>
      </c>
      <c r="AU55" s="83">
        <f>'01 - Výplně otvorů'!P88</f>
        <v>0</v>
      </c>
      <c r="AV55" s="82">
        <f>'01 - Výplně otvorů'!J33</f>
        <v>0</v>
      </c>
      <c r="AW55" s="82">
        <f>'01 - Výplně otvorů'!J34</f>
        <v>0</v>
      </c>
      <c r="AX55" s="82">
        <f>'01 - Výplně otvorů'!J35</f>
        <v>0</v>
      </c>
      <c r="AY55" s="82">
        <f>'01 - Výplně otvorů'!J36</f>
        <v>0</v>
      </c>
      <c r="AZ55" s="82">
        <f>'01 - Výplně otvorů'!F33</f>
        <v>0</v>
      </c>
      <c r="BA55" s="82">
        <f>'01 - Výplně otvorů'!F34</f>
        <v>0</v>
      </c>
      <c r="BB55" s="82">
        <f>'01 - Výplně otvorů'!F35</f>
        <v>0</v>
      </c>
      <c r="BC55" s="82">
        <f>'01 - Výplně otvorů'!F36</f>
        <v>0</v>
      </c>
      <c r="BD55" s="84">
        <f>'01 - Výplně otvorů'!F37</f>
        <v>0</v>
      </c>
      <c r="BT55" s="85" t="s">
        <v>81</v>
      </c>
      <c r="BV55" s="85" t="s">
        <v>75</v>
      </c>
      <c r="BW55" s="85" t="s">
        <v>82</v>
      </c>
      <c r="BX55" s="85" t="s">
        <v>5</v>
      </c>
      <c r="CL55" s="85" t="s">
        <v>3</v>
      </c>
      <c r="CM55" s="85" t="s">
        <v>83</v>
      </c>
    </row>
    <row r="56" spans="1:91" s="7" customFormat="1" ht="16.5" customHeight="1" x14ac:dyDescent="0.2">
      <c r="A56" s="76" t="s">
        <v>77</v>
      </c>
      <c r="B56" s="77"/>
      <c r="C56" s="78"/>
      <c r="D56" s="283" t="s">
        <v>84</v>
      </c>
      <c r="E56" s="283"/>
      <c r="F56" s="283"/>
      <c r="G56" s="283"/>
      <c r="H56" s="283"/>
      <c r="I56" s="79"/>
      <c r="J56" s="283" t="s">
        <v>85</v>
      </c>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4">
        <f>'02 - Střešní část'!J30</f>
        <v>0</v>
      </c>
      <c r="AH56" s="285"/>
      <c r="AI56" s="285"/>
      <c r="AJ56" s="285"/>
      <c r="AK56" s="285"/>
      <c r="AL56" s="285"/>
      <c r="AM56" s="285"/>
      <c r="AN56" s="284">
        <f>SUM(AG56,AT56)</f>
        <v>0</v>
      </c>
      <c r="AO56" s="285"/>
      <c r="AP56" s="285"/>
      <c r="AQ56" s="80" t="s">
        <v>80</v>
      </c>
      <c r="AR56" s="77"/>
      <c r="AS56" s="81">
        <v>0</v>
      </c>
      <c r="AT56" s="82">
        <f>ROUND(SUM(AV56:AW56),2)</f>
        <v>0</v>
      </c>
      <c r="AU56" s="83">
        <f>'02 - Střešní část'!P101</f>
        <v>0</v>
      </c>
      <c r="AV56" s="82">
        <f>'02 - Střešní část'!J33</f>
        <v>0</v>
      </c>
      <c r="AW56" s="82">
        <f>'02 - Střešní část'!J34</f>
        <v>0</v>
      </c>
      <c r="AX56" s="82">
        <f>'02 - Střešní část'!J35</f>
        <v>0</v>
      </c>
      <c r="AY56" s="82">
        <f>'02 - Střešní část'!J36</f>
        <v>0</v>
      </c>
      <c r="AZ56" s="82">
        <f>'02 - Střešní část'!F33</f>
        <v>0</v>
      </c>
      <c r="BA56" s="82">
        <f>'02 - Střešní část'!F34</f>
        <v>0</v>
      </c>
      <c r="BB56" s="82">
        <f>'02 - Střešní část'!F35</f>
        <v>0</v>
      </c>
      <c r="BC56" s="82">
        <f>'02 - Střešní část'!F36</f>
        <v>0</v>
      </c>
      <c r="BD56" s="84">
        <f>'02 - Střešní část'!F37</f>
        <v>0</v>
      </c>
      <c r="BT56" s="85" t="s">
        <v>81</v>
      </c>
      <c r="BV56" s="85" t="s">
        <v>75</v>
      </c>
      <c r="BW56" s="85" t="s">
        <v>86</v>
      </c>
      <c r="BX56" s="85" t="s">
        <v>5</v>
      </c>
      <c r="CL56" s="85" t="s">
        <v>3</v>
      </c>
      <c r="CM56" s="85" t="s">
        <v>83</v>
      </c>
    </row>
    <row r="57" spans="1:91" s="7" customFormat="1" ht="16.5" customHeight="1" x14ac:dyDescent="0.2">
      <c r="A57" s="76" t="s">
        <v>77</v>
      </c>
      <c r="B57" s="77"/>
      <c r="C57" s="78"/>
      <c r="D57" s="283" t="s">
        <v>87</v>
      </c>
      <c r="E57" s="283"/>
      <c r="F57" s="283"/>
      <c r="G57" s="283"/>
      <c r="H57" s="283"/>
      <c r="I57" s="79"/>
      <c r="J57" s="283" t="s">
        <v>88</v>
      </c>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4">
        <f>'03 - Zateplení obvodového...'!J30</f>
        <v>0</v>
      </c>
      <c r="AH57" s="285"/>
      <c r="AI57" s="285"/>
      <c r="AJ57" s="285"/>
      <c r="AK57" s="285"/>
      <c r="AL57" s="285"/>
      <c r="AM57" s="285"/>
      <c r="AN57" s="284">
        <f>SUM(AG57,AT57)</f>
        <v>0</v>
      </c>
      <c r="AO57" s="285"/>
      <c r="AP57" s="285"/>
      <c r="AQ57" s="80" t="s">
        <v>80</v>
      </c>
      <c r="AR57" s="77"/>
      <c r="AS57" s="81">
        <v>0</v>
      </c>
      <c r="AT57" s="82">
        <f>ROUND(SUM(AV57:AW57),2)</f>
        <v>0</v>
      </c>
      <c r="AU57" s="83">
        <f>'03 - Zateplení obvodového...'!P96</f>
        <v>0</v>
      </c>
      <c r="AV57" s="82">
        <f>'03 - Zateplení obvodového...'!J33</f>
        <v>0</v>
      </c>
      <c r="AW57" s="82">
        <f>'03 - Zateplení obvodového...'!J34</f>
        <v>0</v>
      </c>
      <c r="AX57" s="82">
        <f>'03 - Zateplení obvodového...'!J35</f>
        <v>0</v>
      </c>
      <c r="AY57" s="82">
        <f>'03 - Zateplení obvodového...'!J36</f>
        <v>0</v>
      </c>
      <c r="AZ57" s="82">
        <f>'03 - Zateplení obvodového...'!F33</f>
        <v>0</v>
      </c>
      <c r="BA57" s="82">
        <f>'03 - Zateplení obvodového...'!F34</f>
        <v>0</v>
      </c>
      <c r="BB57" s="82">
        <f>'03 - Zateplení obvodového...'!F35</f>
        <v>0</v>
      </c>
      <c r="BC57" s="82">
        <f>'03 - Zateplení obvodového...'!F36</f>
        <v>0</v>
      </c>
      <c r="BD57" s="84">
        <f>'03 - Zateplení obvodového...'!F37</f>
        <v>0</v>
      </c>
      <c r="BT57" s="85" t="s">
        <v>81</v>
      </c>
      <c r="BV57" s="85" t="s">
        <v>75</v>
      </c>
      <c r="BW57" s="85" t="s">
        <v>89</v>
      </c>
      <c r="BX57" s="85" t="s">
        <v>5</v>
      </c>
      <c r="CL57" s="85" t="s">
        <v>3</v>
      </c>
      <c r="CM57" s="85" t="s">
        <v>83</v>
      </c>
    </row>
    <row r="58" spans="1:91" s="7" customFormat="1" ht="16.5" customHeight="1" x14ac:dyDescent="0.2">
      <c r="A58" s="76" t="s">
        <v>77</v>
      </c>
      <c r="B58" s="77"/>
      <c r="C58" s="78"/>
      <c r="D58" s="283" t="s">
        <v>90</v>
      </c>
      <c r="E58" s="283"/>
      <c r="F58" s="283"/>
      <c r="G58" s="283"/>
      <c r="H58" s="283"/>
      <c r="I58" s="79"/>
      <c r="J58" s="283" t="s">
        <v>91</v>
      </c>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4">
        <f>'04 - VRN'!J30</f>
        <v>0</v>
      </c>
      <c r="AH58" s="285"/>
      <c r="AI58" s="285"/>
      <c r="AJ58" s="285"/>
      <c r="AK58" s="285"/>
      <c r="AL58" s="285"/>
      <c r="AM58" s="285"/>
      <c r="AN58" s="284">
        <f>SUM(AG58,AT58)</f>
        <v>0</v>
      </c>
      <c r="AO58" s="285"/>
      <c r="AP58" s="285"/>
      <c r="AQ58" s="80" t="s">
        <v>80</v>
      </c>
      <c r="AR58" s="77"/>
      <c r="AS58" s="86">
        <v>0</v>
      </c>
      <c r="AT58" s="87">
        <f>ROUND(SUM(AV58:AW58),2)</f>
        <v>0</v>
      </c>
      <c r="AU58" s="88">
        <f>'04 - VRN'!P84</f>
        <v>0</v>
      </c>
      <c r="AV58" s="87">
        <f>'04 - VRN'!J33</f>
        <v>0</v>
      </c>
      <c r="AW58" s="87">
        <f>'04 - VRN'!J34</f>
        <v>0</v>
      </c>
      <c r="AX58" s="87">
        <f>'04 - VRN'!J35</f>
        <v>0</v>
      </c>
      <c r="AY58" s="87">
        <f>'04 - VRN'!J36</f>
        <v>0</v>
      </c>
      <c r="AZ58" s="87">
        <f>'04 - VRN'!F33</f>
        <v>0</v>
      </c>
      <c r="BA58" s="87">
        <f>'04 - VRN'!F34</f>
        <v>0</v>
      </c>
      <c r="BB58" s="87">
        <f>'04 - VRN'!F35</f>
        <v>0</v>
      </c>
      <c r="BC58" s="87">
        <f>'04 - VRN'!F36</f>
        <v>0</v>
      </c>
      <c r="BD58" s="89">
        <f>'04 - VRN'!F37</f>
        <v>0</v>
      </c>
      <c r="BT58" s="85" t="s">
        <v>81</v>
      </c>
      <c r="BV58" s="85" t="s">
        <v>75</v>
      </c>
      <c r="BW58" s="85" t="s">
        <v>92</v>
      </c>
      <c r="BX58" s="85" t="s">
        <v>5</v>
      </c>
      <c r="CL58" s="85" t="s">
        <v>3</v>
      </c>
      <c r="CM58" s="85" t="s">
        <v>83</v>
      </c>
    </row>
    <row r="59" spans="1:91" s="2" customFormat="1" ht="30" customHeight="1" x14ac:dyDescent="0.2">
      <c r="A59" s="34"/>
      <c r="B59" s="35"/>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5"/>
      <c r="AS59" s="34"/>
      <c r="AT59" s="34"/>
      <c r="AU59" s="34"/>
      <c r="AV59" s="34"/>
      <c r="AW59" s="34"/>
      <c r="AX59" s="34"/>
      <c r="AY59" s="34"/>
      <c r="AZ59" s="34"/>
      <c r="BA59" s="34"/>
      <c r="BB59" s="34"/>
      <c r="BC59" s="34"/>
      <c r="BD59" s="34"/>
      <c r="BE59" s="34"/>
    </row>
    <row r="60" spans="1:91" s="2" customFormat="1" ht="6.95" customHeight="1" x14ac:dyDescent="0.2">
      <c r="A60" s="34"/>
      <c r="B60" s="44"/>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35"/>
      <c r="AS60" s="34"/>
      <c r="AT60" s="34"/>
      <c r="AU60" s="34"/>
      <c r="AV60" s="34"/>
      <c r="AW60" s="34"/>
      <c r="AX60" s="34"/>
      <c r="AY60" s="34"/>
      <c r="AZ60" s="34"/>
      <c r="BA60" s="34"/>
      <c r="BB60" s="34"/>
      <c r="BC60" s="34"/>
      <c r="BD60" s="34"/>
      <c r="BE60" s="34"/>
    </row>
  </sheetData>
  <sheetProtection algorithmName="SHA-512" hashValue="cmWZ2ufgVXSPx7Turs3zcdKjBVCyaubaOxDWanggpfE9thr4FyqPKniMxaqTIqEVblvyc561QbmiwuZxirNdmg==" saltValue="EusAeu14rRe7vBxJdkBq3g==" spinCount="100000" sheet="1" objects="1" scenarios="1"/>
  <mergeCells count="54">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58:AP58"/>
    <mergeCell ref="AG58:AM58"/>
    <mergeCell ref="L45:AO45"/>
    <mergeCell ref="AM47:AN47"/>
    <mergeCell ref="AM49:AP49"/>
    <mergeCell ref="AG54:AM54"/>
    <mergeCell ref="AN54:AP54"/>
    <mergeCell ref="J56:AF56"/>
    <mergeCell ref="D56:H56"/>
    <mergeCell ref="AG56:AM56"/>
    <mergeCell ref="AN56:AP56"/>
    <mergeCell ref="D55:H55"/>
    <mergeCell ref="AG55:AM55"/>
    <mergeCell ref="J55:AF55"/>
    <mergeCell ref="AN55:AP55"/>
    <mergeCell ref="D58:H58"/>
    <mergeCell ref="J58:AF58"/>
    <mergeCell ref="AN57:AP57"/>
    <mergeCell ref="D57:H57"/>
    <mergeCell ref="J57:AF57"/>
    <mergeCell ref="AG57:AM57"/>
    <mergeCell ref="AS49:AT51"/>
    <mergeCell ref="AM50:AP50"/>
    <mergeCell ref="C52:G52"/>
    <mergeCell ref="AG52:AM52"/>
    <mergeCell ref="I52:AF52"/>
    <mergeCell ref="AN52:AP52"/>
  </mergeCells>
  <hyperlinks>
    <hyperlink ref="A55" location="'01 - Výplně otvorů'!C2" display="/" xr:uid="{00000000-0004-0000-0000-000000000000}"/>
    <hyperlink ref="A56" location="'02 - Střešní část'!C2" display="/" xr:uid="{00000000-0004-0000-0000-000001000000}"/>
    <hyperlink ref="A57" location="'03 - Zateplení obvodového...'!C2" display="/" xr:uid="{00000000-0004-0000-0000-000002000000}"/>
    <hyperlink ref="A58" location="'04 - VRN'!C2" display="/" xr:uid="{00000000-0004-0000-0000-000003000000}"/>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BM357"/>
  <sheetViews>
    <sheetView showGridLines="0" zoomScale="55" zoomScaleNormal="55" workbookViewId="0">
      <selection activeCell="I119" sqref="I119"/>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97" t="s">
        <v>6</v>
      </c>
      <c r="M2" s="298"/>
      <c r="N2" s="298"/>
      <c r="O2" s="298"/>
      <c r="P2" s="298"/>
      <c r="Q2" s="298"/>
      <c r="R2" s="298"/>
      <c r="S2" s="298"/>
      <c r="T2" s="298"/>
      <c r="U2" s="298"/>
      <c r="V2" s="298"/>
      <c r="AT2" s="19" t="s">
        <v>82</v>
      </c>
    </row>
    <row r="3" spans="1:46" s="1" customFormat="1" ht="6.95" customHeight="1" x14ac:dyDescent="0.2">
      <c r="B3" s="20"/>
      <c r="C3" s="21"/>
      <c r="D3" s="21"/>
      <c r="E3" s="21"/>
      <c r="F3" s="21"/>
      <c r="G3" s="21"/>
      <c r="H3" s="21"/>
      <c r="I3" s="21"/>
      <c r="J3" s="21"/>
      <c r="K3" s="21"/>
      <c r="L3" s="22"/>
      <c r="AT3" s="19" t="s">
        <v>83</v>
      </c>
    </row>
    <row r="4" spans="1:46" s="1" customFormat="1" ht="24.95" customHeight="1" x14ac:dyDescent="0.2">
      <c r="B4" s="22"/>
      <c r="D4" s="23" t="s">
        <v>93</v>
      </c>
      <c r="L4" s="22"/>
      <c r="M4" s="90" t="s">
        <v>11</v>
      </c>
      <c r="AT4" s="19" t="s">
        <v>4</v>
      </c>
    </row>
    <row r="5" spans="1:46" s="1" customFormat="1" ht="6.95" customHeight="1" x14ac:dyDescent="0.2">
      <c r="B5" s="22"/>
      <c r="L5" s="22"/>
    </row>
    <row r="6" spans="1:46" s="1" customFormat="1" ht="12" customHeight="1" x14ac:dyDescent="0.2">
      <c r="B6" s="22"/>
      <c r="D6" s="29" t="s">
        <v>17</v>
      </c>
      <c r="L6" s="22"/>
    </row>
    <row r="7" spans="1:46" s="1" customFormat="1" ht="16.5" customHeight="1" x14ac:dyDescent="0.2">
      <c r="B7" s="22"/>
      <c r="E7" s="311" t="str">
        <f>'Rekapitulace zakázky'!K6</f>
        <v>Zateplení obvodového pláště MŠ Nad Palatou obj. Pod Lipkami 3183-5 Praha 5 Smíchov</v>
      </c>
      <c r="F7" s="312"/>
      <c r="G7" s="312"/>
      <c r="H7" s="312"/>
      <c r="L7" s="22"/>
    </row>
    <row r="8" spans="1:46" s="2" customFormat="1" ht="12" customHeight="1" x14ac:dyDescent="0.2">
      <c r="A8" s="34"/>
      <c r="B8" s="35"/>
      <c r="C8" s="34"/>
      <c r="D8" s="29" t="s">
        <v>94</v>
      </c>
      <c r="E8" s="34"/>
      <c r="F8" s="34"/>
      <c r="G8" s="34"/>
      <c r="H8" s="34"/>
      <c r="I8" s="34"/>
      <c r="J8" s="34"/>
      <c r="K8" s="34"/>
      <c r="L8" s="91"/>
      <c r="S8" s="34"/>
      <c r="T8" s="34"/>
      <c r="U8" s="34"/>
      <c r="V8" s="34"/>
      <c r="W8" s="34"/>
      <c r="X8" s="34"/>
      <c r="Y8" s="34"/>
      <c r="Z8" s="34"/>
      <c r="AA8" s="34"/>
      <c r="AB8" s="34"/>
      <c r="AC8" s="34"/>
      <c r="AD8" s="34"/>
      <c r="AE8" s="34"/>
    </row>
    <row r="9" spans="1:46" s="2" customFormat="1" ht="16.5" customHeight="1" x14ac:dyDescent="0.2">
      <c r="A9" s="34"/>
      <c r="B9" s="35"/>
      <c r="C9" s="34"/>
      <c r="D9" s="34"/>
      <c r="E9" s="291" t="s">
        <v>95</v>
      </c>
      <c r="F9" s="310"/>
      <c r="G9" s="310"/>
      <c r="H9" s="310"/>
      <c r="I9" s="34"/>
      <c r="J9" s="34"/>
      <c r="K9" s="34"/>
      <c r="L9" s="91"/>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x14ac:dyDescent="0.2">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x14ac:dyDescent="0.2">
      <c r="A12" s="34"/>
      <c r="B12" s="35"/>
      <c r="C12" s="34"/>
      <c r="D12" s="29" t="s">
        <v>21</v>
      </c>
      <c r="E12" s="34"/>
      <c r="F12" s="27" t="s">
        <v>22</v>
      </c>
      <c r="G12" s="34"/>
      <c r="H12" s="34"/>
      <c r="I12" s="29" t="s">
        <v>23</v>
      </c>
      <c r="J12" s="52">
        <f>'Rekapitulace zakázky'!AN8</f>
        <v>44316</v>
      </c>
      <c r="K12" s="34"/>
      <c r="L12" s="91"/>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3</v>
      </c>
      <c r="K14" s="34"/>
      <c r="L14" s="91"/>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26</v>
      </c>
      <c r="F15" s="34"/>
      <c r="G15" s="34"/>
      <c r="H15" s="34"/>
      <c r="I15" s="29" t="s">
        <v>27</v>
      </c>
      <c r="J15" s="27" t="s">
        <v>3</v>
      </c>
      <c r="K15" s="34"/>
      <c r="L15" s="91"/>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x14ac:dyDescent="0.2">
      <c r="A17" s="34"/>
      <c r="B17" s="35"/>
      <c r="C17" s="34"/>
      <c r="D17" s="29" t="s">
        <v>28</v>
      </c>
      <c r="E17" s="34"/>
      <c r="F17" s="34"/>
      <c r="G17" s="34"/>
      <c r="H17" s="34"/>
      <c r="I17" s="29" t="s">
        <v>25</v>
      </c>
      <c r="J17" s="30" t="str">
        <f>'Rekapitulace zakázky'!AN13</f>
        <v>Vyplň údaj</v>
      </c>
      <c r="K17" s="34"/>
      <c r="L17" s="91"/>
      <c r="S17" s="34"/>
      <c r="T17" s="34"/>
      <c r="U17" s="34"/>
      <c r="V17" s="34"/>
      <c r="W17" s="34"/>
      <c r="X17" s="34"/>
      <c r="Y17" s="34"/>
      <c r="Z17" s="34"/>
      <c r="AA17" s="34"/>
      <c r="AB17" s="34"/>
      <c r="AC17" s="34"/>
      <c r="AD17" s="34"/>
      <c r="AE17" s="34"/>
    </row>
    <row r="18" spans="1:31" s="2" customFormat="1" ht="18" customHeight="1" x14ac:dyDescent="0.2">
      <c r="A18" s="34"/>
      <c r="B18" s="35"/>
      <c r="C18" s="34"/>
      <c r="D18" s="34"/>
      <c r="E18" s="313" t="str">
        <f>'Rekapitulace zakázky'!E14</f>
        <v>Vyplň údaj</v>
      </c>
      <c r="F18" s="306"/>
      <c r="G18" s="306"/>
      <c r="H18" s="306"/>
      <c r="I18" s="29" t="s">
        <v>27</v>
      </c>
      <c r="J18" s="30" t="str">
        <f>'Rekapitulace zakázky'!AN14</f>
        <v>Vyplň údaj</v>
      </c>
      <c r="K18" s="34"/>
      <c r="L18" s="91"/>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x14ac:dyDescent="0.2">
      <c r="A20" s="34"/>
      <c r="B20" s="35"/>
      <c r="C20" s="34"/>
      <c r="D20" s="29" t="s">
        <v>30</v>
      </c>
      <c r="E20" s="34"/>
      <c r="F20" s="34"/>
      <c r="G20" s="34"/>
      <c r="H20" s="34"/>
      <c r="I20" s="29" t="s">
        <v>25</v>
      </c>
      <c r="J20" s="27" t="s">
        <v>3</v>
      </c>
      <c r="K20" s="34"/>
      <c r="L20" s="91"/>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31</v>
      </c>
      <c r="F21" s="34"/>
      <c r="G21" s="34"/>
      <c r="H21" s="34"/>
      <c r="I21" s="29" t="s">
        <v>27</v>
      </c>
      <c r="J21" s="27" t="s">
        <v>3</v>
      </c>
      <c r="K21" s="34"/>
      <c r="L21" s="91"/>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x14ac:dyDescent="0.2">
      <c r="A23" s="34"/>
      <c r="B23" s="35"/>
      <c r="C23" s="34"/>
      <c r="D23" s="29" t="s">
        <v>33</v>
      </c>
      <c r="E23" s="34"/>
      <c r="F23" s="34"/>
      <c r="G23" s="34"/>
      <c r="H23" s="34"/>
      <c r="I23" s="29" t="s">
        <v>25</v>
      </c>
      <c r="J23" s="27" t="s">
        <v>34</v>
      </c>
      <c r="K23" s="34"/>
      <c r="L23" s="91"/>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35</v>
      </c>
      <c r="F24" s="34"/>
      <c r="G24" s="34"/>
      <c r="H24" s="34"/>
      <c r="I24" s="29" t="s">
        <v>27</v>
      </c>
      <c r="J24" s="27" t="s">
        <v>36</v>
      </c>
      <c r="K24" s="34"/>
      <c r="L24" s="91"/>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x14ac:dyDescent="0.2">
      <c r="A26" s="34"/>
      <c r="B26" s="35"/>
      <c r="C26" s="34"/>
      <c r="D26" s="29" t="s">
        <v>37</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x14ac:dyDescent="0.2">
      <c r="A27" s="92"/>
      <c r="B27" s="93"/>
      <c r="C27" s="92"/>
      <c r="D27" s="92"/>
      <c r="E27" s="309" t="s">
        <v>38</v>
      </c>
      <c r="F27" s="309"/>
      <c r="G27" s="309"/>
      <c r="H27" s="309"/>
      <c r="I27" s="92"/>
      <c r="J27" s="92"/>
      <c r="K27" s="92"/>
      <c r="L27" s="94"/>
      <c r="S27" s="92"/>
      <c r="T27" s="92"/>
      <c r="U27" s="92"/>
      <c r="V27" s="92"/>
      <c r="W27" s="92"/>
      <c r="X27" s="92"/>
      <c r="Y27" s="92"/>
      <c r="Z27" s="92"/>
      <c r="AA27" s="92"/>
      <c r="AB27" s="92"/>
      <c r="AC27" s="92"/>
      <c r="AD27" s="92"/>
      <c r="AE27" s="92"/>
    </row>
    <row r="28" spans="1:31" s="2" customFormat="1" ht="6.95" customHeight="1" x14ac:dyDescent="0.2">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x14ac:dyDescent="0.2">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x14ac:dyDescent="0.2">
      <c r="A30" s="34"/>
      <c r="B30" s="35"/>
      <c r="C30" s="34"/>
      <c r="D30" s="95" t="s">
        <v>39</v>
      </c>
      <c r="E30" s="34"/>
      <c r="F30" s="34"/>
      <c r="G30" s="34"/>
      <c r="H30" s="34"/>
      <c r="I30" s="34"/>
      <c r="J30" s="68">
        <f>ROUND(J88, 2)</f>
        <v>0</v>
      </c>
      <c r="K30" s="34"/>
      <c r="L30" s="91"/>
      <c r="S30" s="34"/>
      <c r="T30" s="34"/>
      <c r="U30" s="34"/>
      <c r="V30" s="34"/>
      <c r="W30" s="34"/>
      <c r="X30" s="34"/>
      <c r="Y30" s="34"/>
      <c r="Z30" s="34"/>
      <c r="AA30" s="34"/>
      <c r="AB30" s="34"/>
      <c r="AC30" s="34"/>
      <c r="AD30" s="34"/>
      <c r="AE30" s="34"/>
    </row>
    <row r="31" spans="1:31" s="2" customFormat="1" ht="6.95" customHeight="1" x14ac:dyDescent="0.2">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x14ac:dyDescent="0.2">
      <c r="A32" s="34"/>
      <c r="B32" s="35"/>
      <c r="C32" s="34"/>
      <c r="D32" s="34"/>
      <c r="E32" s="34"/>
      <c r="F32" s="38" t="s">
        <v>41</v>
      </c>
      <c r="G32" s="34"/>
      <c r="H32" s="34"/>
      <c r="I32" s="38" t="s">
        <v>40</v>
      </c>
      <c r="J32" s="38" t="s">
        <v>42</v>
      </c>
      <c r="K32" s="34"/>
      <c r="L32" s="91"/>
      <c r="S32" s="34"/>
      <c r="T32" s="34"/>
      <c r="U32" s="34"/>
      <c r="V32" s="34"/>
      <c r="W32" s="34"/>
      <c r="X32" s="34"/>
      <c r="Y32" s="34"/>
      <c r="Z32" s="34"/>
      <c r="AA32" s="34"/>
      <c r="AB32" s="34"/>
      <c r="AC32" s="34"/>
      <c r="AD32" s="34"/>
      <c r="AE32" s="34"/>
    </row>
    <row r="33" spans="1:31" s="2" customFormat="1" ht="14.45" customHeight="1" x14ac:dyDescent="0.2">
      <c r="A33" s="34"/>
      <c r="B33" s="35"/>
      <c r="C33" s="34"/>
      <c r="D33" s="96" t="s">
        <v>43</v>
      </c>
      <c r="E33" s="29" t="s">
        <v>44</v>
      </c>
      <c r="F33" s="97">
        <f>ROUND((SUM(BE88:BE356)),  2)</f>
        <v>0</v>
      </c>
      <c r="G33" s="34"/>
      <c r="H33" s="34"/>
      <c r="I33" s="98">
        <v>0.21</v>
      </c>
      <c r="J33" s="97">
        <f>ROUND(((SUM(BE88:BE356))*I33),  2)</f>
        <v>0</v>
      </c>
      <c r="K33" s="34"/>
      <c r="L33" s="91"/>
      <c r="S33" s="34"/>
      <c r="T33" s="34"/>
      <c r="U33" s="34"/>
      <c r="V33" s="34"/>
      <c r="W33" s="34"/>
      <c r="X33" s="34"/>
      <c r="Y33" s="34"/>
      <c r="Z33" s="34"/>
      <c r="AA33" s="34"/>
      <c r="AB33" s="34"/>
      <c r="AC33" s="34"/>
      <c r="AD33" s="34"/>
      <c r="AE33" s="34"/>
    </row>
    <row r="34" spans="1:31" s="2" customFormat="1" ht="14.45" customHeight="1" x14ac:dyDescent="0.2">
      <c r="A34" s="34"/>
      <c r="B34" s="35"/>
      <c r="C34" s="34"/>
      <c r="D34" s="34"/>
      <c r="E34" s="29" t="s">
        <v>45</v>
      </c>
      <c r="F34" s="97">
        <f>ROUND((SUM(BF88:BF356)),  2)</f>
        <v>0</v>
      </c>
      <c r="G34" s="34"/>
      <c r="H34" s="34"/>
      <c r="I34" s="98">
        <v>0.15</v>
      </c>
      <c r="J34" s="97">
        <f>ROUND(((SUM(BF88:BF356))*I34),  2)</f>
        <v>0</v>
      </c>
      <c r="K34" s="34"/>
      <c r="L34" s="91"/>
      <c r="S34" s="34"/>
      <c r="T34" s="34"/>
      <c r="U34" s="34"/>
      <c r="V34" s="34"/>
      <c r="W34" s="34"/>
      <c r="X34" s="34"/>
      <c r="Y34" s="34"/>
      <c r="Z34" s="34"/>
      <c r="AA34" s="34"/>
      <c r="AB34" s="34"/>
      <c r="AC34" s="34"/>
      <c r="AD34" s="34"/>
      <c r="AE34" s="34"/>
    </row>
    <row r="35" spans="1:31" s="2" customFormat="1" ht="14.45" hidden="1" customHeight="1" x14ac:dyDescent="0.2">
      <c r="A35" s="34"/>
      <c r="B35" s="35"/>
      <c r="C35" s="34"/>
      <c r="D35" s="34"/>
      <c r="E35" s="29" t="s">
        <v>46</v>
      </c>
      <c r="F35" s="97">
        <f>ROUND((SUM(BG88:BG356)),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x14ac:dyDescent="0.2">
      <c r="A36" s="34"/>
      <c r="B36" s="35"/>
      <c r="C36" s="34"/>
      <c r="D36" s="34"/>
      <c r="E36" s="29" t="s">
        <v>47</v>
      </c>
      <c r="F36" s="97">
        <f>ROUND((SUM(BH88:BH356)),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48</v>
      </c>
      <c r="F37" s="97">
        <f>ROUND((SUM(BI88:BI356)),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x14ac:dyDescent="0.2">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x14ac:dyDescent="0.2">
      <c r="A39" s="34"/>
      <c r="B39" s="35"/>
      <c r="C39" s="99"/>
      <c r="D39" s="100" t="s">
        <v>49</v>
      </c>
      <c r="E39" s="57"/>
      <c r="F39" s="57"/>
      <c r="G39" s="101" t="s">
        <v>50</v>
      </c>
      <c r="H39" s="102" t="s">
        <v>51</v>
      </c>
      <c r="I39" s="57"/>
      <c r="J39" s="103">
        <f>SUM(J30:J37)</f>
        <v>0</v>
      </c>
      <c r="K39" s="104"/>
      <c r="L39" s="91"/>
      <c r="S39" s="34"/>
      <c r="T39" s="34"/>
      <c r="U39" s="34"/>
      <c r="V39" s="34"/>
      <c r="W39" s="34"/>
      <c r="X39" s="34"/>
      <c r="Y39" s="34"/>
      <c r="Z39" s="34"/>
      <c r="AA39" s="34"/>
      <c r="AB39" s="34"/>
      <c r="AC39" s="34"/>
      <c r="AD39" s="34"/>
      <c r="AE39" s="34"/>
    </row>
    <row r="40" spans="1:31" s="2" customFormat="1" ht="14.45" customHeight="1" x14ac:dyDescent="0.2">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x14ac:dyDescent="0.2">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x14ac:dyDescent="0.2">
      <c r="A45" s="34"/>
      <c r="B45" s="35"/>
      <c r="C45" s="23" t="s">
        <v>96</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x14ac:dyDescent="0.2">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x14ac:dyDescent="0.2">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x14ac:dyDescent="0.2">
      <c r="A48" s="34"/>
      <c r="B48" s="35"/>
      <c r="C48" s="34"/>
      <c r="D48" s="34"/>
      <c r="E48" s="311" t="str">
        <f>E7</f>
        <v>Zateplení obvodového pláště MŠ Nad Palatou obj. Pod Lipkami 3183-5 Praha 5 Smíchov</v>
      </c>
      <c r="F48" s="312"/>
      <c r="G48" s="312"/>
      <c r="H48" s="312"/>
      <c r="I48" s="34"/>
      <c r="J48" s="34"/>
      <c r="K48" s="34"/>
      <c r="L48" s="91"/>
      <c r="S48" s="34"/>
      <c r="T48" s="34"/>
      <c r="U48" s="34"/>
      <c r="V48" s="34"/>
      <c r="W48" s="34"/>
      <c r="X48" s="34"/>
      <c r="Y48" s="34"/>
      <c r="Z48" s="34"/>
      <c r="AA48" s="34"/>
      <c r="AB48" s="34"/>
      <c r="AC48" s="34"/>
      <c r="AD48" s="34"/>
      <c r="AE48" s="34"/>
    </row>
    <row r="49" spans="1:47" s="2" customFormat="1" ht="12" customHeight="1" x14ac:dyDescent="0.2">
      <c r="A49" s="34"/>
      <c r="B49" s="35"/>
      <c r="C49" s="29" t="s">
        <v>94</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x14ac:dyDescent="0.2">
      <c r="A50" s="34"/>
      <c r="B50" s="35"/>
      <c r="C50" s="34"/>
      <c r="D50" s="34"/>
      <c r="E50" s="291" t="str">
        <f>E9</f>
        <v>01 - Výplně otvorů</v>
      </c>
      <c r="F50" s="310"/>
      <c r="G50" s="310"/>
      <c r="H50" s="310"/>
      <c r="I50" s="34"/>
      <c r="J50" s="34"/>
      <c r="K50" s="34"/>
      <c r="L50" s="91"/>
      <c r="S50" s="34"/>
      <c r="T50" s="34"/>
      <c r="U50" s="34"/>
      <c r="V50" s="34"/>
      <c r="W50" s="34"/>
      <c r="X50" s="34"/>
      <c r="Y50" s="34"/>
      <c r="Z50" s="34"/>
      <c r="AA50" s="34"/>
      <c r="AB50" s="34"/>
      <c r="AC50" s="34"/>
      <c r="AD50" s="34"/>
      <c r="AE50" s="34"/>
    </row>
    <row r="51" spans="1:47" s="2" customFormat="1" ht="6.95" customHeight="1" x14ac:dyDescent="0.2">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x14ac:dyDescent="0.2">
      <c r="A52" s="34"/>
      <c r="B52" s="35"/>
      <c r="C52" s="29" t="s">
        <v>21</v>
      </c>
      <c r="D52" s="34"/>
      <c r="E52" s="34"/>
      <c r="F52" s="27" t="str">
        <f>F12</f>
        <v>Praha 5</v>
      </c>
      <c r="G52" s="34"/>
      <c r="H52" s="34"/>
      <c r="I52" s="29" t="s">
        <v>23</v>
      </c>
      <c r="J52" s="52">
        <f>IF(J12="","",J12)</f>
        <v>44316</v>
      </c>
      <c r="K52" s="34"/>
      <c r="L52" s="91"/>
      <c r="S52" s="34"/>
      <c r="T52" s="34"/>
      <c r="U52" s="34"/>
      <c r="V52" s="34"/>
      <c r="W52" s="34"/>
      <c r="X52" s="34"/>
      <c r="Y52" s="34"/>
      <c r="Z52" s="34"/>
      <c r="AA52" s="34"/>
      <c r="AB52" s="34"/>
      <c r="AC52" s="34"/>
      <c r="AD52" s="34"/>
      <c r="AE52" s="34"/>
    </row>
    <row r="53" spans="1:47" s="2" customFormat="1" ht="6.95" customHeight="1" x14ac:dyDescent="0.2">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25.7" customHeight="1" x14ac:dyDescent="0.2">
      <c r="A54" s="34"/>
      <c r="B54" s="35"/>
      <c r="C54" s="29" t="s">
        <v>24</v>
      </c>
      <c r="D54" s="34"/>
      <c r="E54" s="34"/>
      <c r="F54" s="27" t="str">
        <f>E15</f>
        <v>Úřad městské části Praha 5</v>
      </c>
      <c r="G54" s="34"/>
      <c r="H54" s="34"/>
      <c r="I54" s="29" t="s">
        <v>30</v>
      </c>
      <c r="J54" s="32" t="str">
        <f>E21</f>
        <v>Fetters management s. r. o.</v>
      </c>
      <c r="K54" s="34"/>
      <c r="L54" s="91"/>
      <c r="S54" s="34"/>
      <c r="T54" s="34"/>
      <c r="U54" s="34"/>
      <c r="V54" s="34"/>
      <c r="W54" s="34"/>
      <c r="X54" s="34"/>
      <c r="Y54" s="34"/>
      <c r="Z54" s="34"/>
      <c r="AA54" s="34"/>
      <c r="AB54" s="34"/>
      <c r="AC54" s="34"/>
      <c r="AD54" s="34"/>
      <c r="AE54" s="34"/>
    </row>
    <row r="55" spans="1:47" s="2" customFormat="1" ht="25.7" customHeight="1" x14ac:dyDescent="0.2">
      <c r="A55" s="34"/>
      <c r="B55" s="35"/>
      <c r="C55" s="29" t="s">
        <v>28</v>
      </c>
      <c r="D55" s="34"/>
      <c r="E55" s="34"/>
      <c r="F55" s="27" t="str">
        <f>IF(E18="","",E18)</f>
        <v>Vyplň údaj</v>
      </c>
      <c r="G55" s="34"/>
      <c r="H55" s="34"/>
      <c r="I55" s="29" t="s">
        <v>33</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x14ac:dyDescent="0.2">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x14ac:dyDescent="0.2">
      <c r="A57" s="34"/>
      <c r="B57" s="35"/>
      <c r="C57" s="105" t="s">
        <v>97</v>
      </c>
      <c r="D57" s="99"/>
      <c r="E57" s="99"/>
      <c r="F57" s="99"/>
      <c r="G57" s="99"/>
      <c r="H57" s="99"/>
      <c r="I57" s="99"/>
      <c r="J57" s="106" t="s">
        <v>98</v>
      </c>
      <c r="K57" s="99"/>
      <c r="L57" s="91"/>
      <c r="S57" s="34"/>
      <c r="T57" s="34"/>
      <c r="U57" s="34"/>
      <c r="V57" s="34"/>
      <c r="W57" s="34"/>
      <c r="X57" s="34"/>
      <c r="Y57" s="34"/>
      <c r="Z57" s="34"/>
      <c r="AA57" s="34"/>
      <c r="AB57" s="34"/>
      <c r="AC57" s="34"/>
      <c r="AD57" s="34"/>
      <c r="AE57" s="34"/>
    </row>
    <row r="58" spans="1:47" s="2" customFormat="1" ht="10.35" customHeight="1" x14ac:dyDescent="0.2">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x14ac:dyDescent="0.2">
      <c r="A59" s="34"/>
      <c r="B59" s="35"/>
      <c r="C59" s="107" t="s">
        <v>71</v>
      </c>
      <c r="D59" s="34"/>
      <c r="E59" s="34"/>
      <c r="F59" s="34"/>
      <c r="G59" s="34"/>
      <c r="H59" s="34"/>
      <c r="I59" s="34"/>
      <c r="J59" s="68">
        <f>J88</f>
        <v>0</v>
      </c>
      <c r="K59" s="34"/>
      <c r="L59" s="91"/>
      <c r="S59" s="34"/>
      <c r="T59" s="34"/>
      <c r="U59" s="34"/>
      <c r="V59" s="34"/>
      <c r="W59" s="34"/>
      <c r="X59" s="34"/>
      <c r="Y59" s="34"/>
      <c r="Z59" s="34"/>
      <c r="AA59" s="34"/>
      <c r="AB59" s="34"/>
      <c r="AC59" s="34"/>
      <c r="AD59" s="34"/>
      <c r="AE59" s="34"/>
      <c r="AU59" s="19" t="s">
        <v>99</v>
      </c>
    </row>
    <row r="60" spans="1:47" s="9" customFormat="1" ht="24.95" customHeight="1" x14ac:dyDescent="0.2">
      <c r="B60" s="108"/>
      <c r="D60" s="109" t="s">
        <v>100</v>
      </c>
      <c r="E60" s="110"/>
      <c r="F60" s="110"/>
      <c r="G60" s="110"/>
      <c r="H60" s="110"/>
      <c r="I60" s="110"/>
      <c r="J60" s="111">
        <f>J89</f>
        <v>0</v>
      </c>
      <c r="L60" s="108"/>
    </row>
    <row r="61" spans="1:47" s="10" customFormat="1" ht="19.899999999999999" customHeight="1" x14ac:dyDescent="0.2">
      <c r="B61" s="112"/>
      <c r="D61" s="113" t="s">
        <v>101</v>
      </c>
      <c r="E61" s="114"/>
      <c r="F61" s="114"/>
      <c r="G61" s="114"/>
      <c r="H61" s="114"/>
      <c r="I61" s="114"/>
      <c r="J61" s="115">
        <f>J90</f>
        <v>0</v>
      </c>
      <c r="L61" s="112"/>
    </row>
    <row r="62" spans="1:47" s="10" customFormat="1" ht="19.899999999999999" customHeight="1" x14ac:dyDescent="0.2">
      <c r="B62" s="112"/>
      <c r="D62" s="113" t="s">
        <v>102</v>
      </c>
      <c r="E62" s="114"/>
      <c r="F62" s="114"/>
      <c r="G62" s="114"/>
      <c r="H62" s="114"/>
      <c r="I62" s="114"/>
      <c r="J62" s="115">
        <f>J113</f>
        <v>0</v>
      </c>
      <c r="L62" s="112"/>
    </row>
    <row r="63" spans="1:47" s="10" customFormat="1" ht="19.899999999999999" customHeight="1" x14ac:dyDescent="0.2">
      <c r="B63" s="112"/>
      <c r="D63" s="113" t="s">
        <v>103</v>
      </c>
      <c r="E63" s="114"/>
      <c r="F63" s="114"/>
      <c r="G63" s="114"/>
      <c r="H63" s="114"/>
      <c r="I63" s="114"/>
      <c r="J63" s="115">
        <f>J124</f>
        <v>0</v>
      </c>
      <c r="L63" s="112"/>
    </row>
    <row r="64" spans="1:47" s="10" customFormat="1" ht="19.899999999999999" customHeight="1" x14ac:dyDescent="0.2">
      <c r="B64" s="112"/>
      <c r="D64" s="113" t="s">
        <v>104</v>
      </c>
      <c r="E64" s="114"/>
      <c r="F64" s="114"/>
      <c r="G64" s="114"/>
      <c r="H64" s="114"/>
      <c r="I64" s="114"/>
      <c r="J64" s="115">
        <f>J137</f>
        <v>0</v>
      </c>
      <c r="L64" s="112"/>
    </row>
    <row r="65" spans="1:31" s="9" customFormat="1" ht="24.95" customHeight="1" x14ac:dyDescent="0.2">
      <c r="B65" s="108"/>
      <c r="D65" s="109" t="s">
        <v>105</v>
      </c>
      <c r="E65" s="110"/>
      <c r="F65" s="110"/>
      <c r="G65" s="110"/>
      <c r="H65" s="110"/>
      <c r="I65" s="110"/>
      <c r="J65" s="111">
        <f>J140</f>
        <v>0</v>
      </c>
      <c r="L65" s="108"/>
    </row>
    <row r="66" spans="1:31" s="10" customFormat="1" ht="19.899999999999999" customHeight="1" x14ac:dyDescent="0.2">
      <c r="B66" s="112"/>
      <c r="D66" s="113" t="s">
        <v>106</v>
      </c>
      <c r="E66" s="114"/>
      <c r="F66" s="114"/>
      <c r="G66" s="114"/>
      <c r="H66" s="114"/>
      <c r="I66" s="114"/>
      <c r="J66" s="115">
        <f>J141</f>
        <v>0</v>
      </c>
      <c r="L66" s="112"/>
    </row>
    <row r="67" spans="1:31" s="10" customFormat="1" ht="19.899999999999999" customHeight="1" x14ac:dyDescent="0.2">
      <c r="B67" s="112"/>
      <c r="D67" s="113" t="s">
        <v>107</v>
      </c>
      <c r="E67" s="114"/>
      <c r="F67" s="114"/>
      <c r="G67" s="114"/>
      <c r="H67" s="114"/>
      <c r="I67" s="114"/>
      <c r="J67" s="115">
        <f>J327</f>
        <v>0</v>
      </c>
      <c r="L67" s="112"/>
    </row>
    <row r="68" spans="1:31" s="10" customFormat="1" ht="19.899999999999999" customHeight="1" x14ac:dyDescent="0.2">
      <c r="B68" s="112"/>
      <c r="D68" s="113" t="s">
        <v>108</v>
      </c>
      <c r="E68" s="114"/>
      <c r="F68" s="114"/>
      <c r="G68" s="114"/>
      <c r="H68" s="114"/>
      <c r="I68" s="114"/>
      <c r="J68" s="115">
        <f>J333</f>
        <v>0</v>
      </c>
      <c r="L68" s="112"/>
    </row>
    <row r="69" spans="1:31" s="2" customFormat="1" ht="21.75" customHeight="1" x14ac:dyDescent="0.2">
      <c r="A69" s="34"/>
      <c r="B69" s="35"/>
      <c r="C69" s="34"/>
      <c r="D69" s="34"/>
      <c r="E69" s="34"/>
      <c r="F69" s="34"/>
      <c r="G69" s="34"/>
      <c r="H69" s="34"/>
      <c r="I69" s="34"/>
      <c r="J69" s="34"/>
      <c r="K69" s="34"/>
      <c r="L69" s="91"/>
      <c r="S69" s="34"/>
      <c r="T69" s="34"/>
      <c r="U69" s="34"/>
      <c r="V69" s="34"/>
      <c r="W69" s="34"/>
      <c r="X69" s="34"/>
      <c r="Y69" s="34"/>
      <c r="Z69" s="34"/>
      <c r="AA69" s="34"/>
      <c r="AB69" s="34"/>
      <c r="AC69" s="34"/>
      <c r="AD69" s="34"/>
      <c r="AE69" s="34"/>
    </row>
    <row r="70" spans="1:31" s="2" customFormat="1" ht="6.95" customHeight="1" x14ac:dyDescent="0.2">
      <c r="A70" s="34"/>
      <c r="B70" s="44"/>
      <c r="C70" s="45"/>
      <c r="D70" s="45"/>
      <c r="E70" s="45"/>
      <c r="F70" s="45"/>
      <c r="G70" s="45"/>
      <c r="H70" s="45"/>
      <c r="I70" s="45"/>
      <c r="J70" s="45"/>
      <c r="K70" s="45"/>
      <c r="L70" s="91"/>
      <c r="S70" s="34"/>
      <c r="T70" s="34"/>
      <c r="U70" s="34"/>
      <c r="V70" s="34"/>
      <c r="W70" s="34"/>
      <c r="X70" s="34"/>
      <c r="Y70" s="34"/>
      <c r="Z70" s="34"/>
      <c r="AA70" s="34"/>
      <c r="AB70" s="34"/>
      <c r="AC70" s="34"/>
      <c r="AD70" s="34"/>
      <c r="AE70" s="34"/>
    </row>
    <row r="74" spans="1:31" s="2" customFormat="1" ht="6.95" customHeight="1" x14ac:dyDescent="0.2">
      <c r="A74" s="34"/>
      <c r="B74" s="46"/>
      <c r="C74" s="47"/>
      <c r="D74" s="47"/>
      <c r="E74" s="47"/>
      <c r="F74" s="47"/>
      <c r="G74" s="47"/>
      <c r="H74" s="47"/>
      <c r="I74" s="47"/>
      <c r="J74" s="47"/>
      <c r="K74" s="47"/>
      <c r="L74" s="91"/>
      <c r="S74" s="34"/>
      <c r="T74" s="34"/>
      <c r="U74" s="34"/>
      <c r="V74" s="34"/>
      <c r="W74" s="34"/>
      <c r="X74" s="34"/>
      <c r="Y74" s="34"/>
      <c r="Z74" s="34"/>
      <c r="AA74" s="34"/>
      <c r="AB74" s="34"/>
      <c r="AC74" s="34"/>
      <c r="AD74" s="34"/>
      <c r="AE74" s="34"/>
    </row>
    <row r="75" spans="1:31" s="2" customFormat="1" ht="24.95" customHeight="1" x14ac:dyDescent="0.2">
      <c r="A75" s="34"/>
      <c r="B75" s="35"/>
      <c r="C75" s="23" t="s">
        <v>109</v>
      </c>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6.95" customHeight="1" x14ac:dyDescent="0.2">
      <c r="A76" s="34"/>
      <c r="B76" s="35"/>
      <c r="C76" s="34"/>
      <c r="D76" s="34"/>
      <c r="E76" s="34"/>
      <c r="F76" s="34"/>
      <c r="G76" s="34"/>
      <c r="H76" s="34"/>
      <c r="I76" s="34"/>
      <c r="J76" s="34"/>
      <c r="K76" s="34"/>
      <c r="L76" s="91"/>
      <c r="S76" s="34"/>
      <c r="T76" s="34"/>
      <c r="U76" s="34"/>
      <c r="V76" s="34"/>
      <c r="W76" s="34"/>
      <c r="X76" s="34"/>
      <c r="Y76" s="34"/>
      <c r="Z76" s="34"/>
      <c r="AA76" s="34"/>
      <c r="AB76" s="34"/>
      <c r="AC76" s="34"/>
      <c r="AD76" s="34"/>
      <c r="AE76" s="34"/>
    </row>
    <row r="77" spans="1:31" s="2" customFormat="1" ht="12" customHeight="1" x14ac:dyDescent="0.2">
      <c r="A77" s="34"/>
      <c r="B77" s="35"/>
      <c r="C77" s="29" t="s">
        <v>17</v>
      </c>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6.5" customHeight="1" x14ac:dyDescent="0.2">
      <c r="A78" s="34"/>
      <c r="B78" s="35"/>
      <c r="C78" s="34"/>
      <c r="D78" s="34"/>
      <c r="E78" s="311" t="str">
        <f>E7</f>
        <v>Zateplení obvodového pláště MŠ Nad Palatou obj. Pod Lipkami 3183-5 Praha 5 Smíchov</v>
      </c>
      <c r="F78" s="312"/>
      <c r="G78" s="312"/>
      <c r="H78" s="312"/>
      <c r="I78" s="34"/>
      <c r="J78" s="34"/>
      <c r="K78" s="34"/>
      <c r="L78" s="91"/>
      <c r="S78" s="34"/>
      <c r="T78" s="34"/>
      <c r="U78" s="34"/>
      <c r="V78" s="34"/>
      <c r="W78" s="34"/>
      <c r="X78" s="34"/>
      <c r="Y78" s="34"/>
      <c r="Z78" s="34"/>
      <c r="AA78" s="34"/>
      <c r="AB78" s="34"/>
      <c r="AC78" s="34"/>
      <c r="AD78" s="34"/>
      <c r="AE78" s="34"/>
    </row>
    <row r="79" spans="1:31" s="2" customFormat="1" ht="12" customHeight="1" x14ac:dyDescent="0.2">
      <c r="A79" s="34"/>
      <c r="B79" s="35"/>
      <c r="C79" s="29" t="s">
        <v>94</v>
      </c>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16.5" customHeight="1" x14ac:dyDescent="0.2">
      <c r="A80" s="34"/>
      <c r="B80" s="35"/>
      <c r="C80" s="34"/>
      <c r="D80" s="34"/>
      <c r="E80" s="291" t="str">
        <f>E9</f>
        <v>01 - Výplně otvorů</v>
      </c>
      <c r="F80" s="310"/>
      <c r="G80" s="310"/>
      <c r="H80" s="310"/>
      <c r="I80" s="34"/>
      <c r="J80" s="34"/>
      <c r="K80" s="34"/>
      <c r="L80" s="91"/>
      <c r="S80" s="34"/>
      <c r="T80" s="34"/>
      <c r="U80" s="34"/>
      <c r="V80" s="34"/>
      <c r="W80" s="34"/>
      <c r="X80" s="34"/>
      <c r="Y80" s="34"/>
      <c r="Z80" s="34"/>
      <c r="AA80" s="34"/>
      <c r="AB80" s="34"/>
      <c r="AC80" s="34"/>
      <c r="AD80" s="34"/>
      <c r="AE80" s="34"/>
    </row>
    <row r="81" spans="1:65" s="2" customFormat="1" ht="6.95" customHeight="1" x14ac:dyDescent="0.2">
      <c r="A81" s="34"/>
      <c r="B81" s="35"/>
      <c r="C81" s="34"/>
      <c r="D81" s="34"/>
      <c r="E81" s="34"/>
      <c r="F81" s="34"/>
      <c r="G81" s="34"/>
      <c r="H81" s="34"/>
      <c r="I81" s="34"/>
      <c r="J81" s="34"/>
      <c r="K81" s="34"/>
      <c r="L81" s="91"/>
      <c r="S81" s="34"/>
      <c r="T81" s="34"/>
      <c r="U81" s="34"/>
      <c r="V81" s="34"/>
      <c r="W81" s="34"/>
      <c r="X81" s="34"/>
      <c r="Y81" s="34"/>
      <c r="Z81" s="34"/>
      <c r="AA81" s="34"/>
      <c r="AB81" s="34"/>
      <c r="AC81" s="34"/>
      <c r="AD81" s="34"/>
      <c r="AE81" s="34"/>
    </row>
    <row r="82" spans="1:65" s="2" customFormat="1" ht="12" customHeight="1" x14ac:dyDescent="0.2">
      <c r="A82" s="34"/>
      <c r="B82" s="35"/>
      <c r="C82" s="29" t="s">
        <v>21</v>
      </c>
      <c r="D82" s="34"/>
      <c r="E82" s="34"/>
      <c r="F82" s="27" t="str">
        <f>F12</f>
        <v>Praha 5</v>
      </c>
      <c r="G82" s="34"/>
      <c r="H82" s="34"/>
      <c r="I82" s="29" t="s">
        <v>23</v>
      </c>
      <c r="J82" s="52">
        <f>IF(J12="","",J12)</f>
        <v>44316</v>
      </c>
      <c r="K82" s="34"/>
      <c r="L82" s="91"/>
      <c r="S82" s="34"/>
      <c r="T82" s="34"/>
      <c r="U82" s="34"/>
      <c r="V82" s="34"/>
      <c r="W82" s="34"/>
      <c r="X82" s="34"/>
      <c r="Y82" s="34"/>
      <c r="Z82" s="34"/>
      <c r="AA82" s="34"/>
      <c r="AB82" s="34"/>
      <c r="AC82" s="34"/>
      <c r="AD82" s="34"/>
      <c r="AE82" s="34"/>
    </row>
    <row r="83" spans="1:65" s="2" customFormat="1" ht="6.95" customHeight="1" x14ac:dyDescent="0.2">
      <c r="A83" s="34"/>
      <c r="B83" s="35"/>
      <c r="C83" s="34"/>
      <c r="D83" s="34"/>
      <c r="E83" s="34"/>
      <c r="F83" s="34"/>
      <c r="G83" s="34"/>
      <c r="H83" s="34"/>
      <c r="I83" s="34"/>
      <c r="J83" s="34"/>
      <c r="K83" s="34"/>
      <c r="L83" s="91"/>
      <c r="S83" s="34"/>
      <c r="T83" s="34"/>
      <c r="U83" s="34"/>
      <c r="V83" s="34"/>
      <c r="W83" s="34"/>
      <c r="X83" s="34"/>
      <c r="Y83" s="34"/>
      <c r="Z83" s="34"/>
      <c r="AA83" s="34"/>
      <c r="AB83" s="34"/>
      <c r="AC83" s="34"/>
      <c r="AD83" s="34"/>
      <c r="AE83" s="34"/>
    </row>
    <row r="84" spans="1:65" s="2" customFormat="1" ht="25.7" customHeight="1" x14ac:dyDescent="0.2">
      <c r="A84" s="34"/>
      <c r="B84" s="35"/>
      <c r="C84" s="29" t="s">
        <v>24</v>
      </c>
      <c r="D84" s="34"/>
      <c r="E84" s="34"/>
      <c r="F84" s="27" t="str">
        <f>E15</f>
        <v>Úřad městské části Praha 5</v>
      </c>
      <c r="G84" s="34"/>
      <c r="H84" s="34"/>
      <c r="I84" s="29" t="s">
        <v>30</v>
      </c>
      <c r="J84" s="32" t="str">
        <f>E21</f>
        <v>Fetters management s. r. o.</v>
      </c>
      <c r="K84" s="34"/>
      <c r="L84" s="91"/>
      <c r="S84" s="34"/>
      <c r="T84" s="34"/>
      <c r="U84" s="34"/>
      <c r="V84" s="34"/>
      <c r="W84" s="34"/>
      <c r="X84" s="34"/>
      <c r="Y84" s="34"/>
      <c r="Z84" s="34"/>
      <c r="AA84" s="34"/>
      <c r="AB84" s="34"/>
      <c r="AC84" s="34"/>
      <c r="AD84" s="34"/>
      <c r="AE84" s="34"/>
    </row>
    <row r="85" spans="1:65" s="2" customFormat="1" ht="25.7" customHeight="1" x14ac:dyDescent="0.2">
      <c r="A85" s="34"/>
      <c r="B85" s="35"/>
      <c r="C85" s="29" t="s">
        <v>28</v>
      </c>
      <c r="D85" s="34"/>
      <c r="E85" s="34"/>
      <c r="F85" s="27" t="str">
        <f>IF(E18="","",E18)</f>
        <v>Vyplň údaj</v>
      </c>
      <c r="G85" s="34"/>
      <c r="H85" s="34"/>
      <c r="I85" s="29" t="s">
        <v>33</v>
      </c>
      <c r="J85" s="32" t="str">
        <f>E24</f>
        <v>STAVEBNÍ ROZPOČTY s.r.o.</v>
      </c>
      <c r="K85" s="34"/>
      <c r="L85" s="91"/>
      <c r="S85" s="34"/>
      <c r="T85" s="34"/>
      <c r="U85" s="34"/>
      <c r="V85" s="34"/>
      <c r="W85" s="34"/>
      <c r="X85" s="34"/>
      <c r="Y85" s="34"/>
      <c r="Z85" s="34"/>
      <c r="AA85" s="34"/>
      <c r="AB85" s="34"/>
      <c r="AC85" s="34"/>
      <c r="AD85" s="34"/>
      <c r="AE85" s="34"/>
    </row>
    <row r="86" spans="1:65" s="2" customFormat="1" ht="10.35" customHeight="1" x14ac:dyDescent="0.2">
      <c r="A86" s="34"/>
      <c r="B86" s="35"/>
      <c r="C86" s="34"/>
      <c r="D86" s="34"/>
      <c r="E86" s="34"/>
      <c r="F86" s="34"/>
      <c r="G86" s="34"/>
      <c r="H86" s="34"/>
      <c r="I86" s="34"/>
      <c r="J86" s="34"/>
      <c r="K86" s="34"/>
      <c r="L86" s="91"/>
      <c r="S86" s="34"/>
      <c r="T86" s="34"/>
      <c r="U86" s="34"/>
      <c r="V86" s="34"/>
      <c r="W86" s="34"/>
      <c r="X86" s="34"/>
      <c r="Y86" s="34"/>
      <c r="Z86" s="34"/>
      <c r="AA86" s="34"/>
      <c r="AB86" s="34"/>
      <c r="AC86" s="34"/>
      <c r="AD86" s="34"/>
      <c r="AE86" s="34"/>
    </row>
    <row r="87" spans="1:65" s="11" customFormat="1" ht="29.25" customHeight="1" x14ac:dyDescent="0.2">
      <c r="A87" s="116"/>
      <c r="B87" s="117"/>
      <c r="C87" s="322" t="s">
        <v>110</v>
      </c>
      <c r="D87" s="323" t="s">
        <v>58</v>
      </c>
      <c r="E87" s="323" t="s">
        <v>54</v>
      </c>
      <c r="F87" s="323" t="s">
        <v>55</v>
      </c>
      <c r="G87" s="323" t="s">
        <v>111</v>
      </c>
      <c r="H87" s="323" t="s">
        <v>112</v>
      </c>
      <c r="I87" s="323" t="s">
        <v>113</v>
      </c>
      <c r="J87" s="323" t="s">
        <v>98</v>
      </c>
      <c r="K87" s="324" t="s">
        <v>114</v>
      </c>
      <c r="L87" s="118"/>
      <c r="M87" s="59" t="s">
        <v>3</v>
      </c>
      <c r="N87" s="60" t="s">
        <v>43</v>
      </c>
      <c r="O87" s="60" t="s">
        <v>115</v>
      </c>
      <c r="P87" s="60" t="s">
        <v>116</v>
      </c>
      <c r="Q87" s="60" t="s">
        <v>117</v>
      </c>
      <c r="R87" s="60" t="s">
        <v>118</v>
      </c>
      <c r="S87" s="60" t="s">
        <v>119</v>
      </c>
      <c r="T87" s="61" t="s">
        <v>120</v>
      </c>
      <c r="U87" s="116"/>
      <c r="V87" s="116"/>
      <c r="W87" s="116"/>
      <c r="X87" s="116"/>
      <c r="Y87" s="116"/>
      <c r="Z87" s="116"/>
      <c r="AA87" s="116"/>
      <c r="AB87" s="116"/>
      <c r="AC87" s="116"/>
      <c r="AD87" s="116"/>
      <c r="AE87" s="116"/>
    </row>
    <row r="88" spans="1:65" s="2" customFormat="1" ht="22.9" customHeight="1" x14ac:dyDescent="0.25">
      <c r="A88" s="34"/>
      <c r="B88" s="35"/>
      <c r="C88" s="325" t="s">
        <v>121</v>
      </c>
      <c r="D88" s="326"/>
      <c r="E88" s="326"/>
      <c r="F88" s="326"/>
      <c r="G88" s="326"/>
      <c r="H88" s="326"/>
      <c r="I88" s="139"/>
      <c r="J88" s="327">
        <f>BK88</f>
        <v>0</v>
      </c>
      <c r="K88" s="326"/>
      <c r="L88" s="35"/>
      <c r="M88" s="62"/>
      <c r="N88" s="53"/>
      <c r="O88" s="63"/>
      <c r="P88" s="119">
        <f>P89+P140</f>
        <v>0</v>
      </c>
      <c r="Q88" s="63"/>
      <c r="R88" s="119">
        <f>R89+R140</f>
        <v>0</v>
      </c>
      <c r="S88" s="63"/>
      <c r="T88" s="120">
        <f>T89+T140</f>
        <v>0</v>
      </c>
      <c r="U88" s="34"/>
      <c r="V88" s="34"/>
      <c r="W88" s="34"/>
      <c r="X88" s="34"/>
      <c r="Y88" s="34"/>
      <c r="Z88" s="34"/>
      <c r="AA88" s="34"/>
      <c r="AB88" s="34"/>
      <c r="AC88" s="34"/>
      <c r="AD88" s="34"/>
      <c r="AE88" s="34"/>
      <c r="AT88" s="19" t="s">
        <v>72</v>
      </c>
      <c r="AU88" s="19" t="s">
        <v>99</v>
      </c>
      <c r="BK88" s="121">
        <f>BK89+BK140</f>
        <v>0</v>
      </c>
    </row>
    <row r="89" spans="1:65" s="12" customFormat="1" ht="25.9" customHeight="1" x14ac:dyDescent="0.2">
      <c r="B89" s="122"/>
      <c r="C89" s="328"/>
      <c r="D89" s="329" t="s">
        <v>72</v>
      </c>
      <c r="E89" s="330" t="s">
        <v>122</v>
      </c>
      <c r="F89" s="330" t="s">
        <v>123</v>
      </c>
      <c r="G89" s="328"/>
      <c r="H89" s="328"/>
      <c r="I89" s="124"/>
      <c r="J89" s="331">
        <f>BK89</f>
        <v>0</v>
      </c>
      <c r="K89" s="328"/>
      <c r="L89" s="122"/>
      <c r="M89" s="125"/>
      <c r="N89" s="126"/>
      <c r="O89" s="126"/>
      <c r="P89" s="127">
        <f>P90+P113+P124+P137</f>
        <v>0</v>
      </c>
      <c r="Q89" s="126"/>
      <c r="R89" s="127">
        <f>R90+R113+R124+R137</f>
        <v>0</v>
      </c>
      <c r="S89" s="126"/>
      <c r="T89" s="128">
        <f>T90+T113+T124+T137</f>
        <v>0</v>
      </c>
      <c r="AR89" s="123" t="s">
        <v>81</v>
      </c>
      <c r="AT89" s="129" t="s">
        <v>72</v>
      </c>
      <c r="AU89" s="129" t="s">
        <v>73</v>
      </c>
      <c r="AY89" s="123" t="s">
        <v>124</v>
      </c>
      <c r="BK89" s="130">
        <f>BK90+BK113+BK124+BK137</f>
        <v>0</v>
      </c>
    </row>
    <row r="90" spans="1:65" s="12" customFormat="1" ht="22.9" customHeight="1" x14ac:dyDescent="0.2">
      <c r="B90" s="122"/>
      <c r="C90" s="328"/>
      <c r="D90" s="329" t="s">
        <v>72</v>
      </c>
      <c r="E90" s="332" t="s">
        <v>125</v>
      </c>
      <c r="F90" s="332" t="s">
        <v>126</v>
      </c>
      <c r="G90" s="328"/>
      <c r="H90" s="328"/>
      <c r="I90" s="124"/>
      <c r="J90" s="333">
        <f>BK90</f>
        <v>0</v>
      </c>
      <c r="K90" s="328"/>
      <c r="L90" s="122"/>
      <c r="M90" s="125"/>
      <c r="N90" s="126"/>
      <c r="O90" s="126"/>
      <c r="P90" s="127">
        <f>SUM(P91:P112)</f>
        <v>0</v>
      </c>
      <c r="Q90" s="126"/>
      <c r="R90" s="127">
        <f>SUM(R91:R112)</f>
        <v>0</v>
      </c>
      <c r="S90" s="126"/>
      <c r="T90" s="128">
        <f>SUM(T91:T112)</f>
        <v>0</v>
      </c>
      <c r="AR90" s="123" t="s">
        <v>81</v>
      </c>
      <c r="AT90" s="129" t="s">
        <v>72</v>
      </c>
      <c r="AU90" s="129" t="s">
        <v>81</v>
      </c>
      <c r="AY90" s="123" t="s">
        <v>124</v>
      </c>
      <c r="BK90" s="130">
        <f>SUM(BK91:BK112)</f>
        <v>0</v>
      </c>
    </row>
    <row r="91" spans="1:65" s="2" customFormat="1" ht="16.5" customHeight="1" x14ac:dyDescent="0.2">
      <c r="A91" s="34"/>
      <c r="B91" s="131"/>
      <c r="C91" s="334" t="s">
        <v>81</v>
      </c>
      <c r="D91" s="334" t="s">
        <v>127</v>
      </c>
      <c r="E91" s="335" t="s">
        <v>128</v>
      </c>
      <c r="F91" s="336" t="s">
        <v>129</v>
      </c>
      <c r="G91" s="337" t="s">
        <v>130</v>
      </c>
      <c r="H91" s="338">
        <v>47.76</v>
      </c>
      <c r="I91" s="132"/>
      <c r="J91" s="339">
        <f>ROUND(I91*H91,2)</f>
        <v>0</v>
      </c>
      <c r="K91" s="336" t="s">
        <v>131</v>
      </c>
      <c r="L91" s="35"/>
      <c r="M91" s="133" t="s">
        <v>3</v>
      </c>
      <c r="N91" s="134" t="s">
        <v>44</v>
      </c>
      <c r="O91" s="55"/>
      <c r="P91" s="135">
        <f>O91*H91</f>
        <v>0</v>
      </c>
      <c r="Q91" s="135">
        <v>0</v>
      </c>
      <c r="R91" s="135">
        <f>Q91*H91</f>
        <v>0</v>
      </c>
      <c r="S91" s="135">
        <v>0</v>
      </c>
      <c r="T91" s="136">
        <f>S91*H91</f>
        <v>0</v>
      </c>
      <c r="U91" s="34"/>
      <c r="V91" s="34"/>
      <c r="W91" s="34"/>
      <c r="X91" s="34"/>
      <c r="Y91" s="34"/>
      <c r="Z91" s="34"/>
      <c r="AA91" s="34"/>
      <c r="AB91" s="34"/>
      <c r="AC91" s="34"/>
      <c r="AD91" s="34"/>
      <c r="AE91" s="34"/>
      <c r="AR91" s="137" t="s">
        <v>132</v>
      </c>
      <c r="AT91" s="137" t="s">
        <v>127</v>
      </c>
      <c r="AU91" s="137" t="s">
        <v>83</v>
      </c>
      <c r="AY91" s="19" t="s">
        <v>124</v>
      </c>
      <c r="BE91" s="138">
        <f>IF(N91="základní",J91,0)</f>
        <v>0</v>
      </c>
      <c r="BF91" s="138">
        <f>IF(N91="snížená",J91,0)</f>
        <v>0</v>
      </c>
      <c r="BG91" s="138">
        <f>IF(N91="zákl. přenesená",J91,0)</f>
        <v>0</v>
      </c>
      <c r="BH91" s="138">
        <f>IF(N91="sníž. přenesená",J91,0)</f>
        <v>0</v>
      </c>
      <c r="BI91" s="138">
        <f>IF(N91="nulová",J91,0)</f>
        <v>0</v>
      </c>
      <c r="BJ91" s="19" t="s">
        <v>81</v>
      </c>
      <c r="BK91" s="138">
        <f>ROUND(I91*H91,2)</f>
        <v>0</v>
      </c>
      <c r="BL91" s="19" t="s">
        <v>132</v>
      </c>
      <c r="BM91" s="137" t="s">
        <v>83</v>
      </c>
    </row>
    <row r="92" spans="1:65" s="2" customFormat="1" ht="29.25" x14ac:dyDescent="0.2">
      <c r="A92" s="34"/>
      <c r="B92" s="35"/>
      <c r="C92" s="326"/>
      <c r="D92" s="345" t="s">
        <v>133</v>
      </c>
      <c r="E92" s="326"/>
      <c r="F92" s="346" t="s">
        <v>134</v>
      </c>
      <c r="G92" s="326"/>
      <c r="H92" s="326"/>
      <c r="I92" s="139"/>
      <c r="J92" s="326"/>
      <c r="K92" s="326"/>
      <c r="L92" s="35"/>
      <c r="M92" s="140"/>
      <c r="N92" s="141"/>
      <c r="O92" s="55"/>
      <c r="P92" s="55"/>
      <c r="Q92" s="55"/>
      <c r="R92" s="55"/>
      <c r="S92" s="55"/>
      <c r="T92" s="56"/>
      <c r="U92" s="34"/>
      <c r="V92" s="34"/>
      <c r="W92" s="34"/>
      <c r="X92" s="34"/>
      <c r="Y92" s="34"/>
      <c r="Z92" s="34"/>
      <c r="AA92" s="34"/>
      <c r="AB92" s="34"/>
      <c r="AC92" s="34"/>
      <c r="AD92" s="34"/>
      <c r="AE92" s="34"/>
      <c r="AT92" s="19" t="s">
        <v>133</v>
      </c>
      <c r="AU92" s="19" t="s">
        <v>83</v>
      </c>
    </row>
    <row r="93" spans="1:65" s="13" customFormat="1" x14ac:dyDescent="0.2">
      <c r="B93" s="142"/>
      <c r="C93" s="347"/>
      <c r="D93" s="345" t="s">
        <v>135</v>
      </c>
      <c r="E93" s="348" t="s">
        <v>3</v>
      </c>
      <c r="F93" s="349" t="s">
        <v>136</v>
      </c>
      <c r="G93" s="347"/>
      <c r="H93" s="350">
        <v>11.52</v>
      </c>
      <c r="I93" s="144"/>
      <c r="J93" s="347"/>
      <c r="K93" s="347"/>
      <c r="L93" s="142"/>
      <c r="M93" s="145"/>
      <c r="N93" s="146"/>
      <c r="O93" s="146"/>
      <c r="P93" s="146"/>
      <c r="Q93" s="146"/>
      <c r="R93" s="146"/>
      <c r="S93" s="146"/>
      <c r="T93" s="147"/>
      <c r="AT93" s="143" t="s">
        <v>135</v>
      </c>
      <c r="AU93" s="143" t="s">
        <v>83</v>
      </c>
      <c r="AV93" s="13" t="s">
        <v>83</v>
      </c>
      <c r="AW93" s="13" t="s">
        <v>32</v>
      </c>
      <c r="AX93" s="13" t="s">
        <v>73</v>
      </c>
      <c r="AY93" s="143" t="s">
        <v>124</v>
      </c>
    </row>
    <row r="94" spans="1:65" s="13" customFormat="1" x14ac:dyDescent="0.2">
      <c r="B94" s="142"/>
      <c r="C94" s="347"/>
      <c r="D94" s="345" t="s">
        <v>135</v>
      </c>
      <c r="E94" s="348" t="s">
        <v>3</v>
      </c>
      <c r="F94" s="349" t="s">
        <v>137</v>
      </c>
      <c r="G94" s="347"/>
      <c r="H94" s="350">
        <v>14.4</v>
      </c>
      <c r="I94" s="144"/>
      <c r="J94" s="347"/>
      <c r="K94" s="347"/>
      <c r="L94" s="142"/>
      <c r="M94" s="145"/>
      <c r="N94" s="146"/>
      <c r="O94" s="146"/>
      <c r="P94" s="146"/>
      <c r="Q94" s="146"/>
      <c r="R94" s="146"/>
      <c r="S94" s="146"/>
      <c r="T94" s="147"/>
      <c r="AT94" s="143" t="s">
        <v>135</v>
      </c>
      <c r="AU94" s="143" t="s">
        <v>83</v>
      </c>
      <c r="AV94" s="13" t="s">
        <v>83</v>
      </c>
      <c r="AW94" s="13" t="s">
        <v>32</v>
      </c>
      <c r="AX94" s="13" t="s">
        <v>73</v>
      </c>
      <c r="AY94" s="143" t="s">
        <v>124</v>
      </c>
    </row>
    <row r="95" spans="1:65" s="14" customFormat="1" x14ac:dyDescent="0.2">
      <c r="B95" s="148"/>
      <c r="C95" s="355"/>
      <c r="D95" s="345" t="s">
        <v>135</v>
      </c>
      <c r="E95" s="356" t="s">
        <v>3</v>
      </c>
      <c r="F95" s="357" t="s">
        <v>138</v>
      </c>
      <c r="G95" s="355"/>
      <c r="H95" s="356" t="s">
        <v>3</v>
      </c>
      <c r="I95" s="150"/>
      <c r="J95" s="355"/>
      <c r="K95" s="355"/>
      <c r="L95" s="148"/>
      <c r="M95" s="151"/>
      <c r="N95" s="152"/>
      <c r="O95" s="152"/>
      <c r="P95" s="152"/>
      <c r="Q95" s="152"/>
      <c r="R95" s="152"/>
      <c r="S95" s="152"/>
      <c r="T95" s="153"/>
      <c r="AT95" s="149" t="s">
        <v>135</v>
      </c>
      <c r="AU95" s="149" t="s">
        <v>83</v>
      </c>
      <c r="AV95" s="14" t="s">
        <v>81</v>
      </c>
      <c r="AW95" s="14" t="s">
        <v>32</v>
      </c>
      <c r="AX95" s="14" t="s">
        <v>73</v>
      </c>
      <c r="AY95" s="149" t="s">
        <v>124</v>
      </c>
    </row>
    <row r="96" spans="1:65" s="14" customFormat="1" x14ac:dyDescent="0.2">
      <c r="B96" s="148"/>
      <c r="C96" s="355"/>
      <c r="D96" s="345" t="s">
        <v>135</v>
      </c>
      <c r="E96" s="356" t="s">
        <v>3</v>
      </c>
      <c r="F96" s="357" t="s">
        <v>139</v>
      </c>
      <c r="G96" s="355"/>
      <c r="H96" s="356" t="s">
        <v>3</v>
      </c>
      <c r="I96" s="150"/>
      <c r="J96" s="355"/>
      <c r="K96" s="355"/>
      <c r="L96" s="148"/>
      <c r="M96" s="151"/>
      <c r="N96" s="152"/>
      <c r="O96" s="152"/>
      <c r="P96" s="152"/>
      <c r="Q96" s="152"/>
      <c r="R96" s="152"/>
      <c r="S96" s="152"/>
      <c r="T96" s="153"/>
      <c r="AT96" s="149" t="s">
        <v>135</v>
      </c>
      <c r="AU96" s="149" t="s">
        <v>83</v>
      </c>
      <c r="AV96" s="14" t="s">
        <v>81</v>
      </c>
      <c r="AW96" s="14" t="s">
        <v>32</v>
      </c>
      <c r="AX96" s="14" t="s">
        <v>73</v>
      </c>
      <c r="AY96" s="149" t="s">
        <v>124</v>
      </c>
    </row>
    <row r="97" spans="1:65" s="13" customFormat="1" x14ac:dyDescent="0.2">
      <c r="B97" s="142"/>
      <c r="C97" s="347"/>
      <c r="D97" s="345" t="s">
        <v>135</v>
      </c>
      <c r="E97" s="348" t="s">
        <v>3</v>
      </c>
      <c r="F97" s="349" t="s">
        <v>140</v>
      </c>
      <c r="G97" s="347"/>
      <c r="H97" s="350">
        <v>1.32</v>
      </c>
      <c r="I97" s="144"/>
      <c r="J97" s="347"/>
      <c r="K97" s="347"/>
      <c r="L97" s="142"/>
      <c r="M97" s="145"/>
      <c r="N97" s="146"/>
      <c r="O97" s="146"/>
      <c r="P97" s="146"/>
      <c r="Q97" s="146"/>
      <c r="R97" s="146"/>
      <c r="S97" s="146"/>
      <c r="T97" s="147"/>
      <c r="AT97" s="143" t="s">
        <v>135</v>
      </c>
      <c r="AU97" s="143" t="s">
        <v>83</v>
      </c>
      <c r="AV97" s="13" t="s">
        <v>83</v>
      </c>
      <c r="AW97" s="13" t="s">
        <v>32</v>
      </c>
      <c r="AX97" s="13" t="s">
        <v>73</v>
      </c>
      <c r="AY97" s="143" t="s">
        <v>124</v>
      </c>
    </row>
    <row r="98" spans="1:65" s="14" customFormat="1" x14ac:dyDescent="0.2">
      <c r="B98" s="148"/>
      <c r="C98" s="355"/>
      <c r="D98" s="345" t="s">
        <v>135</v>
      </c>
      <c r="E98" s="356" t="s">
        <v>3</v>
      </c>
      <c r="F98" s="357" t="s">
        <v>141</v>
      </c>
      <c r="G98" s="355"/>
      <c r="H98" s="356" t="s">
        <v>3</v>
      </c>
      <c r="I98" s="150"/>
      <c r="J98" s="355"/>
      <c r="K98" s="355"/>
      <c r="L98" s="148"/>
      <c r="M98" s="151"/>
      <c r="N98" s="152"/>
      <c r="O98" s="152"/>
      <c r="P98" s="152"/>
      <c r="Q98" s="152"/>
      <c r="R98" s="152"/>
      <c r="S98" s="152"/>
      <c r="T98" s="153"/>
      <c r="AT98" s="149" t="s">
        <v>135</v>
      </c>
      <c r="AU98" s="149" t="s">
        <v>83</v>
      </c>
      <c r="AV98" s="14" t="s">
        <v>81</v>
      </c>
      <c r="AW98" s="14" t="s">
        <v>32</v>
      </c>
      <c r="AX98" s="14" t="s">
        <v>73</v>
      </c>
      <c r="AY98" s="149" t="s">
        <v>124</v>
      </c>
    </row>
    <row r="99" spans="1:65" s="13" customFormat="1" x14ac:dyDescent="0.2">
      <c r="B99" s="142"/>
      <c r="C99" s="347"/>
      <c r="D99" s="345" t="s">
        <v>135</v>
      </c>
      <c r="E99" s="348" t="s">
        <v>3</v>
      </c>
      <c r="F99" s="349" t="s">
        <v>142</v>
      </c>
      <c r="G99" s="347"/>
      <c r="H99" s="350">
        <v>2.88</v>
      </c>
      <c r="I99" s="144"/>
      <c r="J99" s="347"/>
      <c r="K99" s="347"/>
      <c r="L99" s="142"/>
      <c r="M99" s="145"/>
      <c r="N99" s="146"/>
      <c r="O99" s="146"/>
      <c r="P99" s="146"/>
      <c r="Q99" s="146"/>
      <c r="R99" s="146"/>
      <c r="S99" s="146"/>
      <c r="T99" s="147"/>
      <c r="AT99" s="143" t="s">
        <v>135</v>
      </c>
      <c r="AU99" s="143" t="s">
        <v>83</v>
      </c>
      <c r="AV99" s="13" t="s">
        <v>83</v>
      </c>
      <c r="AW99" s="13" t="s">
        <v>32</v>
      </c>
      <c r="AX99" s="13" t="s">
        <v>73</v>
      </c>
      <c r="AY99" s="143" t="s">
        <v>124</v>
      </c>
    </row>
    <row r="100" spans="1:65" s="14" customFormat="1" x14ac:dyDescent="0.2">
      <c r="B100" s="148"/>
      <c r="C100" s="355"/>
      <c r="D100" s="345" t="s">
        <v>135</v>
      </c>
      <c r="E100" s="356" t="s">
        <v>3</v>
      </c>
      <c r="F100" s="357" t="s">
        <v>143</v>
      </c>
      <c r="G100" s="355"/>
      <c r="H100" s="356" t="s">
        <v>3</v>
      </c>
      <c r="I100" s="150"/>
      <c r="J100" s="355"/>
      <c r="K100" s="355"/>
      <c r="L100" s="148"/>
      <c r="M100" s="151"/>
      <c r="N100" s="152"/>
      <c r="O100" s="152"/>
      <c r="P100" s="152"/>
      <c r="Q100" s="152"/>
      <c r="R100" s="152"/>
      <c r="S100" s="152"/>
      <c r="T100" s="153"/>
      <c r="AT100" s="149" t="s">
        <v>135</v>
      </c>
      <c r="AU100" s="149" t="s">
        <v>83</v>
      </c>
      <c r="AV100" s="14" t="s">
        <v>81</v>
      </c>
      <c r="AW100" s="14" t="s">
        <v>32</v>
      </c>
      <c r="AX100" s="14" t="s">
        <v>73</v>
      </c>
      <c r="AY100" s="149" t="s">
        <v>124</v>
      </c>
    </row>
    <row r="101" spans="1:65" s="13" customFormat="1" x14ac:dyDescent="0.2">
      <c r="B101" s="142"/>
      <c r="C101" s="347"/>
      <c r="D101" s="345" t="s">
        <v>135</v>
      </c>
      <c r="E101" s="348" t="s">
        <v>3</v>
      </c>
      <c r="F101" s="349" t="s">
        <v>144</v>
      </c>
      <c r="G101" s="347"/>
      <c r="H101" s="350">
        <v>3.6</v>
      </c>
      <c r="I101" s="144"/>
      <c r="J101" s="347"/>
      <c r="K101" s="347"/>
      <c r="L101" s="142"/>
      <c r="M101" s="145"/>
      <c r="N101" s="146"/>
      <c r="O101" s="146"/>
      <c r="P101" s="146"/>
      <c r="Q101" s="146"/>
      <c r="R101" s="146"/>
      <c r="S101" s="146"/>
      <c r="T101" s="147"/>
      <c r="AT101" s="143" t="s">
        <v>135</v>
      </c>
      <c r="AU101" s="143" t="s">
        <v>83</v>
      </c>
      <c r="AV101" s="13" t="s">
        <v>83</v>
      </c>
      <c r="AW101" s="13" t="s">
        <v>32</v>
      </c>
      <c r="AX101" s="13" t="s">
        <v>73</v>
      </c>
      <c r="AY101" s="143" t="s">
        <v>124</v>
      </c>
    </row>
    <row r="102" spans="1:65" s="14" customFormat="1" x14ac:dyDescent="0.2">
      <c r="B102" s="148"/>
      <c r="C102" s="355"/>
      <c r="D102" s="345" t="s">
        <v>135</v>
      </c>
      <c r="E102" s="356" t="s">
        <v>3</v>
      </c>
      <c r="F102" s="357" t="s">
        <v>145</v>
      </c>
      <c r="G102" s="355"/>
      <c r="H102" s="356" t="s">
        <v>3</v>
      </c>
      <c r="I102" s="150"/>
      <c r="J102" s="355"/>
      <c r="K102" s="355"/>
      <c r="L102" s="148"/>
      <c r="M102" s="151"/>
      <c r="N102" s="152"/>
      <c r="O102" s="152"/>
      <c r="P102" s="152"/>
      <c r="Q102" s="152"/>
      <c r="R102" s="152"/>
      <c r="S102" s="152"/>
      <c r="T102" s="153"/>
      <c r="AT102" s="149" t="s">
        <v>135</v>
      </c>
      <c r="AU102" s="149" t="s">
        <v>83</v>
      </c>
      <c r="AV102" s="14" t="s">
        <v>81</v>
      </c>
      <c r="AW102" s="14" t="s">
        <v>32</v>
      </c>
      <c r="AX102" s="14" t="s">
        <v>73</v>
      </c>
      <c r="AY102" s="149" t="s">
        <v>124</v>
      </c>
    </row>
    <row r="103" spans="1:65" s="13" customFormat="1" x14ac:dyDescent="0.2">
      <c r="B103" s="142"/>
      <c r="C103" s="347"/>
      <c r="D103" s="345" t="s">
        <v>135</v>
      </c>
      <c r="E103" s="348" t="s">
        <v>3</v>
      </c>
      <c r="F103" s="349" t="s">
        <v>146</v>
      </c>
      <c r="G103" s="347"/>
      <c r="H103" s="350">
        <v>2.52</v>
      </c>
      <c r="I103" s="144"/>
      <c r="J103" s="347"/>
      <c r="K103" s="347"/>
      <c r="L103" s="142"/>
      <c r="M103" s="145"/>
      <c r="N103" s="146"/>
      <c r="O103" s="146"/>
      <c r="P103" s="146"/>
      <c r="Q103" s="146"/>
      <c r="R103" s="146"/>
      <c r="S103" s="146"/>
      <c r="T103" s="147"/>
      <c r="AT103" s="143" t="s">
        <v>135</v>
      </c>
      <c r="AU103" s="143" t="s">
        <v>83</v>
      </c>
      <c r="AV103" s="13" t="s">
        <v>83</v>
      </c>
      <c r="AW103" s="13" t="s">
        <v>32</v>
      </c>
      <c r="AX103" s="13" t="s">
        <v>73</v>
      </c>
      <c r="AY103" s="143" t="s">
        <v>124</v>
      </c>
    </row>
    <row r="104" spans="1:65" s="14" customFormat="1" x14ac:dyDescent="0.2">
      <c r="B104" s="148"/>
      <c r="C104" s="355"/>
      <c r="D104" s="345" t="s">
        <v>135</v>
      </c>
      <c r="E104" s="356" t="s">
        <v>3</v>
      </c>
      <c r="F104" s="357" t="s">
        <v>147</v>
      </c>
      <c r="G104" s="355"/>
      <c r="H104" s="356" t="s">
        <v>3</v>
      </c>
      <c r="I104" s="150"/>
      <c r="J104" s="355"/>
      <c r="K104" s="355"/>
      <c r="L104" s="148"/>
      <c r="M104" s="151"/>
      <c r="N104" s="152"/>
      <c r="O104" s="152"/>
      <c r="P104" s="152"/>
      <c r="Q104" s="152"/>
      <c r="R104" s="152"/>
      <c r="S104" s="152"/>
      <c r="T104" s="153"/>
      <c r="AT104" s="149" t="s">
        <v>135</v>
      </c>
      <c r="AU104" s="149" t="s">
        <v>83</v>
      </c>
      <c r="AV104" s="14" t="s">
        <v>81</v>
      </c>
      <c r="AW104" s="14" t="s">
        <v>32</v>
      </c>
      <c r="AX104" s="14" t="s">
        <v>73</v>
      </c>
      <c r="AY104" s="149" t="s">
        <v>124</v>
      </c>
    </row>
    <row r="105" spans="1:65" s="13" customFormat="1" x14ac:dyDescent="0.2">
      <c r="B105" s="142"/>
      <c r="C105" s="347"/>
      <c r="D105" s="345" t="s">
        <v>135</v>
      </c>
      <c r="E105" s="348" t="s">
        <v>3</v>
      </c>
      <c r="F105" s="349" t="s">
        <v>148</v>
      </c>
      <c r="G105" s="347"/>
      <c r="H105" s="350">
        <v>2.88</v>
      </c>
      <c r="I105" s="144"/>
      <c r="J105" s="347"/>
      <c r="K105" s="347"/>
      <c r="L105" s="142"/>
      <c r="M105" s="145"/>
      <c r="N105" s="146"/>
      <c r="O105" s="146"/>
      <c r="P105" s="146"/>
      <c r="Q105" s="146"/>
      <c r="R105" s="146"/>
      <c r="S105" s="146"/>
      <c r="T105" s="147"/>
      <c r="AT105" s="143" t="s">
        <v>135</v>
      </c>
      <c r="AU105" s="143" t="s">
        <v>83</v>
      </c>
      <c r="AV105" s="13" t="s">
        <v>83</v>
      </c>
      <c r="AW105" s="13" t="s">
        <v>32</v>
      </c>
      <c r="AX105" s="13" t="s">
        <v>73</v>
      </c>
      <c r="AY105" s="143" t="s">
        <v>124</v>
      </c>
    </row>
    <row r="106" spans="1:65" s="14" customFormat="1" x14ac:dyDescent="0.2">
      <c r="B106" s="148"/>
      <c r="C106" s="355"/>
      <c r="D106" s="345" t="s">
        <v>135</v>
      </c>
      <c r="E106" s="356" t="s">
        <v>3</v>
      </c>
      <c r="F106" s="357" t="s">
        <v>149</v>
      </c>
      <c r="G106" s="355"/>
      <c r="H106" s="356" t="s">
        <v>3</v>
      </c>
      <c r="I106" s="150"/>
      <c r="J106" s="355"/>
      <c r="K106" s="355"/>
      <c r="L106" s="148"/>
      <c r="M106" s="151"/>
      <c r="N106" s="152"/>
      <c r="O106" s="152"/>
      <c r="P106" s="152"/>
      <c r="Q106" s="152"/>
      <c r="R106" s="152"/>
      <c r="S106" s="152"/>
      <c r="T106" s="153"/>
      <c r="AT106" s="149" t="s">
        <v>135</v>
      </c>
      <c r="AU106" s="149" t="s">
        <v>83</v>
      </c>
      <c r="AV106" s="14" t="s">
        <v>81</v>
      </c>
      <c r="AW106" s="14" t="s">
        <v>32</v>
      </c>
      <c r="AX106" s="14" t="s">
        <v>73</v>
      </c>
      <c r="AY106" s="149" t="s">
        <v>124</v>
      </c>
    </row>
    <row r="107" spans="1:65" s="13" customFormat="1" x14ac:dyDescent="0.2">
      <c r="B107" s="142"/>
      <c r="C107" s="347"/>
      <c r="D107" s="345" t="s">
        <v>135</v>
      </c>
      <c r="E107" s="348" t="s">
        <v>3</v>
      </c>
      <c r="F107" s="349" t="s">
        <v>150</v>
      </c>
      <c r="G107" s="347"/>
      <c r="H107" s="350">
        <v>5.04</v>
      </c>
      <c r="I107" s="144"/>
      <c r="J107" s="347"/>
      <c r="K107" s="347"/>
      <c r="L107" s="142"/>
      <c r="M107" s="145"/>
      <c r="N107" s="146"/>
      <c r="O107" s="146"/>
      <c r="P107" s="146"/>
      <c r="Q107" s="146"/>
      <c r="R107" s="146"/>
      <c r="S107" s="146"/>
      <c r="T107" s="147"/>
      <c r="AT107" s="143" t="s">
        <v>135</v>
      </c>
      <c r="AU107" s="143" t="s">
        <v>83</v>
      </c>
      <c r="AV107" s="13" t="s">
        <v>83</v>
      </c>
      <c r="AW107" s="13" t="s">
        <v>32</v>
      </c>
      <c r="AX107" s="13" t="s">
        <v>73</v>
      </c>
      <c r="AY107" s="143" t="s">
        <v>124</v>
      </c>
    </row>
    <row r="108" spans="1:65" s="14" customFormat="1" x14ac:dyDescent="0.2">
      <c r="B108" s="148"/>
      <c r="C108" s="355"/>
      <c r="D108" s="345" t="s">
        <v>135</v>
      </c>
      <c r="E108" s="356" t="s">
        <v>3</v>
      </c>
      <c r="F108" s="357" t="s">
        <v>151</v>
      </c>
      <c r="G108" s="355"/>
      <c r="H108" s="356" t="s">
        <v>3</v>
      </c>
      <c r="I108" s="150"/>
      <c r="J108" s="355"/>
      <c r="K108" s="355"/>
      <c r="L108" s="148"/>
      <c r="M108" s="151"/>
      <c r="N108" s="152"/>
      <c r="O108" s="152"/>
      <c r="P108" s="152"/>
      <c r="Q108" s="152"/>
      <c r="R108" s="152"/>
      <c r="S108" s="152"/>
      <c r="T108" s="153"/>
      <c r="AT108" s="149" t="s">
        <v>135</v>
      </c>
      <c r="AU108" s="149" t="s">
        <v>83</v>
      </c>
      <c r="AV108" s="14" t="s">
        <v>81</v>
      </c>
      <c r="AW108" s="14" t="s">
        <v>32</v>
      </c>
      <c r="AX108" s="14" t="s">
        <v>73</v>
      </c>
      <c r="AY108" s="149" t="s">
        <v>124</v>
      </c>
    </row>
    <row r="109" spans="1:65" s="13" customFormat="1" x14ac:dyDescent="0.2">
      <c r="B109" s="142"/>
      <c r="C109" s="347"/>
      <c r="D109" s="345" t="s">
        <v>135</v>
      </c>
      <c r="E109" s="348" t="s">
        <v>3</v>
      </c>
      <c r="F109" s="349" t="s">
        <v>144</v>
      </c>
      <c r="G109" s="347"/>
      <c r="H109" s="350">
        <v>3.6</v>
      </c>
      <c r="I109" s="144"/>
      <c r="J109" s="347"/>
      <c r="K109" s="347"/>
      <c r="L109" s="142"/>
      <c r="M109" s="145"/>
      <c r="N109" s="146"/>
      <c r="O109" s="146"/>
      <c r="P109" s="146"/>
      <c r="Q109" s="146"/>
      <c r="R109" s="146"/>
      <c r="S109" s="146"/>
      <c r="T109" s="147"/>
      <c r="AT109" s="143" t="s">
        <v>135</v>
      </c>
      <c r="AU109" s="143" t="s">
        <v>83</v>
      </c>
      <c r="AV109" s="13" t="s">
        <v>83</v>
      </c>
      <c r="AW109" s="13" t="s">
        <v>32</v>
      </c>
      <c r="AX109" s="13" t="s">
        <v>73</v>
      </c>
      <c r="AY109" s="143" t="s">
        <v>124</v>
      </c>
    </row>
    <row r="110" spans="1:65" s="15" customFormat="1" x14ac:dyDescent="0.2">
      <c r="B110" s="154"/>
      <c r="C110" s="351"/>
      <c r="D110" s="345" t="s">
        <v>135</v>
      </c>
      <c r="E110" s="352" t="s">
        <v>3</v>
      </c>
      <c r="F110" s="353" t="s">
        <v>152</v>
      </c>
      <c r="G110" s="351"/>
      <c r="H110" s="354">
        <v>47.760000000000005</v>
      </c>
      <c r="I110" s="156"/>
      <c r="J110" s="351"/>
      <c r="K110" s="351"/>
      <c r="L110" s="154"/>
      <c r="M110" s="157"/>
      <c r="N110" s="158"/>
      <c r="O110" s="158"/>
      <c r="P110" s="158"/>
      <c r="Q110" s="158"/>
      <c r="R110" s="158"/>
      <c r="S110" s="158"/>
      <c r="T110" s="159"/>
      <c r="AT110" s="155" t="s">
        <v>135</v>
      </c>
      <c r="AU110" s="155" t="s">
        <v>83</v>
      </c>
      <c r="AV110" s="15" t="s">
        <v>132</v>
      </c>
      <c r="AW110" s="15" t="s">
        <v>32</v>
      </c>
      <c r="AX110" s="15" t="s">
        <v>81</v>
      </c>
      <c r="AY110" s="155" t="s">
        <v>124</v>
      </c>
    </row>
    <row r="111" spans="1:65" s="2" customFormat="1" ht="16.5" customHeight="1" x14ac:dyDescent="0.2">
      <c r="A111" s="34"/>
      <c r="B111" s="131"/>
      <c r="C111" s="334" t="s">
        <v>83</v>
      </c>
      <c r="D111" s="334" t="s">
        <v>127</v>
      </c>
      <c r="E111" s="335" t="s">
        <v>153</v>
      </c>
      <c r="F111" s="336" t="s">
        <v>154</v>
      </c>
      <c r="G111" s="337" t="s">
        <v>155</v>
      </c>
      <c r="H111" s="338">
        <v>494.8</v>
      </c>
      <c r="I111" s="132"/>
      <c r="J111" s="339">
        <f>ROUND(I111*H111,2)</f>
        <v>0</v>
      </c>
      <c r="K111" s="336" t="s">
        <v>131</v>
      </c>
      <c r="L111" s="35"/>
      <c r="M111" s="133" t="s">
        <v>3</v>
      </c>
      <c r="N111" s="134" t="s">
        <v>44</v>
      </c>
      <c r="O111" s="55"/>
      <c r="P111" s="135">
        <f>O111*H111</f>
        <v>0</v>
      </c>
      <c r="Q111" s="135">
        <v>0</v>
      </c>
      <c r="R111" s="135">
        <f>Q111*H111</f>
        <v>0</v>
      </c>
      <c r="S111" s="135">
        <v>0</v>
      </c>
      <c r="T111" s="136">
        <f>S111*H111</f>
        <v>0</v>
      </c>
      <c r="U111" s="34"/>
      <c r="V111" s="34"/>
      <c r="W111" s="34"/>
      <c r="X111" s="34"/>
      <c r="Y111" s="34"/>
      <c r="Z111" s="34"/>
      <c r="AA111" s="34"/>
      <c r="AB111" s="34"/>
      <c r="AC111" s="34"/>
      <c r="AD111" s="34"/>
      <c r="AE111" s="34"/>
      <c r="AR111" s="137" t="s">
        <v>132</v>
      </c>
      <c r="AT111" s="137" t="s">
        <v>127</v>
      </c>
      <c r="AU111" s="137" t="s">
        <v>83</v>
      </c>
      <c r="AY111" s="19" t="s">
        <v>124</v>
      </c>
      <c r="BE111" s="138">
        <f>IF(N111="základní",J111,0)</f>
        <v>0</v>
      </c>
      <c r="BF111" s="138">
        <f>IF(N111="snížená",J111,0)</f>
        <v>0</v>
      </c>
      <c r="BG111" s="138">
        <f>IF(N111="zákl. přenesená",J111,0)</f>
        <v>0</v>
      </c>
      <c r="BH111" s="138">
        <f>IF(N111="sníž. přenesená",J111,0)</f>
        <v>0</v>
      </c>
      <c r="BI111" s="138">
        <f>IF(N111="nulová",J111,0)</f>
        <v>0</v>
      </c>
      <c r="BJ111" s="19" t="s">
        <v>81</v>
      </c>
      <c r="BK111" s="138">
        <f>ROUND(I111*H111,2)</f>
        <v>0</v>
      </c>
      <c r="BL111" s="19" t="s">
        <v>132</v>
      </c>
      <c r="BM111" s="137" t="s">
        <v>132</v>
      </c>
    </row>
    <row r="112" spans="1:65" s="2" customFormat="1" ht="29.25" x14ac:dyDescent="0.2">
      <c r="A112" s="34"/>
      <c r="B112" s="35"/>
      <c r="C112" s="326"/>
      <c r="D112" s="345" t="s">
        <v>133</v>
      </c>
      <c r="E112" s="326"/>
      <c r="F112" s="346" t="s">
        <v>156</v>
      </c>
      <c r="G112" s="326"/>
      <c r="H112" s="326"/>
      <c r="I112" s="139"/>
      <c r="J112" s="326"/>
      <c r="K112" s="326"/>
      <c r="L112" s="35"/>
      <c r="M112" s="140"/>
      <c r="N112" s="141"/>
      <c r="O112" s="55"/>
      <c r="P112" s="55"/>
      <c r="Q112" s="55"/>
      <c r="R112" s="55"/>
      <c r="S112" s="55"/>
      <c r="T112" s="56"/>
      <c r="U112" s="34"/>
      <c r="V112" s="34"/>
      <c r="W112" s="34"/>
      <c r="X112" s="34"/>
      <c r="Y112" s="34"/>
      <c r="Z112" s="34"/>
      <c r="AA112" s="34"/>
      <c r="AB112" s="34"/>
      <c r="AC112" s="34"/>
      <c r="AD112" s="34"/>
      <c r="AE112" s="34"/>
      <c r="AT112" s="19" t="s">
        <v>133</v>
      </c>
      <c r="AU112" s="19" t="s">
        <v>83</v>
      </c>
    </row>
    <row r="113" spans="1:65" s="12" customFormat="1" ht="22.9" customHeight="1" x14ac:dyDescent="0.2">
      <c r="B113" s="122"/>
      <c r="C113" s="328"/>
      <c r="D113" s="329" t="s">
        <v>72</v>
      </c>
      <c r="E113" s="332" t="s">
        <v>157</v>
      </c>
      <c r="F113" s="332" t="s">
        <v>158</v>
      </c>
      <c r="G113" s="328"/>
      <c r="H113" s="328"/>
      <c r="I113" s="124"/>
      <c r="J113" s="333">
        <f>BK113</f>
        <v>0</v>
      </c>
      <c r="K113" s="328"/>
      <c r="L113" s="122"/>
      <c r="M113" s="125"/>
      <c r="N113" s="126"/>
      <c r="O113" s="126"/>
      <c r="P113" s="127">
        <f>SUM(P114:P123)</f>
        <v>0</v>
      </c>
      <c r="Q113" s="126"/>
      <c r="R113" s="127">
        <f>SUM(R114:R123)</f>
        <v>0</v>
      </c>
      <c r="S113" s="126"/>
      <c r="T113" s="128">
        <f>SUM(T114:T123)</f>
        <v>0</v>
      </c>
      <c r="AR113" s="123" t="s">
        <v>81</v>
      </c>
      <c r="AT113" s="129" t="s">
        <v>72</v>
      </c>
      <c r="AU113" s="129" t="s">
        <v>81</v>
      </c>
      <c r="AY113" s="123" t="s">
        <v>124</v>
      </c>
      <c r="BK113" s="130">
        <f>SUM(BK114:BK123)</f>
        <v>0</v>
      </c>
    </row>
    <row r="114" spans="1:65" s="2" customFormat="1" ht="24" x14ac:dyDescent="0.2">
      <c r="A114" s="34"/>
      <c r="B114" s="131"/>
      <c r="C114" s="334" t="s">
        <v>159</v>
      </c>
      <c r="D114" s="334" t="s">
        <v>127</v>
      </c>
      <c r="E114" s="335" t="s">
        <v>160</v>
      </c>
      <c r="F114" s="336" t="s">
        <v>161</v>
      </c>
      <c r="G114" s="337" t="s">
        <v>130</v>
      </c>
      <c r="H114" s="338">
        <v>17.28</v>
      </c>
      <c r="I114" s="132"/>
      <c r="J114" s="339">
        <f>ROUND(I114*H114,2)</f>
        <v>0</v>
      </c>
      <c r="K114" s="336" t="s">
        <v>131</v>
      </c>
      <c r="L114" s="35"/>
      <c r="M114" s="133" t="s">
        <v>3</v>
      </c>
      <c r="N114" s="134" t="s">
        <v>44</v>
      </c>
      <c r="O114" s="55"/>
      <c r="P114" s="135">
        <f>O114*H114</f>
        <v>0</v>
      </c>
      <c r="Q114" s="135">
        <v>0</v>
      </c>
      <c r="R114" s="135">
        <f>Q114*H114</f>
        <v>0</v>
      </c>
      <c r="S114" s="135">
        <v>0</v>
      </c>
      <c r="T114" s="136">
        <f>S114*H114</f>
        <v>0</v>
      </c>
      <c r="U114" s="34"/>
      <c r="V114" s="34"/>
      <c r="W114" s="34"/>
      <c r="X114" s="34"/>
      <c r="Y114" s="34"/>
      <c r="Z114" s="34"/>
      <c r="AA114" s="34"/>
      <c r="AB114" s="34"/>
      <c r="AC114" s="34"/>
      <c r="AD114" s="34"/>
      <c r="AE114" s="34"/>
      <c r="AR114" s="137" t="s">
        <v>132</v>
      </c>
      <c r="AT114" s="137" t="s">
        <v>127</v>
      </c>
      <c r="AU114" s="137" t="s">
        <v>83</v>
      </c>
      <c r="AY114" s="19" t="s">
        <v>124</v>
      </c>
      <c r="BE114" s="138">
        <f>IF(N114="základní",J114,0)</f>
        <v>0</v>
      </c>
      <c r="BF114" s="138">
        <f>IF(N114="snížená",J114,0)</f>
        <v>0</v>
      </c>
      <c r="BG114" s="138">
        <f>IF(N114="zákl. přenesená",J114,0)</f>
        <v>0</v>
      </c>
      <c r="BH114" s="138">
        <f>IF(N114="sníž. přenesená",J114,0)</f>
        <v>0</v>
      </c>
      <c r="BI114" s="138">
        <f>IF(N114="nulová",J114,0)</f>
        <v>0</v>
      </c>
      <c r="BJ114" s="19" t="s">
        <v>81</v>
      </c>
      <c r="BK114" s="138">
        <f>ROUND(I114*H114,2)</f>
        <v>0</v>
      </c>
      <c r="BL114" s="19" t="s">
        <v>132</v>
      </c>
      <c r="BM114" s="137" t="s">
        <v>125</v>
      </c>
    </row>
    <row r="115" spans="1:65" s="2" customFormat="1" ht="19.5" x14ac:dyDescent="0.2">
      <c r="A115" s="34"/>
      <c r="B115" s="35"/>
      <c r="C115" s="326"/>
      <c r="D115" s="345" t="s">
        <v>133</v>
      </c>
      <c r="E115" s="326"/>
      <c r="F115" s="346" t="s">
        <v>162</v>
      </c>
      <c r="G115" s="326"/>
      <c r="H115" s="326"/>
      <c r="I115" s="139"/>
      <c r="J115" s="326"/>
      <c r="K115" s="326"/>
      <c r="L115" s="35"/>
      <c r="M115" s="140"/>
      <c r="N115" s="141"/>
      <c r="O115" s="55"/>
      <c r="P115" s="55"/>
      <c r="Q115" s="55"/>
      <c r="R115" s="55"/>
      <c r="S115" s="55"/>
      <c r="T115" s="56"/>
      <c r="U115" s="34"/>
      <c r="V115" s="34"/>
      <c r="W115" s="34"/>
      <c r="X115" s="34"/>
      <c r="Y115" s="34"/>
      <c r="Z115" s="34"/>
      <c r="AA115" s="34"/>
      <c r="AB115" s="34"/>
      <c r="AC115" s="34"/>
      <c r="AD115" s="34"/>
      <c r="AE115" s="34"/>
      <c r="AT115" s="19" t="s">
        <v>133</v>
      </c>
      <c r="AU115" s="19" t="s">
        <v>83</v>
      </c>
    </row>
    <row r="116" spans="1:65" s="13" customFormat="1" x14ac:dyDescent="0.2">
      <c r="B116" s="142"/>
      <c r="C116" s="347"/>
      <c r="D116" s="345" t="s">
        <v>135</v>
      </c>
      <c r="E116" s="348" t="s">
        <v>3</v>
      </c>
      <c r="F116" s="349" t="s">
        <v>163</v>
      </c>
      <c r="G116" s="347"/>
      <c r="H116" s="350">
        <v>17.28</v>
      </c>
      <c r="I116" s="144"/>
      <c r="J116" s="347"/>
      <c r="K116" s="347"/>
      <c r="L116" s="142"/>
      <c r="M116" s="145"/>
      <c r="N116" s="146"/>
      <c r="O116" s="146"/>
      <c r="P116" s="146"/>
      <c r="Q116" s="146"/>
      <c r="R116" s="146"/>
      <c r="S116" s="146"/>
      <c r="T116" s="147"/>
      <c r="AT116" s="143" t="s">
        <v>135</v>
      </c>
      <c r="AU116" s="143" t="s">
        <v>83</v>
      </c>
      <c r="AV116" s="13" t="s">
        <v>83</v>
      </c>
      <c r="AW116" s="13" t="s">
        <v>32</v>
      </c>
      <c r="AX116" s="13" t="s">
        <v>73</v>
      </c>
      <c r="AY116" s="143" t="s">
        <v>124</v>
      </c>
    </row>
    <row r="117" spans="1:65" s="15" customFormat="1" x14ac:dyDescent="0.2">
      <c r="B117" s="154"/>
      <c r="C117" s="351"/>
      <c r="D117" s="345" t="s">
        <v>135</v>
      </c>
      <c r="E117" s="352" t="s">
        <v>3</v>
      </c>
      <c r="F117" s="353" t="s">
        <v>152</v>
      </c>
      <c r="G117" s="351"/>
      <c r="H117" s="354">
        <v>17.28</v>
      </c>
      <c r="I117" s="156"/>
      <c r="J117" s="351"/>
      <c r="K117" s="351"/>
      <c r="L117" s="154"/>
      <c r="M117" s="157"/>
      <c r="N117" s="158"/>
      <c r="O117" s="158"/>
      <c r="P117" s="158"/>
      <c r="Q117" s="158"/>
      <c r="R117" s="158"/>
      <c r="S117" s="158"/>
      <c r="T117" s="159"/>
      <c r="AT117" s="155" t="s">
        <v>135</v>
      </c>
      <c r="AU117" s="155" t="s">
        <v>83</v>
      </c>
      <c r="AV117" s="15" t="s">
        <v>132</v>
      </c>
      <c r="AW117" s="15" t="s">
        <v>32</v>
      </c>
      <c r="AX117" s="15" t="s">
        <v>81</v>
      </c>
      <c r="AY117" s="155" t="s">
        <v>124</v>
      </c>
    </row>
    <row r="118" spans="1:65" s="2" customFormat="1" ht="24" x14ac:dyDescent="0.2">
      <c r="A118" s="34"/>
      <c r="B118" s="131"/>
      <c r="C118" s="334" t="s">
        <v>132</v>
      </c>
      <c r="D118" s="334" t="s">
        <v>127</v>
      </c>
      <c r="E118" s="335" t="s">
        <v>164</v>
      </c>
      <c r="F118" s="336" t="s">
        <v>165</v>
      </c>
      <c r="G118" s="337" t="s">
        <v>130</v>
      </c>
      <c r="H118" s="338">
        <v>34.56</v>
      </c>
      <c r="I118" s="132"/>
      <c r="J118" s="339">
        <f>ROUND(I118*H118,2)</f>
        <v>0</v>
      </c>
      <c r="K118" s="336" t="s">
        <v>131</v>
      </c>
      <c r="L118" s="35"/>
      <c r="M118" s="133" t="s">
        <v>3</v>
      </c>
      <c r="N118" s="134" t="s">
        <v>44</v>
      </c>
      <c r="O118" s="55"/>
      <c r="P118" s="135">
        <f>O118*H118</f>
        <v>0</v>
      </c>
      <c r="Q118" s="135">
        <v>0</v>
      </c>
      <c r="R118" s="135">
        <f>Q118*H118</f>
        <v>0</v>
      </c>
      <c r="S118" s="135">
        <v>0</v>
      </c>
      <c r="T118" s="136">
        <f>S118*H118</f>
        <v>0</v>
      </c>
      <c r="U118" s="34"/>
      <c r="V118" s="34"/>
      <c r="W118" s="34"/>
      <c r="X118" s="34"/>
      <c r="Y118" s="34"/>
      <c r="Z118" s="34"/>
      <c r="AA118" s="34"/>
      <c r="AB118" s="34"/>
      <c r="AC118" s="34"/>
      <c r="AD118" s="34"/>
      <c r="AE118" s="34"/>
      <c r="AR118" s="137" t="s">
        <v>132</v>
      </c>
      <c r="AT118" s="137" t="s">
        <v>127</v>
      </c>
      <c r="AU118" s="137" t="s">
        <v>83</v>
      </c>
      <c r="AY118" s="19" t="s">
        <v>124</v>
      </c>
      <c r="BE118" s="138">
        <f>IF(N118="základní",J118,0)</f>
        <v>0</v>
      </c>
      <c r="BF118" s="138">
        <f>IF(N118="snížená",J118,0)</f>
        <v>0</v>
      </c>
      <c r="BG118" s="138">
        <f>IF(N118="zákl. přenesená",J118,0)</f>
        <v>0</v>
      </c>
      <c r="BH118" s="138">
        <f>IF(N118="sníž. přenesená",J118,0)</f>
        <v>0</v>
      </c>
      <c r="BI118" s="138">
        <f>IF(N118="nulová",J118,0)</f>
        <v>0</v>
      </c>
      <c r="BJ118" s="19" t="s">
        <v>81</v>
      </c>
      <c r="BK118" s="138">
        <f>ROUND(I118*H118,2)</f>
        <v>0</v>
      </c>
      <c r="BL118" s="19" t="s">
        <v>132</v>
      </c>
      <c r="BM118" s="137" t="s">
        <v>166</v>
      </c>
    </row>
    <row r="119" spans="1:65" s="2" customFormat="1" ht="19.5" x14ac:dyDescent="0.2">
      <c r="A119" s="34"/>
      <c r="B119" s="35"/>
      <c r="C119" s="326"/>
      <c r="D119" s="345" t="s">
        <v>133</v>
      </c>
      <c r="E119" s="326"/>
      <c r="F119" s="346" t="s">
        <v>162</v>
      </c>
      <c r="G119" s="326"/>
      <c r="H119" s="326"/>
      <c r="I119" s="139"/>
      <c r="J119" s="326"/>
      <c r="K119" s="326"/>
      <c r="L119" s="35"/>
      <c r="M119" s="140"/>
      <c r="N119" s="141"/>
      <c r="O119" s="55"/>
      <c r="P119" s="55"/>
      <c r="Q119" s="55"/>
      <c r="R119" s="55"/>
      <c r="S119" s="55"/>
      <c r="T119" s="56"/>
      <c r="U119" s="34"/>
      <c r="V119" s="34"/>
      <c r="W119" s="34"/>
      <c r="X119" s="34"/>
      <c r="Y119" s="34"/>
      <c r="Z119" s="34"/>
      <c r="AA119" s="34"/>
      <c r="AB119" s="34"/>
      <c r="AC119" s="34"/>
      <c r="AD119" s="34"/>
      <c r="AE119" s="34"/>
      <c r="AT119" s="19" t="s">
        <v>133</v>
      </c>
      <c r="AU119" s="19" t="s">
        <v>83</v>
      </c>
    </row>
    <row r="120" spans="1:65" s="13" customFormat="1" x14ac:dyDescent="0.2">
      <c r="B120" s="142"/>
      <c r="C120" s="347"/>
      <c r="D120" s="345" t="s">
        <v>135</v>
      </c>
      <c r="E120" s="348" t="s">
        <v>3</v>
      </c>
      <c r="F120" s="349" t="s">
        <v>167</v>
      </c>
      <c r="G120" s="347"/>
      <c r="H120" s="350">
        <v>34.56</v>
      </c>
      <c r="I120" s="144"/>
      <c r="J120" s="347"/>
      <c r="K120" s="347"/>
      <c r="L120" s="142"/>
      <c r="M120" s="145"/>
      <c r="N120" s="146"/>
      <c r="O120" s="146"/>
      <c r="P120" s="146"/>
      <c r="Q120" s="146"/>
      <c r="R120" s="146"/>
      <c r="S120" s="146"/>
      <c r="T120" s="147"/>
      <c r="AT120" s="143" t="s">
        <v>135</v>
      </c>
      <c r="AU120" s="143" t="s">
        <v>83</v>
      </c>
      <c r="AV120" s="13" t="s">
        <v>83</v>
      </c>
      <c r="AW120" s="13" t="s">
        <v>32</v>
      </c>
      <c r="AX120" s="13" t="s">
        <v>73</v>
      </c>
      <c r="AY120" s="143" t="s">
        <v>124</v>
      </c>
    </row>
    <row r="121" spans="1:65" s="15" customFormat="1" x14ac:dyDescent="0.2">
      <c r="B121" s="154"/>
      <c r="C121" s="351"/>
      <c r="D121" s="345" t="s">
        <v>135</v>
      </c>
      <c r="E121" s="352" t="s">
        <v>3</v>
      </c>
      <c r="F121" s="353" t="s">
        <v>152</v>
      </c>
      <c r="G121" s="351"/>
      <c r="H121" s="354">
        <v>34.56</v>
      </c>
      <c r="I121" s="156"/>
      <c r="J121" s="351"/>
      <c r="K121" s="351"/>
      <c r="L121" s="154"/>
      <c r="M121" s="157"/>
      <c r="N121" s="158"/>
      <c r="O121" s="158"/>
      <c r="P121" s="158"/>
      <c r="Q121" s="158"/>
      <c r="R121" s="158"/>
      <c r="S121" s="158"/>
      <c r="T121" s="159"/>
      <c r="AT121" s="155" t="s">
        <v>135</v>
      </c>
      <c r="AU121" s="155" t="s">
        <v>83</v>
      </c>
      <c r="AV121" s="15" t="s">
        <v>132</v>
      </c>
      <c r="AW121" s="15" t="s">
        <v>32</v>
      </c>
      <c r="AX121" s="15" t="s">
        <v>81</v>
      </c>
      <c r="AY121" s="155" t="s">
        <v>124</v>
      </c>
    </row>
    <row r="122" spans="1:65" s="2" customFormat="1" ht="24" x14ac:dyDescent="0.2">
      <c r="A122" s="34"/>
      <c r="B122" s="131"/>
      <c r="C122" s="334" t="s">
        <v>168</v>
      </c>
      <c r="D122" s="334" t="s">
        <v>127</v>
      </c>
      <c r="E122" s="335" t="s">
        <v>169</v>
      </c>
      <c r="F122" s="336" t="s">
        <v>170</v>
      </c>
      <c r="G122" s="337" t="s">
        <v>155</v>
      </c>
      <c r="H122" s="338">
        <v>0.5</v>
      </c>
      <c r="I122" s="132"/>
      <c r="J122" s="339">
        <f>ROUND(I122*H122,2)</f>
        <v>0</v>
      </c>
      <c r="K122" s="336" t="s">
        <v>131</v>
      </c>
      <c r="L122" s="35"/>
      <c r="M122" s="133" t="s">
        <v>3</v>
      </c>
      <c r="N122" s="134" t="s">
        <v>44</v>
      </c>
      <c r="O122" s="55"/>
      <c r="P122" s="135">
        <f>O122*H122</f>
        <v>0</v>
      </c>
      <c r="Q122" s="135">
        <v>0</v>
      </c>
      <c r="R122" s="135">
        <f>Q122*H122</f>
        <v>0</v>
      </c>
      <c r="S122" s="135">
        <v>0</v>
      </c>
      <c r="T122" s="136">
        <f>S122*H122</f>
        <v>0</v>
      </c>
      <c r="U122" s="34"/>
      <c r="V122" s="34"/>
      <c r="W122" s="34"/>
      <c r="X122" s="34"/>
      <c r="Y122" s="34"/>
      <c r="Z122" s="34"/>
      <c r="AA122" s="34"/>
      <c r="AB122" s="34"/>
      <c r="AC122" s="34"/>
      <c r="AD122" s="34"/>
      <c r="AE122" s="34"/>
      <c r="AR122" s="137" t="s">
        <v>132</v>
      </c>
      <c r="AT122" s="137" t="s">
        <v>127</v>
      </c>
      <c r="AU122" s="137" t="s">
        <v>83</v>
      </c>
      <c r="AY122" s="19" t="s">
        <v>124</v>
      </c>
      <c r="BE122" s="138">
        <f>IF(N122="základní",J122,0)</f>
        <v>0</v>
      </c>
      <c r="BF122" s="138">
        <f>IF(N122="snížená",J122,0)</f>
        <v>0</v>
      </c>
      <c r="BG122" s="138">
        <f>IF(N122="zákl. přenesená",J122,0)</f>
        <v>0</v>
      </c>
      <c r="BH122" s="138">
        <f>IF(N122="sníž. přenesená",J122,0)</f>
        <v>0</v>
      </c>
      <c r="BI122" s="138">
        <f>IF(N122="nulová",J122,0)</f>
        <v>0</v>
      </c>
      <c r="BJ122" s="19" t="s">
        <v>81</v>
      </c>
      <c r="BK122" s="138">
        <f>ROUND(I122*H122,2)</f>
        <v>0</v>
      </c>
      <c r="BL122" s="19" t="s">
        <v>132</v>
      </c>
      <c r="BM122" s="137" t="s">
        <v>171</v>
      </c>
    </row>
    <row r="123" spans="1:65" s="2" customFormat="1" ht="39" x14ac:dyDescent="0.2">
      <c r="A123" s="34"/>
      <c r="B123" s="35"/>
      <c r="C123" s="326"/>
      <c r="D123" s="345" t="s">
        <v>133</v>
      </c>
      <c r="E123" s="326"/>
      <c r="F123" s="346" t="s">
        <v>172</v>
      </c>
      <c r="G123" s="326"/>
      <c r="H123" s="326"/>
      <c r="I123" s="139"/>
      <c r="J123" s="326"/>
      <c r="K123" s="326"/>
      <c r="L123" s="35"/>
      <c r="M123" s="140"/>
      <c r="N123" s="141"/>
      <c r="O123" s="55"/>
      <c r="P123" s="55"/>
      <c r="Q123" s="55"/>
      <c r="R123" s="55"/>
      <c r="S123" s="55"/>
      <c r="T123" s="56"/>
      <c r="U123" s="34"/>
      <c r="V123" s="34"/>
      <c r="W123" s="34"/>
      <c r="X123" s="34"/>
      <c r="Y123" s="34"/>
      <c r="Z123" s="34"/>
      <c r="AA123" s="34"/>
      <c r="AB123" s="34"/>
      <c r="AC123" s="34"/>
      <c r="AD123" s="34"/>
      <c r="AE123" s="34"/>
      <c r="AT123" s="19" t="s">
        <v>133</v>
      </c>
      <c r="AU123" s="19" t="s">
        <v>83</v>
      </c>
    </row>
    <row r="124" spans="1:65" s="12" customFormat="1" ht="22.9" customHeight="1" x14ac:dyDescent="0.2">
      <c r="B124" s="122"/>
      <c r="C124" s="328"/>
      <c r="D124" s="329" t="s">
        <v>72</v>
      </c>
      <c r="E124" s="332" t="s">
        <v>173</v>
      </c>
      <c r="F124" s="332" t="s">
        <v>174</v>
      </c>
      <c r="G124" s="328"/>
      <c r="H124" s="328"/>
      <c r="I124" s="124"/>
      <c r="J124" s="333">
        <f>BK124</f>
        <v>0</v>
      </c>
      <c r="K124" s="328"/>
      <c r="L124" s="122"/>
      <c r="M124" s="125"/>
      <c r="N124" s="126"/>
      <c r="O124" s="126"/>
      <c r="P124" s="127">
        <f>SUM(P125:P136)</f>
        <v>0</v>
      </c>
      <c r="Q124" s="126"/>
      <c r="R124" s="127">
        <f>SUM(R125:R136)</f>
        <v>0</v>
      </c>
      <c r="S124" s="126"/>
      <c r="T124" s="128">
        <f>SUM(T125:T136)</f>
        <v>0</v>
      </c>
      <c r="AR124" s="123" t="s">
        <v>81</v>
      </c>
      <c r="AT124" s="129" t="s">
        <v>72</v>
      </c>
      <c r="AU124" s="129" t="s">
        <v>81</v>
      </c>
      <c r="AY124" s="123" t="s">
        <v>124</v>
      </c>
      <c r="BK124" s="130">
        <f>SUM(BK125:BK136)</f>
        <v>0</v>
      </c>
    </row>
    <row r="125" spans="1:65" s="2" customFormat="1" ht="24" x14ac:dyDescent="0.2">
      <c r="A125" s="34"/>
      <c r="B125" s="131"/>
      <c r="C125" s="334" t="s">
        <v>125</v>
      </c>
      <c r="D125" s="334" t="s">
        <v>127</v>
      </c>
      <c r="E125" s="335" t="s">
        <v>175</v>
      </c>
      <c r="F125" s="336" t="s">
        <v>176</v>
      </c>
      <c r="G125" s="337" t="s">
        <v>177</v>
      </c>
      <c r="H125" s="338">
        <v>2.468</v>
      </c>
      <c r="I125" s="132"/>
      <c r="J125" s="339">
        <f>ROUND(I125*H125,2)</f>
        <v>0</v>
      </c>
      <c r="K125" s="336" t="s">
        <v>131</v>
      </c>
      <c r="L125" s="35"/>
      <c r="M125" s="133" t="s">
        <v>3</v>
      </c>
      <c r="N125" s="134" t="s">
        <v>44</v>
      </c>
      <c r="O125" s="55"/>
      <c r="P125" s="135">
        <f>O125*H125</f>
        <v>0</v>
      </c>
      <c r="Q125" s="135">
        <v>0</v>
      </c>
      <c r="R125" s="135">
        <f>Q125*H125</f>
        <v>0</v>
      </c>
      <c r="S125" s="135">
        <v>0</v>
      </c>
      <c r="T125" s="136">
        <f>S125*H125</f>
        <v>0</v>
      </c>
      <c r="U125" s="34"/>
      <c r="V125" s="34"/>
      <c r="W125" s="34"/>
      <c r="X125" s="34"/>
      <c r="Y125" s="34"/>
      <c r="Z125" s="34"/>
      <c r="AA125" s="34"/>
      <c r="AB125" s="34"/>
      <c r="AC125" s="34"/>
      <c r="AD125" s="34"/>
      <c r="AE125" s="34"/>
      <c r="AR125" s="137" t="s">
        <v>132</v>
      </c>
      <c r="AT125" s="137" t="s">
        <v>127</v>
      </c>
      <c r="AU125" s="137" t="s">
        <v>83</v>
      </c>
      <c r="AY125" s="19" t="s">
        <v>124</v>
      </c>
      <c r="BE125" s="138">
        <f>IF(N125="základní",J125,0)</f>
        <v>0</v>
      </c>
      <c r="BF125" s="138">
        <f>IF(N125="snížená",J125,0)</f>
        <v>0</v>
      </c>
      <c r="BG125" s="138">
        <f>IF(N125="zákl. přenesená",J125,0)</f>
        <v>0</v>
      </c>
      <c r="BH125" s="138">
        <f>IF(N125="sníž. přenesená",J125,0)</f>
        <v>0</v>
      </c>
      <c r="BI125" s="138">
        <f>IF(N125="nulová",J125,0)</f>
        <v>0</v>
      </c>
      <c r="BJ125" s="19" t="s">
        <v>81</v>
      </c>
      <c r="BK125" s="138">
        <f>ROUND(I125*H125,2)</f>
        <v>0</v>
      </c>
      <c r="BL125" s="19" t="s">
        <v>132</v>
      </c>
      <c r="BM125" s="137" t="s">
        <v>178</v>
      </c>
    </row>
    <row r="126" spans="1:65" s="2" customFormat="1" ht="68.25" x14ac:dyDescent="0.2">
      <c r="A126" s="34"/>
      <c r="B126" s="35"/>
      <c r="C126" s="326"/>
      <c r="D126" s="345" t="s">
        <v>133</v>
      </c>
      <c r="E126" s="326"/>
      <c r="F126" s="346" t="s">
        <v>179</v>
      </c>
      <c r="G126" s="326"/>
      <c r="H126" s="326"/>
      <c r="I126" s="139"/>
      <c r="J126" s="326"/>
      <c r="K126" s="326"/>
      <c r="L126" s="35"/>
      <c r="M126" s="140"/>
      <c r="N126" s="141"/>
      <c r="O126" s="55"/>
      <c r="P126" s="55"/>
      <c r="Q126" s="55"/>
      <c r="R126" s="55"/>
      <c r="S126" s="55"/>
      <c r="T126" s="56"/>
      <c r="U126" s="34"/>
      <c r="V126" s="34"/>
      <c r="W126" s="34"/>
      <c r="X126" s="34"/>
      <c r="Y126" s="34"/>
      <c r="Z126" s="34"/>
      <c r="AA126" s="34"/>
      <c r="AB126" s="34"/>
      <c r="AC126" s="34"/>
      <c r="AD126" s="34"/>
      <c r="AE126" s="34"/>
      <c r="AT126" s="19" t="s">
        <v>133</v>
      </c>
      <c r="AU126" s="19" t="s">
        <v>83</v>
      </c>
    </row>
    <row r="127" spans="1:65" s="2" customFormat="1" ht="21.75" customHeight="1" x14ac:dyDescent="0.2">
      <c r="A127" s="34"/>
      <c r="B127" s="131"/>
      <c r="C127" s="334" t="s">
        <v>180</v>
      </c>
      <c r="D127" s="334" t="s">
        <v>127</v>
      </c>
      <c r="E127" s="335" t="s">
        <v>181</v>
      </c>
      <c r="F127" s="336" t="s">
        <v>182</v>
      </c>
      <c r="G127" s="337" t="s">
        <v>177</v>
      </c>
      <c r="H127" s="338">
        <v>2.468</v>
      </c>
      <c r="I127" s="132"/>
      <c r="J127" s="339">
        <f>ROUND(I127*H127,2)</f>
        <v>0</v>
      </c>
      <c r="K127" s="336" t="s">
        <v>131</v>
      </c>
      <c r="L127" s="35"/>
      <c r="M127" s="133" t="s">
        <v>3</v>
      </c>
      <c r="N127" s="134" t="s">
        <v>44</v>
      </c>
      <c r="O127" s="55"/>
      <c r="P127" s="135">
        <f>O127*H127</f>
        <v>0</v>
      </c>
      <c r="Q127" s="135">
        <v>0</v>
      </c>
      <c r="R127" s="135">
        <f>Q127*H127</f>
        <v>0</v>
      </c>
      <c r="S127" s="135">
        <v>0</v>
      </c>
      <c r="T127" s="136">
        <f>S127*H127</f>
        <v>0</v>
      </c>
      <c r="U127" s="34"/>
      <c r="V127" s="34"/>
      <c r="W127" s="34"/>
      <c r="X127" s="34"/>
      <c r="Y127" s="34"/>
      <c r="Z127" s="34"/>
      <c r="AA127" s="34"/>
      <c r="AB127" s="34"/>
      <c r="AC127" s="34"/>
      <c r="AD127" s="34"/>
      <c r="AE127" s="34"/>
      <c r="AR127" s="137" t="s">
        <v>132</v>
      </c>
      <c r="AT127" s="137" t="s">
        <v>127</v>
      </c>
      <c r="AU127" s="137" t="s">
        <v>83</v>
      </c>
      <c r="AY127" s="19" t="s">
        <v>124</v>
      </c>
      <c r="BE127" s="138">
        <f>IF(N127="základní",J127,0)</f>
        <v>0</v>
      </c>
      <c r="BF127" s="138">
        <f>IF(N127="snížená",J127,0)</f>
        <v>0</v>
      </c>
      <c r="BG127" s="138">
        <f>IF(N127="zákl. přenesená",J127,0)</f>
        <v>0</v>
      </c>
      <c r="BH127" s="138">
        <f>IF(N127="sníž. přenesená",J127,0)</f>
        <v>0</v>
      </c>
      <c r="BI127" s="138">
        <f>IF(N127="nulová",J127,0)</f>
        <v>0</v>
      </c>
      <c r="BJ127" s="19" t="s">
        <v>81</v>
      </c>
      <c r="BK127" s="138">
        <f>ROUND(I127*H127,2)</f>
        <v>0</v>
      </c>
      <c r="BL127" s="19" t="s">
        <v>132</v>
      </c>
      <c r="BM127" s="137" t="s">
        <v>183</v>
      </c>
    </row>
    <row r="128" spans="1:65" s="2" customFormat="1" ht="48.75" x14ac:dyDescent="0.2">
      <c r="A128" s="34"/>
      <c r="B128" s="35"/>
      <c r="C128" s="326"/>
      <c r="D128" s="345" t="s">
        <v>133</v>
      </c>
      <c r="E128" s="326"/>
      <c r="F128" s="346" t="s">
        <v>184</v>
      </c>
      <c r="G128" s="326"/>
      <c r="H128" s="326"/>
      <c r="I128" s="139"/>
      <c r="J128" s="326"/>
      <c r="K128" s="326"/>
      <c r="L128" s="35"/>
      <c r="M128" s="140"/>
      <c r="N128" s="141"/>
      <c r="O128" s="55"/>
      <c r="P128" s="55"/>
      <c r="Q128" s="55"/>
      <c r="R128" s="55"/>
      <c r="S128" s="55"/>
      <c r="T128" s="56"/>
      <c r="U128" s="34"/>
      <c r="V128" s="34"/>
      <c r="W128" s="34"/>
      <c r="X128" s="34"/>
      <c r="Y128" s="34"/>
      <c r="Z128" s="34"/>
      <c r="AA128" s="34"/>
      <c r="AB128" s="34"/>
      <c r="AC128" s="34"/>
      <c r="AD128" s="34"/>
      <c r="AE128" s="34"/>
      <c r="AT128" s="19" t="s">
        <v>133</v>
      </c>
      <c r="AU128" s="19" t="s">
        <v>83</v>
      </c>
    </row>
    <row r="129" spans="1:65" s="2" customFormat="1" ht="24" x14ac:dyDescent="0.2">
      <c r="A129" s="34"/>
      <c r="B129" s="131"/>
      <c r="C129" s="334" t="s">
        <v>166</v>
      </c>
      <c r="D129" s="334" t="s">
        <v>127</v>
      </c>
      <c r="E129" s="335" t="s">
        <v>185</v>
      </c>
      <c r="F129" s="336" t="s">
        <v>186</v>
      </c>
      <c r="G129" s="337" t="s">
        <v>177</v>
      </c>
      <c r="H129" s="338">
        <v>23.324999999999999</v>
      </c>
      <c r="I129" s="132"/>
      <c r="J129" s="339">
        <f>ROUND(I129*H129,2)</f>
        <v>0</v>
      </c>
      <c r="K129" s="336" t="s">
        <v>131</v>
      </c>
      <c r="L129" s="35"/>
      <c r="M129" s="133" t="s">
        <v>3</v>
      </c>
      <c r="N129" s="134" t="s">
        <v>44</v>
      </c>
      <c r="O129" s="55"/>
      <c r="P129" s="135">
        <f>O129*H129</f>
        <v>0</v>
      </c>
      <c r="Q129" s="135">
        <v>0</v>
      </c>
      <c r="R129" s="135">
        <f>Q129*H129</f>
        <v>0</v>
      </c>
      <c r="S129" s="135">
        <v>0</v>
      </c>
      <c r="T129" s="136">
        <f>S129*H129</f>
        <v>0</v>
      </c>
      <c r="U129" s="34"/>
      <c r="V129" s="34"/>
      <c r="W129" s="34"/>
      <c r="X129" s="34"/>
      <c r="Y129" s="34"/>
      <c r="Z129" s="34"/>
      <c r="AA129" s="34"/>
      <c r="AB129" s="34"/>
      <c r="AC129" s="34"/>
      <c r="AD129" s="34"/>
      <c r="AE129" s="34"/>
      <c r="AR129" s="137" t="s">
        <v>132</v>
      </c>
      <c r="AT129" s="137" t="s">
        <v>127</v>
      </c>
      <c r="AU129" s="137" t="s">
        <v>83</v>
      </c>
      <c r="AY129" s="19" t="s">
        <v>124</v>
      </c>
      <c r="BE129" s="138">
        <f>IF(N129="základní",J129,0)</f>
        <v>0</v>
      </c>
      <c r="BF129" s="138">
        <f>IF(N129="snížená",J129,0)</f>
        <v>0</v>
      </c>
      <c r="BG129" s="138">
        <f>IF(N129="zákl. přenesená",J129,0)</f>
        <v>0</v>
      </c>
      <c r="BH129" s="138">
        <f>IF(N129="sníž. přenesená",J129,0)</f>
        <v>0</v>
      </c>
      <c r="BI129" s="138">
        <f>IF(N129="nulová",J129,0)</f>
        <v>0</v>
      </c>
      <c r="BJ129" s="19" t="s">
        <v>81</v>
      </c>
      <c r="BK129" s="138">
        <f>ROUND(I129*H129,2)</f>
        <v>0</v>
      </c>
      <c r="BL129" s="19" t="s">
        <v>132</v>
      </c>
      <c r="BM129" s="137" t="s">
        <v>187</v>
      </c>
    </row>
    <row r="130" spans="1:65" s="2" customFormat="1" ht="48.75" x14ac:dyDescent="0.2">
      <c r="A130" s="34"/>
      <c r="B130" s="35"/>
      <c r="C130" s="326"/>
      <c r="D130" s="345" t="s">
        <v>133</v>
      </c>
      <c r="E130" s="326"/>
      <c r="F130" s="346" t="s">
        <v>184</v>
      </c>
      <c r="G130" s="326"/>
      <c r="H130" s="326"/>
      <c r="I130" s="139"/>
      <c r="J130" s="326"/>
      <c r="K130" s="326"/>
      <c r="L130" s="35"/>
      <c r="M130" s="140"/>
      <c r="N130" s="141"/>
      <c r="O130" s="55"/>
      <c r="P130" s="55"/>
      <c r="Q130" s="55"/>
      <c r="R130" s="55"/>
      <c r="S130" s="55"/>
      <c r="T130" s="56"/>
      <c r="U130" s="34"/>
      <c r="V130" s="34"/>
      <c r="W130" s="34"/>
      <c r="X130" s="34"/>
      <c r="Y130" s="34"/>
      <c r="Z130" s="34"/>
      <c r="AA130" s="34"/>
      <c r="AB130" s="34"/>
      <c r="AC130" s="34"/>
      <c r="AD130" s="34"/>
      <c r="AE130" s="34"/>
      <c r="AT130" s="19" t="s">
        <v>133</v>
      </c>
      <c r="AU130" s="19" t="s">
        <v>83</v>
      </c>
    </row>
    <row r="131" spans="1:65" s="13" customFormat="1" x14ac:dyDescent="0.2">
      <c r="B131" s="142"/>
      <c r="C131" s="347"/>
      <c r="D131" s="345" t="s">
        <v>135</v>
      </c>
      <c r="E131" s="348" t="s">
        <v>3</v>
      </c>
      <c r="F131" s="349" t="s">
        <v>188</v>
      </c>
      <c r="G131" s="347"/>
      <c r="H131" s="350">
        <v>23.324999999999999</v>
      </c>
      <c r="I131" s="144"/>
      <c r="J131" s="347"/>
      <c r="K131" s="347"/>
      <c r="L131" s="142"/>
      <c r="M131" s="145"/>
      <c r="N131" s="146"/>
      <c r="O131" s="146"/>
      <c r="P131" s="146"/>
      <c r="Q131" s="146"/>
      <c r="R131" s="146"/>
      <c r="S131" s="146"/>
      <c r="T131" s="147"/>
      <c r="AT131" s="143" t="s">
        <v>135</v>
      </c>
      <c r="AU131" s="143" t="s">
        <v>83</v>
      </c>
      <c r="AV131" s="13" t="s">
        <v>83</v>
      </c>
      <c r="AW131" s="13" t="s">
        <v>32</v>
      </c>
      <c r="AX131" s="13" t="s">
        <v>73</v>
      </c>
      <c r="AY131" s="143" t="s">
        <v>124</v>
      </c>
    </row>
    <row r="132" spans="1:65" s="15" customFormat="1" x14ac:dyDescent="0.2">
      <c r="B132" s="154"/>
      <c r="C132" s="351"/>
      <c r="D132" s="345" t="s">
        <v>135</v>
      </c>
      <c r="E132" s="352" t="s">
        <v>3</v>
      </c>
      <c r="F132" s="353" t="s">
        <v>152</v>
      </c>
      <c r="G132" s="351"/>
      <c r="H132" s="354">
        <v>23.324999999999999</v>
      </c>
      <c r="I132" s="156"/>
      <c r="J132" s="351"/>
      <c r="K132" s="351"/>
      <c r="L132" s="154"/>
      <c r="M132" s="157"/>
      <c r="N132" s="158"/>
      <c r="O132" s="158"/>
      <c r="P132" s="158"/>
      <c r="Q132" s="158"/>
      <c r="R132" s="158"/>
      <c r="S132" s="158"/>
      <c r="T132" s="159"/>
      <c r="AT132" s="155" t="s">
        <v>135</v>
      </c>
      <c r="AU132" s="155" t="s">
        <v>83</v>
      </c>
      <c r="AV132" s="15" t="s">
        <v>132</v>
      </c>
      <c r="AW132" s="15" t="s">
        <v>32</v>
      </c>
      <c r="AX132" s="15" t="s">
        <v>81</v>
      </c>
      <c r="AY132" s="155" t="s">
        <v>124</v>
      </c>
    </row>
    <row r="133" spans="1:65" s="2" customFormat="1" ht="24" x14ac:dyDescent="0.2">
      <c r="A133" s="34"/>
      <c r="B133" s="131"/>
      <c r="C133" s="334" t="s">
        <v>157</v>
      </c>
      <c r="D133" s="334" t="s">
        <v>127</v>
      </c>
      <c r="E133" s="335" t="s">
        <v>189</v>
      </c>
      <c r="F133" s="336" t="s">
        <v>190</v>
      </c>
      <c r="G133" s="337" t="s">
        <v>177</v>
      </c>
      <c r="H133" s="338">
        <v>1.2609999999999999</v>
      </c>
      <c r="I133" s="132"/>
      <c r="J133" s="339">
        <f>ROUND(I133*H133,2)</f>
        <v>0</v>
      </c>
      <c r="K133" s="336" t="s">
        <v>131</v>
      </c>
      <c r="L133" s="35"/>
      <c r="M133" s="133" t="s">
        <v>3</v>
      </c>
      <c r="N133" s="134" t="s">
        <v>44</v>
      </c>
      <c r="O133" s="55"/>
      <c r="P133" s="135">
        <f>O133*H133</f>
        <v>0</v>
      </c>
      <c r="Q133" s="135">
        <v>0</v>
      </c>
      <c r="R133" s="135">
        <f>Q133*H133</f>
        <v>0</v>
      </c>
      <c r="S133" s="135">
        <v>0</v>
      </c>
      <c r="T133" s="136">
        <f>S133*H133</f>
        <v>0</v>
      </c>
      <c r="U133" s="34"/>
      <c r="V133" s="34"/>
      <c r="W133" s="34"/>
      <c r="X133" s="34"/>
      <c r="Y133" s="34"/>
      <c r="Z133" s="34"/>
      <c r="AA133" s="34"/>
      <c r="AB133" s="34"/>
      <c r="AC133" s="34"/>
      <c r="AD133" s="34"/>
      <c r="AE133" s="34"/>
      <c r="AR133" s="137" t="s">
        <v>132</v>
      </c>
      <c r="AT133" s="137" t="s">
        <v>127</v>
      </c>
      <c r="AU133" s="137" t="s">
        <v>83</v>
      </c>
      <c r="AY133" s="19" t="s">
        <v>124</v>
      </c>
      <c r="BE133" s="138">
        <f>IF(N133="základní",J133,0)</f>
        <v>0</v>
      </c>
      <c r="BF133" s="138">
        <f>IF(N133="snížená",J133,0)</f>
        <v>0</v>
      </c>
      <c r="BG133" s="138">
        <f>IF(N133="zákl. přenesená",J133,0)</f>
        <v>0</v>
      </c>
      <c r="BH133" s="138">
        <f>IF(N133="sníž. přenesená",J133,0)</f>
        <v>0</v>
      </c>
      <c r="BI133" s="138">
        <f>IF(N133="nulová",J133,0)</f>
        <v>0</v>
      </c>
      <c r="BJ133" s="19" t="s">
        <v>81</v>
      </c>
      <c r="BK133" s="138">
        <f>ROUND(I133*H133,2)</f>
        <v>0</v>
      </c>
      <c r="BL133" s="19" t="s">
        <v>132</v>
      </c>
      <c r="BM133" s="137" t="s">
        <v>191</v>
      </c>
    </row>
    <row r="134" spans="1:65" s="2" customFormat="1" ht="48.75" x14ac:dyDescent="0.2">
      <c r="A134" s="34"/>
      <c r="B134" s="35"/>
      <c r="C134" s="326"/>
      <c r="D134" s="345" t="s">
        <v>133</v>
      </c>
      <c r="E134" s="326"/>
      <c r="F134" s="346" t="s">
        <v>192</v>
      </c>
      <c r="G134" s="326"/>
      <c r="H134" s="326"/>
      <c r="I134" s="139"/>
      <c r="J134" s="326"/>
      <c r="K134" s="326"/>
      <c r="L134" s="35"/>
      <c r="M134" s="140"/>
      <c r="N134" s="141"/>
      <c r="O134" s="55"/>
      <c r="P134" s="55"/>
      <c r="Q134" s="55"/>
      <c r="R134" s="55"/>
      <c r="S134" s="55"/>
      <c r="T134" s="56"/>
      <c r="U134" s="34"/>
      <c r="V134" s="34"/>
      <c r="W134" s="34"/>
      <c r="X134" s="34"/>
      <c r="Y134" s="34"/>
      <c r="Z134" s="34"/>
      <c r="AA134" s="34"/>
      <c r="AB134" s="34"/>
      <c r="AC134" s="34"/>
      <c r="AD134" s="34"/>
      <c r="AE134" s="34"/>
      <c r="AT134" s="19" t="s">
        <v>133</v>
      </c>
      <c r="AU134" s="19" t="s">
        <v>83</v>
      </c>
    </row>
    <row r="135" spans="1:65" s="2" customFormat="1" ht="24" x14ac:dyDescent="0.2">
      <c r="A135" s="34"/>
      <c r="B135" s="131"/>
      <c r="C135" s="334" t="s">
        <v>171</v>
      </c>
      <c r="D135" s="334" t="s">
        <v>127</v>
      </c>
      <c r="E135" s="335" t="s">
        <v>193</v>
      </c>
      <c r="F135" s="336" t="s">
        <v>194</v>
      </c>
      <c r="G135" s="337" t="s">
        <v>177</v>
      </c>
      <c r="H135" s="338">
        <v>0.29399999999999998</v>
      </c>
      <c r="I135" s="132"/>
      <c r="J135" s="339">
        <f>ROUND(I135*H135,2)</f>
        <v>0</v>
      </c>
      <c r="K135" s="336" t="s">
        <v>131</v>
      </c>
      <c r="L135" s="35"/>
      <c r="M135" s="133" t="s">
        <v>3</v>
      </c>
      <c r="N135" s="134" t="s">
        <v>44</v>
      </c>
      <c r="O135" s="55"/>
      <c r="P135" s="135">
        <f>O135*H135</f>
        <v>0</v>
      </c>
      <c r="Q135" s="135">
        <v>0</v>
      </c>
      <c r="R135" s="135">
        <f>Q135*H135</f>
        <v>0</v>
      </c>
      <c r="S135" s="135">
        <v>0</v>
      </c>
      <c r="T135" s="136">
        <f>S135*H135</f>
        <v>0</v>
      </c>
      <c r="U135" s="34"/>
      <c r="V135" s="34"/>
      <c r="W135" s="34"/>
      <c r="X135" s="34"/>
      <c r="Y135" s="34"/>
      <c r="Z135" s="34"/>
      <c r="AA135" s="34"/>
      <c r="AB135" s="34"/>
      <c r="AC135" s="34"/>
      <c r="AD135" s="34"/>
      <c r="AE135" s="34"/>
      <c r="AR135" s="137" t="s">
        <v>132</v>
      </c>
      <c r="AT135" s="137" t="s">
        <v>127</v>
      </c>
      <c r="AU135" s="137" t="s">
        <v>83</v>
      </c>
      <c r="AY135" s="19" t="s">
        <v>124</v>
      </c>
      <c r="BE135" s="138">
        <f>IF(N135="základní",J135,0)</f>
        <v>0</v>
      </c>
      <c r="BF135" s="138">
        <f>IF(N135="snížená",J135,0)</f>
        <v>0</v>
      </c>
      <c r="BG135" s="138">
        <f>IF(N135="zákl. přenesená",J135,0)</f>
        <v>0</v>
      </c>
      <c r="BH135" s="138">
        <f>IF(N135="sníž. přenesená",J135,0)</f>
        <v>0</v>
      </c>
      <c r="BI135" s="138">
        <f>IF(N135="nulová",J135,0)</f>
        <v>0</v>
      </c>
      <c r="BJ135" s="19" t="s">
        <v>81</v>
      </c>
      <c r="BK135" s="138">
        <f>ROUND(I135*H135,2)</f>
        <v>0</v>
      </c>
      <c r="BL135" s="19" t="s">
        <v>132</v>
      </c>
      <c r="BM135" s="137" t="s">
        <v>195</v>
      </c>
    </row>
    <row r="136" spans="1:65" s="2" customFormat="1" ht="48.75" x14ac:dyDescent="0.2">
      <c r="A136" s="34"/>
      <c r="B136" s="35"/>
      <c r="C136" s="326"/>
      <c r="D136" s="345" t="s">
        <v>133</v>
      </c>
      <c r="E136" s="326"/>
      <c r="F136" s="346" t="s">
        <v>192</v>
      </c>
      <c r="G136" s="326"/>
      <c r="H136" s="326"/>
      <c r="I136" s="139"/>
      <c r="J136" s="326"/>
      <c r="K136" s="326"/>
      <c r="L136" s="35"/>
      <c r="M136" s="140"/>
      <c r="N136" s="141"/>
      <c r="O136" s="55"/>
      <c r="P136" s="55"/>
      <c r="Q136" s="55"/>
      <c r="R136" s="55"/>
      <c r="S136" s="55"/>
      <c r="T136" s="56"/>
      <c r="U136" s="34"/>
      <c r="V136" s="34"/>
      <c r="W136" s="34"/>
      <c r="X136" s="34"/>
      <c r="Y136" s="34"/>
      <c r="Z136" s="34"/>
      <c r="AA136" s="34"/>
      <c r="AB136" s="34"/>
      <c r="AC136" s="34"/>
      <c r="AD136" s="34"/>
      <c r="AE136" s="34"/>
      <c r="AT136" s="19" t="s">
        <v>133</v>
      </c>
      <c r="AU136" s="19" t="s">
        <v>83</v>
      </c>
    </row>
    <row r="137" spans="1:65" s="12" customFormat="1" ht="22.9" customHeight="1" x14ac:dyDescent="0.2">
      <c r="B137" s="122"/>
      <c r="C137" s="328"/>
      <c r="D137" s="329" t="s">
        <v>72</v>
      </c>
      <c r="E137" s="332" t="s">
        <v>196</v>
      </c>
      <c r="F137" s="332" t="s">
        <v>197</v>
      </c>
      <c r="G137" s="328"/>
      <c r="H137" s="328"/>
      <c r="I137" s="124"/>
      <c r="J137" s="333">
        <f>BK137</f>
        <v>0</v>
      </c>
      <c r="K137" s="328"/>
      <c r="L137" s="122"/>
      <c r="M137" s="125"/>
      <c r="N137" s="126"/>
      <c r="O137" s="126"/>
      <c r="P137" s="127">
        <f>SUM(P138:P139)</f>
        <v>0</v>
      </c>
      <c r="Q137" s="126"/>
      <c r="R137" s="127">
        <f>SUM(R138:R139)</f>
        <v>0</v>
      </c>
      <c r="S137" s="126"/>
      <c r="T137" s="128">
        <f>SUM(T138:T139)</f>
        <v>0</v>
      </c>
      <c r="AR137" s="123" t="s">
        <v>81</v>
      </c>
      <c r="AT137" s="129" t="s">
        <v>72</v>
      </c>
      <c r="AU137" s="129" t="s">
        <v>81</v>
      </c>
      <c r="AY137" s="123" t="s">
        <v>124</v>
      </c>
      <c r="BK137" s="130">
        <f>SUM(BK138:BK139)</f>
        <v>0</v>
      </c>
    </row>
    <row r="138" spans="1:65" s="2" customFormat="1" ht="33" customHeight="1" x14ac:dyDescent="0.2">
      <c r="A138" s="34"/>
      <c r="B138" s="131"/>
      <c r="C138" s="334" t="s">
        <v>198</v>
      </c>
      <c r="D138" s="334" t="s">
        <v>127</v>
      </c>
      <c r="E138" s="335" t="s">
        <v>199</v>
      </c>
      <c r="F138" s="336" t="s">
        <v>200</v>
      </c>
      <c r="G138" s="337" t="s">
        <v>177</v>
      </c>
      <c r="H138" s="338">
        <v>2.3460000000000001</v>
      </c>
      <c r="I138" s="132"/>
      <c r="J138" s="339">
        <f>ROUND(I138*H138,2)</f>
        <v>0</v>
      </c>
      <c r="K138" s="336" t="s">
        <v>131</v>
      </c>
      <c r="L138" s="35"/>
      <c r="M138" s="133" t="s">
        <v>3</v>
      </c>
      <c r="N138" s="134" t="s">
        <v>44</v>
      </c>
      <c r="O138" s="55"/>
      <c r="P138" s="135">
        <f>O138*H138</f>
        <v>0</v>
      </c>
      <c r="Q138" s="135">
        <v>0</v>
      </c>
      <c r="R138" s="135">
        <f>Q138*H138</f>
        <v>0</v>
      </c>
      <c r="S138" s="135">
        <v>0</v>
      </c>
      <c r="T138" s="136">
        <f>S138*H138</f>
        <v>0</v>
      </c>
      <c r="U138" s="34"/>
      <c r="V138" s="34"/>
      <c r="W138" s="34"/>
      <c r="X138" s="34"/>
      <c r="Y138" s="34"/>
      <c r="Z138" s="34"/>
      <c r="AA138" s="34"/>
      <c r="AB138" s="34"/>
      <c r="AC138" s="34"/>
      <c r="AD138" s="34"/>
      <c r="AE138" s="34"/>
      <c r="AR138" s="137" t="s">
        <v>132</v>
      </c>
      <c r="AT138" s="137" t="s">
        <v>127</v>
      </c>
      <c r="AU138" s="137" t="s">
        <v>83</v>
      </c>
      <c r="AY138" s="19" t="s">
        <v>124</v>
      </c>
      <c r="BE138" s="138">
        <f>IF(N138="základní",J138,0)</f>
        <v>0</v>
      </c>
      <c r="BF138" s="138">
        <f>IF(N138="snížená",J138,0)</f>
        <v>0</v>
      </c>
      <c r="BG138" s="138">
        <f>IF(N138="zákl. přenesená",J138,0)</f>
        <v>0</v>
      </c>
      <c r="BH138" s="138">
        <f>IF(N138="sníž. přenesená",J138,0)</f>
        <v>0</v>
      </c>
      <c r="BI138" s="138">
        <f>IF(N138="nulová",J138,0)</f>
        <v>0</v>
      </c>
      <c r="BJ138" s="19" t="s">
        <v>81</v>
      </c>
      <c r="BK138" s="138">
        <f>ROUND(I138*H138,2)</f>
        <v>0</v>
      </c>
      <c r="BL138" s="19" t="s">
        <v>132</v>
      </c>
      <c r="BM138" s="137" t="s">
        <v>201</v>
      </c>
    </row>
    <row r="139" spans="1:65" s="2" customFormat="1" ht="48.75" x14ac:dyDescent="0.2">
      <c r="A139" s="34"/>
      <c r="B139" s="35"/>
      <c r="C139" s="326"/>
      <c r="D139" s="345" t="s">
        <v>133</v>
      </c>
      <c r="E139" s="326"/>
      <c r="F139" s="346" t="s">
        <v>202</v>
      </c>
      <c r="G139" s="326"/>
      <c r="H139" s="326"/>
      <c r="I139" s="139"/>
      <c r="J139" s="326"/>
      <c r="K139" s="326"/>
      <c r="L139" s="35"/>
      <c r="M139" s="140"/>
      <c r="N139" s="141"/>
      <c r="O139" s="55"/>
      <c r="P139" s="55"/>
      <c r="Q139" s="55"/>
      <c r="R139" s="55"/>
      <c r="S139" s="55"/>
      <c r="T139" s="56"/>
      <c r="U139" s="34"/>
      <c r="V139" s="34"/>
      <c r="W139" s="34"/>
      <c r="X139" s="34"/>
      <c r="Y139" s="34"/>
      <c r="Z139" s="34"/>
      <c r="AA139" s="34"/>
      <c r="AB139" s="34"/>
      <c r="AC139" s="34"/>
      <c r="AD139" s="34"/>
      <c r="AE139" s="34"/>
      <c r="AT139" s="19" t="s">
        <v>133</v>
      </c>
      <c r="AU139" s="19" t="s">
        <v>83</v>
      </c>
    </row>
    <row r="140" spans="1:65" s="12" customFormat="1" ht="25.9" customHeight="1" x14ac:dyDescent="0.2">
      <c r="B140" s="122"/>
      <c r="C140" s="328"/>
      <c r="D140" s="329" t="s">
        <v>72</v>
      </c>
      <c r="E140" s="330" t="s">
        <v>203</v>
      </c>
      <c r="F140" s="330" t="s">
        <v>204</v>
      </c>
      <c r="G140" s="328"/>
      <c r="H140" s="328"/>
      <c r="I140" s="124"/>
      <c r="J140" s="331">
        <f>BK140</f>
        <v>0</v>
      </c>
      <c r="K140" s="328"/>
      <c r="L140" s="122"/>
      <c r="M140" s="125"/>
      <c r="N140" s="126"/>
      <c r="O140" s="126"/>
      <c r="P140" s="127">
        <f>P141+P327+P333</f>
        <v>0</v>
      </c>
      <c r="Q140" s="126"/>
      <c r="R140" s="127">
        <f>R141+R327+R333</f>
        <v>0</v>
      </c>
      <c r="S140" s="126"/>
      <c r="T140" s="128">
        <f>T141+T327+T333</f>
        <v>0</v>
      </c>
      <c r="AR140" s="123" t="s">
        <v>83</v>
      </c>
      <c r="AT140" s="129" t="s">
        <v>72</v>
      </c>
      <c r="AU140" s="129" t="s">
        <v>73</v>
      </c>
      <c r="AY140" s="123" t="s">
        <v>124</v>
      </c>
      <c r="BK140" s="130">
        <f>BK141+BK327+BK333</f>
        <v>0</v>
      </c>
    </row>
    <row r="141" spans="1:65" s="12" customFormat="1" ht="22.9" customHeight="1" x14ac:dyDescent="0.2">
      <c r="B141" s="122"/>
      <c r="C141" s="328"/>
      <c r="D141" s="329" t="s">
        <v>72</v>
      </c>
      <c r="E141" s="332" t="s">
        <v>205</v>
      </c>
      <c r="F141" s="332" t="s">
        <v>206</v>
      </c>
      <c r="G141" s="328"/>
      <c r="H141" s="328"/>
      <c r="I141" s="124"/>
      <c r="J141" s="333">
        <f>BK141</f>
        <v>0</v>
      </c>
      <c r="K141" s="328"/>
      <c r="L141" s="122"/>
      <c r="M141" s="125"/>
      <c r="N141" s="126"/>
      <c r="O141" s="126"/>
      <c r="P141" s="127">
        <f>SUM(P142:P326)</f>
        <v>0</v>
      </c>
      <c r="Q141" s="126"/>
      <c r="R141" s="127">
        <f>SUM(R142:R326)</f>
        <v>0</v>
      </c>
      <c r="S141" s="126"/>
      <c r="T141" s="128">
        <f>SUM(T142:T326)</f>
        <v>0</v>
      </c>
      <c r="AR141" s="123" t="s">
        <v>83</v>
      </c>
      <c r="AT141" s="129" t="s">
        <v>72</v>
      </c>
      <c r="AU141" s="129" t="s">
        <v>81</v>
      </c>
      <c r="AY141" s="123" t="s">
        <v>124</v>
      </c>
      <c r="BK141" s="130">
        <f>SUM(BK142:BK326)</f>
        <v>0</v>
      </c>
    </row>
    <row r="142" spans="1:65" s="2" customFormat="1" ht="16.5" customHeight="1" x14ac:dyDescent="0.2">
      <c r="A142" s="34"/>
      <c r="B142" s="131"/>
      <c r="C142" s="334" t="s">
        <v>178</v>
      </c>
      <c r="D142" s="334" t="s">
        <v>127</v>
      </c>
      <c r="E142" s="335" t="s">
        <v>207</v>
      </c>
      <c r="F142" s="336" t="s">
        <v>208</v>
      </c>
      <c r="G142" s="337" t="s">
        <v>209</v>
      </c>
      <c r="H142" s="338">
        <v>58.8</v>
      </c>
      <c r="I142" s="132"/>
      <c r="J142" s="339">
        <f>ROUND(I142*H142,2)</f>
        <v>0</v>
      </c>
      <c r="K142" s="336" t="s">
        <v>131</v>
      </c>
      <c r="L142" s="35"/>
      <c r="M142" s="133" t="s">
        <v>3</v>
      </c>
      <c r="N142" s="134" t="s">
        <v>44</v>
      </c>
      <c r="O142" s="55"/>
      <c r="P142" s="135">
        <f>O142*H142</f>
        <v>0</v>
      </c>
      <c r="Q142" s="135">
        <v>0</v>
      </c>
      <c r="R142" s="135">
        <f>Q142*H142</f>
        <v>0</v>
      </c>
      <c r="S142" s="135">
        <v>0</v>
      </c>
      <c r="T142" s="136">
        <f>S142*H142</f>
        <v>0</v>
      </c>
      <c r="U142" s="34"/>
      <c r="V142" s="34"/>
      <c r="W142" s="34"/>
      <c r="X142" s="34"/>
      <c r="Y142" s="34"/>
      <c r="Z142" s="34"/>
      <c r="AA142" s="34"/>
      <c r="AB142" s="34"/>
      <c r="AC142" s="34"/>
      <c r="AD142" s="34"/>
      <c r="AE142" s="34"/>
      <c r="AR142" s="137" t="s">
        <v>187</v>
      </c>
      <c r="AT142" s="137" t="s">
        <v>127</v>
      </c>
      <c r="AU142" s="137" t="s">
        <v>83</v>
      </c>
      <c r="AY142" s="19" t="s">
        <v>124</v>
      </c>
      <c r="BE142" s="138">
        <f>IF(N142="základní",J142,0)</f>
        <v>0</v>
      </c>
      <c r="BF142" s="138">
        <f>IF(N142="snížená",J142,0)</f>
        <v>0</v>
      </c>
      <c r="BG142" s="138">
        <f>IF(N142="zákl. přenesená",J142,0)</f>
        <v>0</v>
      </c>
      <c r="BH142" s="138">
        <f>IF(N142="sníž. přenesená",J142,0)</f>
        <v>0</v>
      </c>
      <c r="BI142" s="138">
        <f>IF(N142="nulová",J142,0)</f>
        <v>0</v>
      </c>
      <c r="BJ142" s="19" t="s">
        <v>81</v>
      </c>
      <c r="BK142" s="138">
        <f>ROUND(I142*H142,2)</f>
        <v>0</v>
      </c>
      <c r="BL142" s="19" t="s">
        <v>187</v>
      </c>
      <c r="BM142" s="137" t="s">
        <v>210</v>
      </c>
    </row>
    <row r="143" spans="1:65" s="13" customFormat="1" x14ac:dyDescent="0.2">
      <c r="B143" s="142"/>
      <c r="C143" s="347"/>
      <c r="D143" s="345" t="s">
        <v>135</v>
      </c>
      <c r="E143" s="348" t="s">
        <v>3</v>
      </c>
      <c r="F143" s="349" t="s">
        <v>211</v>
      </c>
      <c r="G143" s="347"/>
      <c r="H143" s="350">
        <v>13.2</v>
      </c>
      <c r="I143" s="144"/>
      <c r="J143" s="347"/>
      <c r="K143" s="347"/>
      <c r="L143" s="142"/>
      <c r="M143" s="145"/>
      <c r="N143" s="146"/>
      <c r="O143" s="146"/>
      <c r="P143" s="146"/>
      <c r="Q143" s="146"/>
      <c r="R143" s="146"/>
      <c r="S143" s="146"/>
      <c r="T143" s="147"/>
      <c r="AT143" s="143" t="s">
        <v>135</v>
      </c>
      <c r="AU143" s="143" t="s">
        <v>83</v>
      </c>
      <c r="AV143" s="13" t="s">
        <v>83</v>
      </c>
      <c r="AW143" s="13" t="s">
        <v>32</v>
      </c>
      <c r="AX143" s="13" t="s">
        <v>73</v>
      </c>
      <c r="AY143" s="143" t="s">
        <v>124</v>
      </c>
    </row>
    <row r="144" spans="1:65" s="13" customFormat="1" x14ac:dyDescent="0.2">
      <c r="B144" s="142"/>
      <c r="C144" s="347"/>
      <c r="D144" s="345" t="s">
        <v>135</v>
      </c>
      <c r="E144" s="348" t="s">
        <v>3</v>
      </c>
      <c r="F144" s="349" t="s">
        <v>212</v>
      </c>
      <c r="G144" s="347"/>
      <c r="H144" s="350">
        <v>31.2</v>
      </c>
      <c r="I144" s="144"/>
      <c r="J144" s="347"/>
      <c r="K144" s="347"/>
      <c r="L144" s="142"/>
      <c r="M144" s="145"/>
      <c r="N144" s="146"/>
      <c r="O144" s="146"/>
      <c r="P144" s="146"/>
      <c r="Q144" s="146"/>
      <c r="R144" s="146"/>
      <c r="S144" s="146"/>
      <c r="T144" s="147"/>
      <c r="AT144" s="143" t="s">
        <v>135</v>
      </c>
      <c r="AU144" s="143" t="s">
        <v>83</v>
      </c>
      <c r="AV144" s="13" t="s">
        <v>83</v>
      </c>
      <c r="AW144" s="13" t="s">
        <v>32</v>
      </c>
      <c r="AX144" s="13" t="s">
        <v>73</v>
      </c>
      <c r="AY144" s="143" t="s">
        <v>124</v>
      </c>
    </row>
    <row r="145" spans="1:65" s="13" customFormat="1" x14ac:dyDescent="0.2">
      <c r="B145" s="142"/>
      <c r="C145" s="347"/>
      <c r="D145" s="345" t="s">
        <v>135</v>
      </c>
      <c r="E145" s="348" t="s">
        <v>3</v>
      </c>
      <c r="F145" s="349" t="s">
        <v>213</v>
      </c>
      <c r="G145" s="347"/>
      <c r="H145" s="350">
        <v>14.4</v>
      </c>
      <c r="I145" s="144"/>
      <c r="J145" s="347"/>
      <c r="K145" s="347"/>
      <c r="L145" s="142"/>
      <c r="M145" s="145"/>
      <c r="N145" s="146"/>
      <c r="O145" s="146"/>
      <c r="P145" s="146"/>
      <c r="Q145" s="146"/>
      <c r="R145" s="146"/>
      <c r="S145" s="146"/>
      <c r="T145" s="147"/>
      <c r="AT145" s="143" t="s">
        <v>135</v>
      </c>
      <c r="AU145" s="143" t="s">
        <v>83</v>
      </c>
      <c r="AV145" s="13" t="s">
        <v>83</v>
      </c>
      <c r="AW145" s="13" t="s">
        <v>32</v>
      </c>
      <c r="AX145" s="13" t="s">
        <v>73</v>
      </c>
      <c r="AY145" s="143" t="s">
        <v>124</v>
      </c>
    </row>
    <row r="146" spans="1:65" s="15" customFormat="1" x14ac:dyDescent="0.2">
      <c r="B146" s="154"/>
      <c r="C146" s="351"/>
      <c r="D146" s="345" t="s">
        <v>135</v>
      </c>
      <c r="E146" s="352" t="s">
        <v>3</v>
      </c>
      <c r="F146" s="353" t="s">
        <v>152</v>
      </c>
      <c r="G146" s="351"/>
      <c r="H146" s="354">
        <v>58.8</v>
      </c>
      <c r="I146" s="156"/>
      <c r="J146" s="351"/>
      <c r="K146" s="351"/>
      <c r="L146" s="154"/>
      <c r="M146" s="157"/>
      <c r="N146" s="158"/>
      <c r="O146" s="158"/>
      <c r="P146" s="158"/>
      <c r="Q146" s="158"/>
      <c r="R146" s="158"/>
      <c r="S146" s="158"/>
      <c r="T146" s="159"/>
      <c r="AT146" s="155" t="s">
        <v>135</v>
      </c>
      <c r="AU146" s="155" t="s">
        <v>83</v>
      </c>
      <c r="AV146" s="15" t="s">
        <v>132</v>
      </c>
      <c r="AW146" s="15" t="s">
        <v>32</v>
      </c>
      <c r="AX146" s="15" t="s">
        <v>81</v>
      </c>
      <c r="AY146" s="155" t="s">
        <v>124</v>
      </c>
    </row>
    <row r="147" spans="1:65" s="2" customFormat="1" ht="24" x14ac:dyDescent="0.2">
      <c r="A147" s="34"/>
      <c r="B147" s="131"/>
      <c r="C147" s="334" t="s">
        <v>214</v>
      </c>
      <c r="D147" s="334" t="s">
        <v>127</v>
      </c>
      <c r="E147" s="335" t="s">
        <v>215</v>
      </c>
      <c r="F147" s="336" t="s">
        <v>216</v>
      </c>
      <c r="G147" s="337" t="s">
        <v>130</v>
      </c>
      <c r="H147" s="338">
        <v>109.92</v>
      </c>
      <c r="I147" s="132"/>
      <c r="J147" s="339">
        <f>ROUND(I147*H147,2)</f>
        <v>0</v>
      </c>
      <c r="K147" s="336" t="s">
        <v>131</v>
      </c>
      <c r="L147" s="35"/>
      <c r="M147" s="133" t="s">
        <v>3</v>
      </c>
      <c r="N147" s="134" t="s">
        <v>44</v>
      </c>
      <c r="O147" s="55"/>
      <c r="P147" s="135">
        <f>O147*H147</f>
        <v>0</v>
      </c>
      <c r="Q147" s="135">
        <v>0</v>
      </c>
      <c r="R147" s="135">
        <f>Q147*H147</f>
        <v>0</v>
      </c>
      <c r="S147" s="135">
        <v>0</v>
      </c>
      <c r="T147" s="136">
        <f>S147*H147</f>
        <v>0</v>
      </c>
      <c r="U147" s="34"/>
      <c r="V147" s="34"/>
      <c r="W147" s="34"/>
      <c r="X147" s="34"/>
      <c r="Y147" s="34"/>
      <c r="Z147" s="34"/>
      <c r="AA147" s="34"/>
      <c r="AB147" s="34"/>
      <c r="AC147" s="34"/>
      <c r="AD147" s="34"/>
      <c r="AE147" s="34"/>
      <c r="AR147" s="137" t="s">
        <v>187</v>
      </c>
      <c r="AT147" s="137" t="s">
        <v>127</v>
      </c>
      <c r="AU147" s="137" t="s">
        <v>83</v>
      </c>
      <c r="AY147" s="19" t="s">
        <v>124</v>
      </c>
      <c r="BE147" s="138">
        <f>IF(N147="základní",J147,0)</f>
        <v>0</v>
      </c>
      <c r="BF147" s="138">
        <f>IF(N147="snížená",J147,0)</f>
        <v>0</v>
      </c>
      <c r="BG147" s="138">
        <f>IF(N147="zákl. přenesená",J147,0)</f>
        <v>0</v>
      </c>
      <c r="BH147" s="138">
        <f>IF(N147="sníž. přenesená",J147,0)</f>
        <v>0</v>
      </c>
      <c r="BI147" s="138">
        <f>IF(N147="nulová",J147,0)</f>
        <v>0</v>
      </c>
      <c r="BJ147" s="19" t="s">
        <v>81</v>
      </c>
      <c r="BK147" s="138">
        <f>ROUND(I147*H147,2)</f>
        <v>0</v>
      </c>
      <c r="BL147" s="19" t="s">
        <v>187</v>
      </c>
      <c r="BM147" s="137" t="s">
        <v>217</v>
      </c>
    </row>
    <row r="148" spans="1:65" s="2" customFormat="1" ht="58.5" x14ac:dyDescent="0.2">
      <c r="A148" s="34"/>
      <c r="B148" s="35"/>
      <c r="C148" s="326"/>
      <c r="D148" s="345" t="s">
        <v>133</v>
      </c>
      <c r="E148" s="326"/>
      <c r="F148" s="346" t="s">
        <v>218</v>
      </c>
      <c r="G148" s="326"/>
      <c r="H148" s="326"/>
      <c r="I148" s="139"/>
      <c r="J148" s="326"/>
      <c r="K148" s="326"/>
      <c r="L148" s="35"/>
      <c r="M148" s="140"/>
      <c r="N148" s="141"/>
      <c r="O148" s="55"/>
      <c r="P148" s="55"/>
      <c r="Q148" s="55"/>
      <c r="R148" s="55"/>
      <c r="S148" s="55"/>
      <c r="T148" s="56"/>
      <c r="U148" s="34"/>
      <c r="V148" s="34"/>
      <c r="W148" s="34"/>
      <c r="X148" s="34"/>
      <c r="Y148" s="34"/>
      <c r="Z148" s="34"/>
      <c r="AA148" s="34"/>
      <c r="AB148" s="34"/>
      <c r="AC148" s="34"/>
      <c r="AD148" s="34"/>
      <c r="AE148" s="34"/>
      <c r="AT148" s="19" t="s">
        <v>133</v>
      </c>
      <c r="AU148" s="19" t="s">
        <v>83</v>
      </c>
    </row>
    <row r="149" spans="1:65" s="14" customFormat="1" x14ac:dyDescent="0.2">
      <c r="B149" s="148"/>
      <c r="C149" s="355"/>
      <c r="D149" s="345" t="s">
        <v>135</v>
      </c>
      <c r="E149" s="356" t="s">
        <v>3</v>
      </c>
      <c r="F149" s="357" t="s">
        <v>219</v>
      </c>
      <c r="G149" s="355"/>
      <c r="H149" s="356" t="s">
        <v>3</v>
      </c>
      <c r="I149" s="150"/>
      <c r="J149" s="355"/>
      <c r="K149" s="355"/>
      <c r="L149" s="148"/>
      <c r="M149" s="151"/>
      <c r="N149" s="152"/>
      <c r="O149" s="152"/>
      <c r="P149" s="152"/>
      <c r="Q149" s="152"/>
      <c r="R149" s="152"/>
      <c r="S149" s="152"/>
      <c r="T149" s="153"/>
      <c r="AT149" s="149" t="s">
        <v>135</v>
      </c>
      <c r="AU149" s="149" t="s">
        <v>83</v>
      </c>
      <c r="AV149" s="14" t="s">
        <v>81</v>
      </c>
      <c r="AW149" s="14" t="s">
        <v>32</v>
      </c>
      <c r="AX149" s="14" t="s">
        <v>73</v>
      </c>
      <c r="AY149" s="149" t="s">
        <v>124</v>
      </c>
    </row>
    <row r="150" spans="1:65" s="13" customFormat="1" x14ac:dyDescent="0.2">
      <c r="B150" s="142"/>
      <c r="C150" s="347"/>
      <c r="D150" s="345" t="s">
        <v>135</v>
      </c>
      <c r="E150" s="348" t="s">
        <v>3</v>
      </c>
      <c r="F150" s="349" t="s">
        <v>220</v>
      </c>
      <c r="G150" s="347"/>
      <c r="H150" s="350">
        <v>17.28</v>
      </c>
      <c r="I150" s="144"/>
      <c r="J150" s="347"/>
      <c r="K150" s="347"/>
      <c r="L150" s="142"/>
      <c r="M150" s="145"/>
      <c r="N150" s="146"/>
      <c r="O150" s="146"/>
      <c r="P150" s="146"/>
      <c r="Q150" s="146"/>
      <c r="R150" s="146"/>
      <c r="S150" s="146"/>
      <c r="T150" s="147"/>
      <c r="AT150" s="143" t="s">
        <v>135</v>
      </c>
      <c r="AU150" s="143" t="s">
        <v>83</v>
      </c>
      <c r="AV150" s="13" t="s">
        <v>83</v>
      </c>
      <c r="AW150" s="13" t="s">
        <v>32</v>
      </c>
      <c r="AX150" s="13" t="s">
        <v>73</v>
      </c>
      <c r="AY150" s="143" t="s">
        <v>124</v>
      </c>
    </row>
    <row r="151" spans="1:65" s="13" customFormat="1" x14ac:dyDescent="0.2">
      <c r="B151" s="142"/>
      <c r="C151" s="347"/>
      <c r="D151" s="345" t="s">
        <v>135</v>
      </c>
      <c r="E151" s="348" t="s">
        <v>3</v>
      </c>
      <c r="F151" s="349" t="s">
        <v>221</v>
      </c>
      <c r="G151" s="347"/>
      <c r="H151" s="350">
        <v>34.56</v>
      </c>
      <c r="I151" s="144"/>
      <c r="J151" s="347"/>
      <c r="K151" s="347"/>
      <c r="L151" s="142"/>
      <c r="M151" s="145"/>
      <c r="N151" s="146"/>
      <c r="O151" s="146"/>
      <c r="P151" s="146"/>
      <c r="Q151" s="146"/>
      <c r="R151" s="146"/>
      <c r="S151" s="146"/>
      <c r="T151" s="147"/>
      <c r="AT151" s="143" t="s">
        <v>135</v>
      </c>
      <c r="AU151" s="143" t="s">
        <v>83</v>
      </c>
      <c r="AV151" s="13" t="s">
        <v>83</v>
      </c>
      <c r="AW151" s="13" t="s">
        <v>32</v>
      </c>
      <c r="AX151" s="13" t="s">
        <v>73</v>
      </c>
      <c r="AY151" s="143" t="s">
        <v>124</v>
      </c>
    </row>
    <row r="152" spans="1:65" s="16" customFormat="1" x14ac:dyDescent="0.2">
      <c r="B152" s="160"/>
      <c r="C152" s="364"/>
      <c r="D152" s="345" t="s">
        <v>135</v>
      </c>
      <c r="E152" s="365" t="s">
        <v>3</v>
      </c>
      <c r="F152" s="366" t="s">
        <v>222</v>
      </c>
      <c r="G152" s="364"/>
      <c r="H152" s="367">
        <v>51.84</v>
      </c>
      <c r="I152" s="162"/>
      <c r="J152" s="364"/>
      <c r="K152" s="364"/>
      <c r="L152" s="160"/>
      <c r="M152" s="163"/>
      <c r="N152" s="164"/>
      <c r="O152" s="164"/>
      <c r="P152" s="164"/>
      <c r="Q152" s="164"/>
      <c r="R152" s="164"/>
      <c r="S152" s="164"/>
      <c r="T152" s="165"/>
      <c r="AT152" s="161" t="s">
        <v>135</v>
      </c>
      <c r="AU152" s="161" t="s">
        <v>83</v>
      </c>
      <c r="AV152" s="16" t="s">
        <v>159</v>
      </c>
      <c r="AW152" s="16" t="s">
        <v>32</v>
      </c>
      <c r="AX152" s="16" t="s">
        <v>73</v>
      </c>
      <c r="AY152" s="161" t="s">
        <v>124</v>
      </c>
    </row>
    <row r="153" spans="1:65" s="14" customFormat="1" x14ac:dyDescent="0.2">
      <c r="B153" s="148"/>
      <c r="C153" s="355"/>
      <c r="D153" s="345" t="s">
        <v>135</v>
      </c>
      <c r="E153" s="356" t="s">
        <v>3</v>
      </c>
      <c r="F153" s="357" t="s">
        <v>223</v>
      </c>
      <c r="G153" s="355"/>
      <c r="H153" s="356" t="s">
        <v>3</v>
      </c>
      <c r="I153" s="150"/>
      <c r="J153" s="355"/>
      <c r="K153" s="355"/>
      <c r="L153" s="148"/>
      <c r="M153" s="151"/>
      <c r="N153" s="152"/>
      <c r="O153" s="152"/>
      <c r="P153" s="152"/>
      <c r="Q153" s="152"/>
      <c r="R153" s="152"/>
      <c r="S153" s="152"/>
      <c r="T153" s="153"/>
      <c r="AT153" s="149" t="s">
        <v>135</v>
      </c>
      <c r="AU153" s="149" t="s">
        <v>83</v>
      </c>
      <c r="AV153" s="14" t="s">
        <v>81</v>
      </c>
      <c r="AW153" s="14" t="s">
        <v>32</v>
      </c>
      <c r="AX153" s="14" t="s">
        <v>73</v>
      </c>
      <c r="AY153" s="149" t="s">
        <v>124</v>
      </c>
    </row>
    <row r="154" spans="1:65" s="14" customFormat="1" x14ac:dyDescent="0.2">
      <c r="B154" s="148"/>
      <c r="C154" s="355"/>
      <c r="D154" s="345" t="s">
        <v>135</v>
      </c>
      <c r="E154" s="356" t="s">
        <v>3</v>
      </c>
      <c r="F154" s="357" t="s">
        <v>139</v>
      </c>
      <c r="G154" s="355"/>
      <c r="H154" s="356" t="s">
        <v>3</v>
      </c>
      <c r="I154" s="150"/>
      <c r="J154" s="355"/>
      <c r="K154" s="355"/>
      <c r="L154" s="148"/>
      <c r="M154" s="151"/>
      <c r="N154" s="152"/>
      <c r="O154" s="152"/>
      <c r="P154" s="152"/>
      <c r="Q154" s="152"/>
      <c r="R154" s="152"/>
      <c r="S154" s="152"/>
      <c r="T154" s="153"/>
      <c r="AT154" s="149" t="s">
        <v>135</v>
      </c>
      <c r="AU154" s="149" t="s">
        <v>83</v>
      </c>
      <c r="AV154" s="14" t="s">
        <v>81</v>
      </c>
      <c r="AW154" s="14" t="s">
        <v>32</v>
      </c>
      <c r="AX154" s="14" t="s">
        <v>73</v>
      </c>
      <c r="AY154" s="149" t="s">
        <v>124</v>
      </c>
    </row>
    <row r="155" spans="1:65" s="13" customFormat="1" x14ac:dyDescent="0.2">
      <c r="B155" s="142"/>
      <c r="C155" s="347"/>
      <c r="D155" s="345" t="s">
        <v>135</v>
      </c>
      <c r="E155" s="348" t="s">
        <v>3</v>
      </c>
      <c r="F155" s="349" t="s">
        <v>224</v>
      </c>
      <c r="G155" s="347"/>
      <c r="H155" s="350">
        <v>1.92</v>
      </c>
      <c r="I155" s="144"/>
      <c r="J155" s="347"/>
      <c r="K155" s="347"/>
      <c r="L155" s="142"/>
      <c r="M155" s="145"/>
      <c r="N155" s="146"/>
      <c r="O155" s="146"/>
      <c r="P155" s="146"/>
      <c r="Q155" s="146"/>
      <c r="R155" s="146"/>
      <c r="S155" s="146"/>
      <c r="T155" s="147"/>
      <c r="AT155" s="143" t="s">
        <v>135</v>
      </c>
      <c r="AU155" s="143" t="s">
        <v>83</v>
      </c>
      <c r="AV155" s="13" t="s">
        <v>83</v>
      </c>
      <c r="AW155" s="13" t="s">
        <v>32</v>
      </c>
      <c r="AX155" s="13" t="s">
        <v>73</v>
      </c>
      <c r="AY155" s="143" t="s">
        <v>124</v>
      </c>
    </row>
    <row r="156" spans="1:65" s="14" customFormat="1" x14ac:dyDescent="0.2">
      <c r="B156" s="148"/>
      <c r="C156" s="355"/>
      <c r="D156" s="345" t="s">
        <v>135</v>
      </c>
      <c r="E156" s="356" t="s">
        <v>3</v>
      </c>
      <c r="F156" s="357" t="s">
        <v>141</v>
      </c>
      <c r="G156" s="355"/>
      <c r="H156" s="356" t="s">
        <v>3</v>
      </c>
      <c r="I156" s="150"/>
      <c r="J156" s="355"/>
      <c r="K156" s="355"/>
      <c r="L156" s="148"/>
      <c r="M156" s="151"/>
      <c r="N156" s="152"/>
      <c r="O156" s="152"/>
      <c r="P156" s="152"/>
      <c r="Q156" s="152"/>
      <c r="R156" s="152"/>
      <c r="S156" s="152"/>
      <c r="T156" s="153"/>
      <c r="AT156" s="149" t="s">
        <v>135</v>
      </c>
      <c r="AU156" s="149" t="s">
        <v>83</v>
      </c>
      <c r="AV156" s="14" t="s">
        <v>81</v>
      </c>
      <c r="AW156" s="14" t="s">
        <v>32</v>
      </c>
      <c r="AX156" s="14" t="s">
        <v>73</v>
      </c>
      <c r="AY156" s="149" t="s">
        <v>124</v>
      </c>
    </row>
    <row r="157" spans="1:65" s="13" customFormat="1" x14ac:dyDescent="0.2">
      <c r="B157" s="142"/>
      <c r="C157" s="347"/>
      <c r="D157" s="345" t="s">
        <v>135</v>
      </c>
      <c r="E157" s="348" t="s">
        <v>3</v>
      </c>
      <c r="F157" s="349" t="s">
        <v>225</v>
      </c>
      <c r="G157" s="347"/>
      <c r="H157" s="350">
        <v>4.32</v>
      </c>
      <c r="I157" s="144"/>
      <c r="J157" s="347"/>
      <c r="K157" s="347"/>
      <c r="L157" s="142"/>
      <c r="M157" s="145"/>
      <c r="N157" s="146"/>
      <c r="O157" s="146"/>
      <c r="P157" s="146"/>
      <c r="Q157" s="146"/>
      <c r="R157" s="146"/>
      <c r="S157" s="146"/>
      <c r="T157" s="147"/>
      <c r="AT157" s="143" t="s">
        <v>135</v>
      </c>
      <c r="AU157" s="143" t="s">
        <v>83</v>
      </c>
      <c r="AV157" s="13" t="s">
        <v>83</v>
      </c>
      <c r="AW157" s="13" t="s">
        <v>32</v>
      </c>
      <c r="AX157" s="13" t="s">
        <v>73</v>
      </c>
      <c r="AY157" s="143" t="s">
        <v>124</v>
      </c>
    </row>
    <row r="158" spans="1:65" s="14" customFormat="1" x14ac:dyDescent="0.2">
      <c r="B158" s="148"/>
      <c r="C158" s="355"/>
      <c r="D158" s="345" t="s">
        <v>135</v>
      </c>
      <c r="E158" s="356" t="s">
        <v>3</v>
      </c>
      <c r="F158" s="357" t="s">
        <v>143</v>
      </c>
      <c r="G158" s="355"/>
      <c r="H158" s="356" t="s">
        <v>3</v>
      </c>
      <c r="I158" s="150"/>
      <c r="J158" s="355"/>
      <c r="K158" s="355"/>
      <c r="L158" s="148"/>
      <c r="M158" s="151"/>
      <c r="N158" s="152"/>
      <c r="O158" s="152"/>
      <c r="P158" s="152"/>
      <c r="Q158" s="152"/>
      <c r="R158" s="152"/>
      <c r="S158" s="152"/>
      <c r="T158" s="153"/>
      <c r="AT158" s="149" t="s">
        <v>135</v>
      </c>
      <c r="AU158" s="149" t="s">
        <v>83</v>
      </c>
      <c r="AV158" s="14" t="s">
        <v>81</v>
      </c>
      <c r="AW158" s="14" t="s">
        <v>32</v>
      </c>
      <c r="AX158" s="14" t="s">
        <v>73</v>
      </c>
      <c r="AY158" s="149" t="s">
        <v>124</v>
      </c>
    </row>
    <row r="159" spans="1:65" s="13" customFormat="1" x14ac:dyDescent="0.2">
      <c r="B159" s="142"/>
      <c r="C159" s="347"/>
      <c r="D159" s="345" t="s">
        <v>135</v>
      </c>
      <c r="E159" s="348" t="s">
        <v>3</v>
      </c>
      <c r="F159" s="349" t="s">
        <v>226</v>
      </c>
      <c r="G159" s="347"/>
      <c r="H159" s="350">
        <v>8.64</v>
      </c>
      <c r="I159" s="144"/>
      <c r="J159" s="347"/>
      <c r="K159" s="347"/>
      <c r="L159" s="142"/>
      <c r="M159" s="145"/>
      <c r="N159" s="146"/>
      <c r="O159" s="146"/>
      <c r="P159" s="146"/>
      <c r="Q159" s="146"/>
      <c r="R159" s="146"/>
      <c r="S159" s="146"/>
      <c r="T159" s="147"/>
      <c r="AT159" s="143" t="s">
        <v>135</v>
      </c>
      <c r="AU159" s="143" t="s">
        <v>83</v>
      </c>
      <c r="AV159" s="13" t="s">
        <v>83</v>
      </c>
      <c r="AW159" s="13" t="s">
        <v>32</v>
      </c>
      <c r="AX159" s="13" t="s">
        <v>73</v>
      </c>
      <c r="AY159" s="143" t="s">
        <v>124</v>
      </c>
    </row>
    <row r="160" spans="1:65" s="14" customFormat="1" x14ac:dyDescent="0.2">
      <c r="B160" s="148"/>
      <c r="C160" s="355"/>
      <c r="D160" s="345" t="s">
        <v>135</v>
      </c>
      <c r="E160" s="356" t="s">
        <v>3</v>
      </c>
      <c r="F160" s="357" t="s">
        <v>145</v>
      </c>
      <c r="G160" s="355"/>
      <c r="H160" s="356" t="s">
        <v>3</v>
      </c>
      <c r="I160" s="150"/>
      <c r="J160" s="355"/>
      <c r="K160" s="355"/>
      <c r="L160" s="148"/>
      <c r="M160" s="151"/>
      <c r="N160" s="152"/>
      <c r="O160" s="152"/>
      <c r="P160" s="152"/>
      <c r="Q160" s="152"/>
      <c r="R160" s="152"/>
      <c r="S160" s="152"/>
      <c r="T160" s="153"/>
      <c r="AT160" s="149" t="s">
        <v>135</v>
      </c>
      <c r="AU160" s="149" t="s">
        <v>83</v>
      </c>
      <c r="AV160" s="14" t="s">
        <v>81</v>
      </c>
      <c r="AW160" s="14" t="s">
        <v>32</v>
      </c>
      <c r="AX160" s="14" t="s">
        <v>73</v>
      </c>
      <c r="AY160" s="149" t="s">
        <v>124</v>
      </c>
    </row>
    <row r="161" spans="1:65" s="13" customFormat="1" x14ac:dyDescent="0.2">
      <c r="B161" s="142"/>
      <c r="C161" s="347"/>
      <c r="D161" s="345" t="s">
        <v>135</v>
      </c>
      <c r="E161" s="348" t="s">
        <v>3</v>
      </c>
      <c r="F161" s="349" t="s">
        <v>227</v>
      </c>
      <c r="G161" s="347"/>
      <c r="H161" s="350">
        <v>8.64</v>
      </c>
      <c r="I161" s="144"/>
      <c r="J161" s="347"/>
      <c r="K161" s="347"/>
      <c r="L161" s="142"/>
      <c r="M161" s="145"/>
      <c r="N161" s="146"/>
      <c r="O161" s="146"/>
      <c r="P161" s="146"/>
      <c r="Q161" s="146"/>
      <c r="R161" s="146"/>
      <c r="S161" s="146"/>
      <c r="T161" s="147"/>
      <c r="AT161" s="143" t="s">
        <v>135</v>
      </c>
      <c r="AU161" s="143" t="s">
        <v>83</v>
      </c>
      <c r="AV161" s="13" t="s">
        <v>83</v>
      </c>
      <c r="AW161" s="13" t="s">
        <v>32</v>
      </c>
      <c r="AX161" s="13" t="s">
        <v>73</v>
      </c>
      <c r="AY161" s="143" t="s">
        <v>124</v>
      </c>
    </row>
    <row r="162" spans="1:65" s="14" customFormat="1" x14ac:dyDescent="0.2">
      <c r="B162" s="148"/>
      <c r="C162" s="355"/>
      <c r="D162" s="345" t="s">
        <v>135</v>
      </c>
      <c r="E162" s="356" t="s">
        <v>3</v>
      </c>
      <c r="F162" s="357" t="s">
        <v>147</v>
      </c>
      <c r="G162" s="355"/>
      <c r="H162" s="356" t="s">
        <v>3</v>
      </c>
      <c r="I162" s="150"/>
      <c r="J162" s="355"/>
      <c r="K162" s="355"/>
      <c r="L162" s="148"/>
      <c r="M162" s="151"/>
      <c r="N162" s="152"/>
      <c r="O162" s="152"/>
      <c r="P162" s="152"/>
      <c r="Q162" s="152"/>
      <c r="R162" s="152"/>
      <c r="S162" s="152"/>
      <c r="T162" s="153"/>
      <c r="AT162" s="149" t="s">
        <v>135</v>
      </c>
      <c r="AU162" s="149" t="s">
        <v>83</v>
      </c>
      <c r="AV162" s="14" t="s">
        <v>81</v>
      </c>
      <c r="AW162" s="14" t="s">
        <v>32</v>
      </c>
      <c r="AX162" s="14" t="s">
        <v>73</v>
      </c>
      <c r="AY162" s="149" t="s">
        <v>124</v>
      </c>
    </row>
    <row r="163" spans="1:65" s="13" customFormat="1" x14ac:dyDescent="0.2">
      <c r="B163" s="142"/>
      <c r="C163" s="347"/>
      <c r="D163" s="345" t="s">
        <v>135</v>
      </c>
      <c r="E163" s="348" t="s">
        <v>3</v>
      </c>
      <c r="F163" s="349" t="s">
        <v>228</v>
      </c>
      <c r="G163" s="347"/>
      <c r="H163" s="350">
        <v>8.64</v>
      </c>
      <c r="I163" s="144"/>
      <c r="J163" s="347"/>
      <c r="K163" s="347"/>
      <c r="L163" s="142"/>
      <c r="M163" s="145"/>
      <c r="N163" s="146"/>
      <c r="O163" s="146"/>
      <c r="P163" s="146"/>
      <c r="Q163" s="146"/>
      <c r="R163" s="146"/>
      <c r="S163" s="146"/>
      <c r="T163" s="147"/>
      <c r="AT163" s="143" t="s">
        <v>135</v>
      </c>
      <c r="AU163" s="143" t="s">
        <v>83</v>
      </c>
      <c r="AV163" s="13" t="s">
        <v>83</v>
      </c>
      <c r="AW163" s="13" t="s">
        <v>32</v>
      </c>
      <c r="AX163" s="13" t="s">
        <v>73</v>
      </c>
      <c r="AY163" s="143" t="s">
        <v>124</v>
      </c>
    </row>
    <row r="164" spans="1:65" s="14" customFormat="1" x14ac:dyDescent="0.2">
      <c r="B164" s="148"/>
      <c r="C164" s="355"/>
      <c r="D164" s="345" t="s">
        <v>135</v>
      </c>
      <c r="E164" s="356" t="s">
        <v>3</v>
      </c>
      <c r="F164" s="357" t="s">
        <v>149</v>
      </c>
      <c r="G164" s="355"/>
      <c r="H164" s="356" t="s">
        <v>3</v>
      </c>
      <c r="I164" s="150"/>
      <c r="J164" s="355"/>
      <c r="K164" s="355"/>
      <c r="L164" s="148"/>
      <c r="M164" s="151"/>
      <c r="N164" s="152"/>
      <c r="O164" s="152"/>
      <c r="P164" s="152"/>
      <c r="Q164" s="152"/>
      <c r="R164" s="152"/>
      <c r="S164" s="152"/>
      <c r="T164" s="153"/>
      <c r="AT164" s="149" t="s">
        <v>135</v>
      </c>
      <c r="AU164" s="149" t="s">
        <v>83</v>
      </c>
      <c r="AV164" s="14" t="s">
        <v>81</v>
      </c>
      <c r="AW164" s="14" t="s">
        <v>32</v>
      </c>
      <c r="AX164" s="14" t="s">
        <v>73</v>
      </c>
      <c r="AY164" s="149" t="s">
        <v>124</v>
      </c>
    </row>
    <row r="165" spans="1:65" s="13" customFormat="1" x14ac:dyDescent="0.2">
      <c r="B165" s="142"/>
      <c r="C165" s="347"/>
      <c r="D165" s="345" t="s">
        <v>135</v>
      </c>
      <c r="E165" s="348" t="s">
        <v>3</v>
      </c>
      <c r="F165" s="349" t="s">
        <v>229</v>
      </c>
      <c r="G165" s="347"/>
      <c r="H165" s="350">
        <v>17.28</v>
      </c>
      <c r="I165" s="144"/>
      <c r="J165" s="347"/>
      <c r="K165" s="347"/>
      <c r="L165" s="142"/>
      <c r="M165" s="145"/>
      <c r="N165" s="146"/>
      <c r="O165" s="146"/>
      <c r="P165" s="146"/>
      <c r="Q165" s="146"/>
      <c r="R165" s="146"/>
      <c r="S165" s="146"/>
      <c r="T165" s="147"/>
      <c r="AT165" s="143" t="s">
        <v>135</v>
      </c>
      <c r="AU165" s="143" t="s">
        <v>83</v>
      </c>
      <c r="AV165" s="13" t="s">
        <v>83</v>
      </c>
      <c r="AW165" s="13" t="s">
        <v>32</v>
      </c>
      <c r="AX165" s="13" t="s">
        <v>73</v>
      </c>
      <c r="AY165" s="143" t="s">
        <v>124</v>
      </c>
    </row>
    <row r="166" spans="1:65" s="14" customFormat="1" x14ac:dyDescent="0.2">
      <c r="B166" s="148"/>
      <c r="C166" s="355"/>
      <c r="D166" s="345" t="s">
        <v>135</v>
      </c>
      <c r="E166" s="356" t="s">
        <v>3</v>
      </c>
      <c r="F166" s="357" t="s">
        <v>151</v>
      </c>
      <c r="G166" s="355"/>
      <c r="H166" s="356" t="s">
        <v>3</v>
      </c>
      <c r="I166" s="150"/>
      <c r="J166" s="355"/>
      <c r="K166" s="355"/>
      <c r="L166" s="148"/>
      <c r="M166" s="151"/>
      <c r="N166" s="152"/>
      <c r="O166" s="152"/>
      <c r="P166" s="152"/>
      <c r="Q166" s="152"/>
      <c r="R166" s="152"/>
      <c r="S166" s="152"/>
      <c r="T166" s="153"/>
      <c r="AT166" s="149" t="s">
        <v>135</v>
      </c>
      <c r="AU166" s="149" t="s">
        <v>83</v>
      </c>
      <c r="AV166" s="14" t="s">
        <v>81</v>
      </c>
      <c r="AW166" s="14" t="s">
        <v>32</v>
      </c>
      <c r="AX166" s="14" t="s">
        <v>73</v>
      </c>
      <c r="AY166" s="149" t="s">
        <v>124</v>
      </c>
    </row>
    <row r="167" spans="1:65" s="13" customFormat="1" x14ac:dyDescent="0.2">
      <c r="B167" s="142"/>
      <c r="C167" s="347"/>
      <c r="D167" s="345" t="s">
        <v>135</v>
      </c>
      <c r="E167" s="348" t="s">
        <v>3</v>
      </c>
      <c r="F167" s="349" t="s">
        <v>226</v>
      </c>
      <c r="G167" s="347"/>
      <c r="H167" s="350">
        <v>8.64</v>
      </c>
      <c r="I167" s="144"/>
      <c r="J167" s="347"/>
      <c r="K167" s="347"/>
      <c r="L167" s="142"/>
      <c r="M167" s="145"/>
      <c r="N167" s="146"/>
      <c r="O167" s="146"/>
      <c r="P167" s="146"/>
      <c r="Q167" s="146"/>
      <c r="R167" s="146"/>
      <c r="S167" s="146"/>
      <c r="T167" s="147"/>
      <c r="AT167" s="143" t="s">
        <v>135</v>
      </c>
      <c r="AU167" s="143" t="s">
        <v>83</v>
      </c>
      <c r="AV167" s="13" t="s">
        <v>83</v>
      </c>
      <c r="AW167" s="13" t="s">
        <v>32</v>
      </c>
      <c r="AX167" s="13" t="s">
        <v>73</v>
      </c>
      <c r="AY167" s="143" t="s">
        <v>124</v>
      </c>
    </row>
    <row r="168" spans="1:65" s="15" customFormat="1" x14ac:dyDescent="0.2">
      <c r="B168" s="154"/>
      <c r="C168" s="351"/>
      <c r="D168" s="345" t="s">
        <v>135</v>
      </c>
      <c r="E168" s="352" t="s">
        <v>3</v>
      </c>
      <c r="F168" s="353" t="s">
        <v>152</v>
      </c>
      <c r="G168" s="351"/>
      <c r="H168" s="354">
        <v>109.92</v>
      </c>
      <c r="I168" s="156"/>
      <c r="J168" s="351"/>
      <c r="K168" s="351"/>
      <c r="L168" s="154"/>
      <c r="M168" s="157"/>
      <c r="N168" s="158"/>
      <c r="O168" s="158"/>
      <c r="P168" s="158"/>
      <c r="Q168" s="158"/>
      <c r="R168" s="158"/>
      <c r="S168" s="158"/>
      <c r="T168" s="159"/>
      <c r="AT168" s="155" t="s">
        <v>135</v>
      </c>
      <c r="AU168" s="155" t="s">
        <v>83</v>
      </c>
      <c r="AV168" s="15" t="s">
        <v>132</v>
      </c>
      <c r="AW168" s="15" t="s">
        <v>32</v>
      </c>
      <c r="AX168" s="15" t="s">
        <v>81</v>
      </c>
      <c r="AY168" s="155" t="s">
        <v>124</v>
      </c>
    </row>
    <row r="169" spans="1:65" s="2" customFormat="1" ht="16.5" customHeight="1" x14ac:dyDescent="0.2">
      <c r="A169" s="34"/>
      <c r="B169" s="131"/>
      <c r="C169" s="358" t="s">
        <v>183</v>
      </c>
      <c r="D169" s="358" t="s">
        <v>230</v>
      </c>
      <c r="E169" s="359" t="s">
        <v>231</v>
      </c>
      <c r="F169" s="360" t="s">
        <v>232</v>
      </c>
      <c r="G169" s="361" t="s">
        <v>130</v>
      </c>
      <c r="H169" s="362">
        <v>51.84</v>
      </c>
      <c r="I169" s="166"/>
      <c r="J169" s="363">
        <f>ROUND(I169*H169,2)</f>
        <v>0</v>
      </c>
      <c r="K169" s="360" t="s">
        <v>131</v>
      </c>
      <c r="L169" s="167"/>
      <c r="M169" s="168" t="s">
        <v>3</v>
      </c>
      <c r="N169" s="169" t="s">
        <v>44</v>
      </c>
      <c r="O169" s="55"/>
      <c r="P169" s="135">
        <f>O169*H169</f>
        <v>0</v>
      </c>
      <c r="Q169" s="135">
        <v>0</v>
      </c>
      <c r="R169" s="135">
        <f>Q169*H169</f>
        <v>0</v>
      </c>
      <c r="S169" s="135">
        <v>0</v>
      </c>
      <c r="T169" s="136">
        <f>S169*H169</f>
        <v>0</v>
      </c>
      <c r="U169" s="34"/>
      <c r="V169" s="34"/>
      <c r="W169" s="34"/>
      <c r="X169" s="34"/>
      <c r="Y169" s="34"/>
      <c r="Z169" s="34"/>
      <c r="AA169" s="34"/>
      <c r="AB169" s="34"/>
      <c r="AC169" s="34"/>
      <c r="AD169" s="34"/>
      <c r="AE169" s="34"/>
      <c r="AR169" s="137" t="s">
        <v>233</v>
      </c>
      <c r="AT169" s="137" t="s">
        <v>230</v>
      </c>
      <c r="AU169" s="137" t="s">
        <v>83</v>
      </c>
      <c r="AY169" s="19" t="s">
        <v>124</v>
      </c>
      <c r="BE169" s="138">
        <f>IF(N169="základní",J169,0)</f>
        <v>0</v>
      </c>
      <c r="BF169" s="138">
        <f>IF(N169="snížená",J169,0)</f>
        <v>0</v>
      </c>
      <c r="BG169" s="138">
        <f>IF(N169="zákl. přenesená",J169,0)</f>
        <v>0</v>
      </c>
      <c r="BH169" s="138">
        <f>IF(N169="sníž. přenesená",J169,0)</f>
        <v>0</v>
      </c>
      <c r="BI169" s="138">
        <f>IF(N169="nulová",J169,0)</f>
        <v>0</v>
      </c>
      <c r="BJ169" s="19" t="s">
        <v>81</v>
      </c>
      <c r="BK169" s="138">
        <f>ROUND(I169*H169,2)</f>
        <v>0</v>
      </c>
      <c r="BL169" s="19" t="s">
        <v>187</v>
      </c>
      <c r="BM169" s="137" t="s">
        <v>234</v>
      </c>
    </row>
    <row r="170" spans="1:65" s="2" customFormat="1" ht="24" x14ac:dyDescent="0.2">
      <c r="A170" s="34"/>
      <c r="B170" s="131"/>
      <c r="C170" s="334" t="s">
        <v>9</v>
      </c>
      <c r="D170" s="334" t="s">
        <v>127</v>
      </c>
      <c r="E170" s="335" t="s">
        <v>235</v>
      </c>
      <c r="F170" s="336" t="s">
        <v>236</v>
      </c>
      <c r="G170" s="337" t="s">
        <v>130</v>
      </c>
      <c r="H170" s="338">
        <v>1.92</v>
      </c>
      <c r="I170" s="132"/>
      <c r="J170" s="339">
        <f>ROUND(I170*H170,2)</f>
        <v>0</v>
      </c>
      <c r="K170" s="336" t="s">
        <v>131</v>
      </c>
      <c r="L170" s="35"/>
      <c r="M170" s="133" t="s">
        <v>3</v>
      </c>
      <c r="N170" s="134" t="s">
        <v>44</v>
      </c>
      <c r="O170" s="55"/>
      <c r="P170" s="135">
        <f>O170*H170</f>
        <v>0</v>
      </c>
      <c r="Q170" s="135">
        <v>0</v>
      </c>
      <c r="R170" s="135">
        <f>Q170*H170</f>
        <v>0</v>
      </c>
      <c r="S170" s="135">
        <v>0</v>
      </c>
      <c r="T170" s="136">
        <f>S170*H170</f>
        <v>0</v>
      </c>
      <c r="U170" s="34"/>
      <c r="V170" s="34"/>
      <c r="W170" s="34"/>
      <c r="X170" s="34"/>
      <c r="Y170" s="34"/>
      <c r="Z170" s="34"/>
      <c r="AA170" s="34"/>
      <c r="AB170" s="34"/>
      <c r="AC170" s="34"/>
      <c r="AD170" s="34"/>
      <c r="AE170" s="34"/>
      <c r="AR170" s="137" t="s">
        <v>187</v>
      </c>
      <c r="AT170" s="137" t="s">
        <v>127</v>
      </c>
      <c r="AU170" s="137" t="s">
        <v>83</v>
      </c>
      <c r="AY170" s="19" t="s">
        <v>124</v>
      </c>
      <c r="BE170" s="138">
        <f>IF(N170="základní",J170,0)</f>
        <v>0</v>
      </c>
      <c r="BF170" s="138">
        <f>IF(N170="snížená",J170,0)</f>
        <v>0</v>
      </c>
      <c r="BG170" s="138">
        <f>IF(N170="zákl. přenesená",J170,0)</f>
        <v>0</v>
      </c>
      <c r="BH170" s="138">
        <f>IF(N170="sníž. přenesená",J170,0)</f>
        <v>0</v>
      </c>
      <c r="BI170" s="138">
        <f>IF(N170="nulová",J170,0)</f>
        <v>0</v>
      </c>
      <c r="BJ170" s="19" t="s">
        <v>81</v>
      </c>
      <c r="BK170" s="138">
        <f>ROUND(I170*H170,2)</f>
        <v>0</v>
      </c>
      <c r="BL170" s="19" t="s">
        <v>187</v>
      </c>
      <c r="BM170" s="137" t="s">
        <v>237</v>
      </c>
    </row>
    <row r="171" spans="1:65" s="2" customFormat="1" ht="39" x14ac:dyDescent="0.2">
      <c r="A171" s="34"/>
      <c r="B171" s="35"/>
      <c r="C171" s="326"/>
      <c r="D171" s="345" t="s">
        <v>133</v>
      </c>
      <c r="E171" s="326"/>
      <c r="F171" s="346" t="s">
        <v>238</v>
      </c>
      <c r="G171" s="326"/>
      <c r="H171" s="326"/>
      <c r="I171" s="139"/>
      <c r="J171" s="326"/>
      <c r="K171" s="326"/>
      <c r="L171" s="35"/>
      <c r="M171" s="140"/>
      <c r="N171" s="141"/>
      <c r="O171" s="55"/>
      <c r="P171" s="55"/>
      <c r="Q171" s="55"/>
      <c r="R171" s="55"/>
      <c r="S171" s="55"/>
      <c r="T171" s="56"/>
      <c r="U171" s="34"/>
      <c r="V171" s="34"/>
      <c r="W171" s="34"/>
      <c r="X171" s="34"/>
      <c r="Y171" s="34"/>
      <c r="Z171" s="34"/>
      <c r="AA171" s="34"/>
      <c r="AB171" s="34"/>
      <c r="AC171" s="34"/>
      <c r="AD171" s="34"/>
      <c r="AE171" s="34"/>
      <c r="AT171" s="19" t="s">
        <v>133</v>
      </c>
      <c r="AU171" s="19" t="s">
        <v>83</v>
      </c>
    </row>
    <row r="172" spans="1:65" s="14" customFormat="1" x14ac:dyDescent="0.2">
      <c r="B172" s="148"/>
      <c r="C172" s="355"/>
      <c r="D172" s="345" t="s">
        <v>135</v>
      </c>
      <c r="E172" s="356" t="s">
        <v>3</v>
      </c>
      <c r="F172" s="357" t="s">
        <v>139</v>
      </c>
      <c r="G172" s="355"/>
      <c r="H172" s="356" t="s">
        <v>3</v>
      </c>
      <c r="I172" s="150"/>
      <c r="J172" s="355"/>
      <c r="K172" s="355"/>
      <c r="L172" s="148"/>
      <c r="M172" s="151"/>
      <c r="N172" s="152"/>
      <c r="O172" s="152"/>
      <c r="P172" s="152"/>
      <c r="Q172" s="152"/>
      <c r="R172" s="152"/>
      <c r="S172" s="152"/>
      <c r="T172" s="153"/>
      <c r="AT172" s="149" t="s">
        <v>135</v>
      </c>
      <c r="AU172" s="149" t="s">
        <v>83</v>
      </c>
      <c r="AV172" s="14" t="s">
        <v>81</v>
      </c>
      <c r="AW172" s="14" t="s">
        <v>32</v>
      </c>
      <c r="AX172" s="14" t="s">
        <v>73</v>
      </c>
      <c r="AY172" s="149" t="s">
        <v>124</v>
      </c>
    </row>
    <row r="173" spans="1:65" s="13" customFormat="1" x14ac:dyDescent="0.2">
      <c r="B173" s="142"/>
      <c r="C173" s="347"/>
      <c r="D173" s="345" t="s">
        <v>135</v>
      </c>
      <c r="E173" s="348" t="s">
        <v>3</v>
      </c>
      <c r="F173" s="349" t="s">
        <v>239</v>
      </c>
      <c r="G173" s="347"/>
      <c r="H173" s="350">
        <v>1.92</v>
      </c>
      <c r="I173" s="144"/>
      <c r="J173" s="347"/>
      <c r="K173" s="347"/>
      <c r="L173" s="142"/>
      <c r="M173" s="145"/>
      <c r="N173" s="146"/>
      <c r="O173" s="146"/>
      <c r="P173" s="146"/>
      <c r="Q173" s="146"/>
      <c r="R173" s="146"/>
      <c r="S173" s="146"/>
      <c r="T173" s="147"/>
      <c r="AT173" s="143" t="s">
        <v>135</v>
      </c>
      <c r="AU173" s="143" t="s">
        <v>83</v>
      </c>
      <c r="AV173" s="13" t="s">
        <v>83</v>
      </c>
      <c r="AW173" s="13" t="s">
        <v>32</v>
      </c>
      <c r="AX173" s="13" t="s">
        <v>73</v>
      </c>
      <c r="AY173" s="143" t="s">
        <v>124</v>
      </c>
    </row>
    <row r="174" spans="1:65" s="15" customFormat="1" x14ac:dyDescent="0.2">
      <c r="B174" s="154"/>
      <c r="C174" s="351"/>
      <c r="D174" s="345" t="s">
        <v>135</v>
      </c>
      <c r="E174" s="352" t="s">
        <v>3</v>
      </c>
      <c r="F174" s="353" t="s">
        <v>152</v>
      </c>
      <c r="G174" s="351"/>
      <c r="H174" s="354">
        <v>1.92</v>
      </c>
      <c r="I174" s="156"/>
      <c r="J174" s="351"/>
      <c r="K174" s="351"/>
      <c r="L174" s="154"/>
      <c r="M174" s="157"/>
      <c r="N174" s="158"/>
      <c r="O174" s="158"/>
      <c r="P174" s="158"/>
      <c r="Q174" s="158"/>
      <c r="R174" s="158"/>
      <c r="S174" s="158"/>
      <c r="T174" s="159"/>
      <c r="AT174" s="155" t="s">
        <v>135</v>
      </c>
      <c r="AU174" s="155" t="s">
        <v>83</v>
      </c>
      <c r="AV174" s="15" t="s">
        <v>132</v>
      </c>
      <c r="AW174" s="15" t="s">
        <v>32</v>
      </c>
      <c r="AX174" s="15" t="s">
        <v>81</v>
      </c>
      <c r="AY174" s="155" t="s">
        <v>124</v>
      </c>
    </row>
    <row r="175" spans="1:65" s="2" customFormat="1" ht="24" x14ac:dyDescent="0.2">
      <c r="A175" s="34"/>
      <c r="B175" s="131"/>
      <c r="C175" s="334" t="s">
        <v>187</v>
      </c>
      <c r="D175" s="334" t="s">
        <v>127</v>
      </c>
      <c r="E175" s="335" t="s">
        <v>240</v>
      </c>
      <c r="F175" s="336" t="s">
        <v>241</v>
      </c>
      <c r="G175" s="337" t="s">
        <v>130</v>
      </c>
      <c r="H175" s="338">
        <v>4.32</v>
      </c>
      <c r="I175" s="132"/>
      <c r="J175" s="339">
        <f>ROUND(I175*H175,2)</f>
        <v>0</v>
      </c>
      <c r="K175" s="336" t="s">
        <v>131</v>
      </c>
      <c r="L175" s="35"/>
      <c r="M175" s="133" t="s">
        <v>3</v>
      </c>
      <c r="N175" s="134" t="s">
        <v>44</v>
      </c>
      <c r="O175" s="55"/>
      <c r="P175" s="135">
        <f>O175*H175</f>
        <v>0</v>
      </c>
      <c r="Q175" s="135">
        <v>0</v>
      </c>
      <c r="R175" s="135">
        <f>Q175*H175</f>
        <v>0</v>
      </c>
      <c r="S175" s="135">
        <v>0</v>
      </c>
      <c r="T175" s="136">
        <f>S175*H175</f>
        <v>0</v>
      </c>
      <c r="U175" s="34"/>
      <c r="V175" s="34"/>
      <c r="W175" s="34"/>
      <c r="X175" s="34"/>
      <c r="Y175" s="34"/>
      <c r="Z175" s="34"/>
      <c r="AA175" s="34"/>
      <c r="AB175" s="34"/>
      <c r="AC175" s="34"/>
      <c r="AD175" s="34"/>
      <c r="AE175" s="34"/>
      <c r="AR175" s="137" t="s">
        <v>187</v>
      </c>
      <c r="AT175" s="137" t="s">
        <v>127</v>
      </c>
      <c r="AU175" s="137" t="s">
        <v>83</v>
      </c>
      <c r="AY175" s="19" t="s">
        <v>124</v>
      </c>
      <c r="BE175" s="138">
        <f>IF(N175="základní",J175,0)</f>
        <v>0</v>
      </c>
      <c r="BF175" s="138">
        <f>IF(N175="snížená",J175,0)</f>
        <v>0</v>
      </c>
      <c r="BG175" s="138">
        <f>IF(N175="zákl. přenesená",J175,0)</f>
        <v>0</v>
      </c>
      <c r="BH175" s="138">
        <f>IF(N175="sníž. přenesená",J175,0)</f>
        <v>0</v>
      </c>
      <c r="BI175" s="138">
        <f>IF(N175="nulová",J175,0)</f>
        <v>0</v>
      </c>
      <c r="BJ175" s="19" t="s">
        <v>81</v>
      </c>
      <c r="BK175" s="138">
        <f>ROUND(I175*H175,2)</f>
        <v>0</v>
      </c>
      <c r="BL175" s="19" t="s">
        <v>187</v>
      </c>
      <c r="BM175" s="137" t="s">
        <v>233</v>
      </c>
    </row>
    <row r="176" spans="1:65" s="2" customFormat="1" ht="39" x14ac:dyDescent="0.2">
      <c r="A176" s="34"/>
      <c r="B176" s="35"/>
      <c r="C176" s="326"/>
      <c r="D176" s="345" t="s">
        <v>133</v>
      </c>
      <c r="E176" s="326"/>
      <c r="F176" s="346" t="s">
        <v>238</v>
      </c>
      <c r="G176" s="326"/>
      <c r="H176" s="326"/>
      <c r="I176" s="139"/>
      <c r="J176" s="326"/>
      <c r="K176" s="326"/>
      <c r="L176" s="35"/>
      <c r="M176" s="140"/>
      <c r="N176" s="141"/>
      <c r="O176" s="55"/>
      <c r="P176" s="55"/>
      <c r="Q176" s="55"/>
      <c r="R176" s="55"/>
      <c r="S176" s="55"/>
      <c r="T176" s="56"/>
      <c r="U176" s="34"/>
      <c r="V176" s="34"/>
      <c r="W176" s="34"/>
      <c r="X176" s="34"/>
      <c r="Y176" s="34"/>
      <c r="Z176" s="34"/>
      <c r="AA176" s="34"/>
      <c r="AB176" s="34"/>
      <c r="AC176" s="34"/>
      <c r="AD176" s="34"/>
      <c r="AE176" s="34"/>
      <c r="AT176" s="19" t="s">
        <v>133</v>
      </c>
      <c r="AU176" s="19" t="s">
        <v>83</v>
      </c>
    </row>
    <row r="177" spans="1:65" s="14" customFormat="1" x14ac:dyDescent="0.2">
      <c r="B177" s="148"/>
      <c r="C177" s="355"/>
      <c r="D177" s="345" t="s">
        <v>135</v>
      </c>
      <c r="E177" s="356" t="s">
        <v>3</v>
      </c>
      <c r="F177" s="357" t="s">
        <v>141</v>
      </c>
      <c r="G177" s="355"/>
      <c r="H177" s="356" t="s">
        <v>3</v>
      </c>
      <c r="I177" s="150"/>
      <c r="J177" s="355"/>
      <c r="K177" s="355"/>
      <c r="L177" s="148"/>
      <c r="M177" s="151"/>
      <c r="N177" s="152"/>
      <c r="O177" s="152"/>
      <c r="P177" s="152"/>
      <c r="Q177" s="152"/>
      <c r="R177" s="152"/>
      <c r="S177" s="152"/>
      <c r="T177" s="153"/>
      <c r="AT177" s="149" t="s">
        <v>135</v>
      </c>
      <c r="AU177" s="149" t="s">
        <v>83</v>
      </c>
      <c r="AV177" s="14" t="s">
        <v>81</v>
      </c>
      <c r="AW177" s="14" t="s">
        <v>32</v>
      </c>
      <c r="AX177" s="14" t="s">
        <v>73</v>
      </c>
      <c r="AY177" s="149" t="s">
        <v>124</v>
      </c>
    </row>
    <row r="178" spans="1:65" s="13" customFormat="1" x14ac:dyDescent="0.2">
      <c r="B178" s="142"/>
      <c r="C178" s="347"/>
      <c r="D178" s="345" t="s">
        <v>135</v>
      </c>
      <c r="E178" s="348" t="s">
        <v>3</v>
      </c>
      <c r="F178" s="349" t="s">
        <v>242</v>
      </c>
      <c r="G178" s="347"/>
      <c r="H178" s="350">
        <v>4.32</v>
      </c>
      <c r="I178" s="144"/>
      <c r="J178" s="347"/>
      <c r="K178" s="347"/>
      <c r="L178" s="142"/>
      <c r="M178" s="145"/>
      <c r="N178" s="146"/>
      <c r="O178" s="146"/>
      <c r="P178" s="146"/>
      <c r="Q178" s="146"/>
      <c r="R178" s="146"/>
      <c r="S178" s="146"/>
      <c r="T178" s="147"/>
      <c r="AT178" s="143" t="s">
        <v>135</v>
      </c>
      <c r="AU178" s="143" t="s">
        <v>83</v>
      </c>
      <c r="AV178" s="13" t="s">
        <v>83</v>
      </c>
      <c r="AW178" s="13" t="s">
        <v>32</v>
      </c>
      <c r="AX178" s="13" t="s">
        <v>73</v>
      </c>
      <c r="AY178" s="143" t="s">
        <v>124</v>
      </c>
    </row>
    <row r="179" spans="1:65" s="15" customFormat="1" x14ac:dyDescent="0.2">
      <c r="B179" s="154"/>
      <c r="C179" s="351"/>
      <c r="D179" s="345" t="s">
        <v>135</v>
      </c>
      <c r="E179" s="352" t="s">
        <v>3</v>
      </c>
      <c r="F179" s="353" t="s">
        <v>152</v>
      </c>
      <c r="G179" s="351"/>
      <c r="H179" s="354">
        <v>4.32</v>
      </c>
      <c r="I179" s="156"/>
      <c r="J179" s="351"/>
      <c r="K179" s="351"/>
      <c r="L179" s="154"/>
      <c r="M179" s="157"/>
      <c r="N179" s="158"/>
      <c r="O179" s="158"/>
      <c r="P179" s="158"/>
      <c r="Q179" s="158"/>
      <c r="R179" s="158"/>
      <c r="S179" s="158"/>
      <c r="T179" s="159"/>
      <c r="AT179" s="155" t="s">
        <v>135</v>
      </c>
      <c r="AU179" s="155" t="s">
        <v>83</v>
      </c>
      <c r="AV179" s="15" t="s">
        <v>132</v>
      </c>
      <c r="AW179" s="15" t="s">
        <v>32</v>
      </c>
      <c r="AX179" s="15" t="s">
        <v>81</v>
      </c>
      <c r="AY179" s="155" t="s">
        <v>124</v>
      </c>
    </row>
    <row r="180" spans="1:65" s="2" customFormat="1" ht="24" x14ac:dyDescent="0.2">
      <c r="A180" s="34"/>
      <c r="B180" s="131"/>
      <c r="C180" s="334" t="s">
        <v>243</v>
      </c>
      <c r="D180" s="334" t="s">
        <v>127</v>
      </c>
      <c r="E180" s="335" t="s">
        <v>244</v>
      </c>
      <c r="F180" s="336" t="s">
        <v>245</v>
      </c>
      <c r="G180" s="337" t="s">
        <v>130</v>
      </c>
      <c r="H180" s="338">
        <v>51.84</v>
      </c>
      <c r="I180" s="132"/>
      <c r="J180" s="339">
        <f>ROUND(I180*H180,2)</f>
        <v>0</v>
      </c>
      <c r="K180" s="336" t="s">
        <v>131</v>
      </c>
      <c r="L180" s="35"/>
      <c r="M180" s="133" t="s">
        <v>3</v>
      </c>
      <c r="N180" s="134" t="s">
        <v>44</v>
      </c>
      <c r="O180" s="55"/>
      <c r="P180" s="135">
        <f>O180*H180</f>
        <v>0</v>
      </c>
      <c r="Q180" s="135">
        <v>0</v>
      </c>
      <c r="R180" s="135">
        <f>Q180*H180</f>
        <v>0</v>
      </c>
      <c r="S180" s="135">
        <v>0</v>
      </c>
      <c r="T180" s="136">
        <f>S180*H180</f>
        <v>0</v>
      </c>
      <c r="U180" s="34"/>
      <c r="V180" s="34"/>
      <c r="W180" s="34"/>
      <c r="X180" s="34"/>
      <c r="Y180" s="34"/>
      <c r="Z180" s="34"/>
      <c r="AA180" s="34"/>
      <c r="AB180" s="34"/>
      <c r="AC180" s="34"/>
      <c r="AD180" s="34"/>
      <c r="AE180" s="34"/>
      <c r="AR180" s="137" t="s">
        <v>187</v>
      </c>
      <c r="AT180" s="137" t="s">
        <v>127</v>
      </c>
      <c r="AU180" s="137" t="s">
        <v>83</v>
      </c>
      <c r="AY180" s="19" t="s">
        <v>124</v>
      </c>
      <c r="BE180" s="138">
        <f>IF(N180="základní",J180,0)</f>
        <v>0</v>
      </c>
      <c r="BF180" s="138">
        <f>IF(N180="snížená",J180,0)</f>
        <v>0</v>
      </c>
      <c r="BG180" s="138">
        <f>IF(N180="zákl. přenesená",J180,0)</f>
        <v>0</v>
      </c>
      <c r="BH180" s="138">
        <f>IF(N180="sníž. přenesená",J180,0)</f>
        <v>0</v>
      </c>
      <c r="BI180" s="138">
        <f>IF(N180="nulová",J180,0)</f>
        <v>0</v>
      </c>
      <c r="BJ180" s="19" t="s">
        <v>81</v>
      </c>
      <c r="BK180" s="138">
        <f>ROUND(I180*H180,2)</f>
        <v>0</v>
      </c>
      <c r="BL180" s="19" t="s">
        <v>187</v>
      </c>
      <c r="BM180" s="137" t="s">
        <v>246</v>
      </c>
    </row>
    <row r="181" spans="1:65" s="2" customFormat="1" ht="39" x14ac:dyDescent="0.2">
      <c r="A181" s="34"/>
      <c r="B181" s="35"/>
      <c r="C181" s="326"/>
      <c r="D181" s="345" t="s">
        <v>133</v>
      </c>
      <c r="E181" s="326"/>
      <c r="F181" s="346" t="s">
        <v>238</v>
      </c>
      <c r="G181" s="326"/>
      <c r="H181" s="326"/>
      <c r="I181" s="139"/>
      <c r="J181" s="326"/>
      <c r="K181" s="326"/>
      <c r="L181" s="35"/>
      <c r="M181" s="140"/>
      <c r="N181" s="141"/>
      <c r="O181" s="55"/>
      <c r="P181" s="55"/>
      <c r="Q181" s="55"/>
      <c r="R181" s="55"/>
      <c r="S181" s="55"/>
      <c r="T181" s="56"/>
      <c r="U181" s="34"/>
      <c r="V181" s="34"/>
      <c r="W181" s="34"/>
      <c r="X181" s="34"/>
      <c r="Y181" s="34"/>
      <c r="Z181" s="34"/>
      <c r="AA181" s="34"/>
      <c r="AB181" s="34"/>
      <c r="AC181" s="34"/>
      <c r="AD181" s="34"/>
      <c r="AE181" s="34"/>
      <c r="AT181" s="19" t="s">
        <v>133</v>
      </c>
      <c r="AU181" s="19" t="s">
        <v>83</v>
      </c>
    </row>
    <row r="182" spans="1:65" s="14" customFormat="1" x14ac:dyDescent="0.2">
      <c r="B182" s="148"/>
      <c r="C182" s="355"/>
      <c r="D182" s="345" t="s">
        <v>135</v>
      </c>
      <c r="E182" s="356" t="s">
        <v>3</v>
      </c>
      <c r="F182" s="357" t="s">
        <v>143</v>
      </c>
      <c r="G182" s="355"/>
      <c r="H182" s="356" t="s">
        <v>3</v>
      </c>
      <c r="I182" s="150"/>
      <c r="J182" s="355"/>
      <c r="K182" s="355"/>
      <c r="L182" s="148"/>
      <c r="M182" s="151"/>
      <c r="N182" s="152"/>
      <c r="O182" s="152"/>
      <c r="P182" s="152"/>
      <c r="Q182" s="152"/>
      <c r="R182" s="152"/>
      <c r="S182" s="152"/>
      <c r="T182" s="153"/>
      <c r="AT182" s="149" t="s">
        <v>135</v>
      </c>
      <c r="AU182" s="149" t="s">
        <v>83</v>
      </c>
      <c r="AV182" s="14" t="s">
        <v>81</v>
      </c>
      <c r="AW182" s="14" t="s">
        <v>32</v>
      </c>
      <c r="AX182" s="14" t="s">
        <v>73</v>
      </c>
      <c r="AY182" s="149" t="s">
        <v>124</v>
      </c>
    </row>
    <row r="183" spans="1:65" s="13" customFormat="1" x14ac:dyDescent="0.2">
      <c r="B183" s="142"/>
      <c r="C183" s="347"/>
      <c r="D183" s="345" t="s">
        <v>135</v>
      </c>
      <c r="E183" s="348" t="s">
        <v>3</v>
      </c>
      <c r="F183" s="349" t="s">
        <v>247</v>
      </c>
      <c r="G183" s="347"/>
      <c r="H183" s="350">
        <v>8.64</v>
      </c>
      <c r="I183" s="144"/>
      <c r="J183" s="347"/>
      <c r="K183" s="347"/>
      <c r="L183" s="142"/>
      <c r="M183" s="145"/>
      <c r="N183" s="146"/>
      <c r="O183" s="146"/>
      <c r="P183" s="146"/>
      <c r="Q183" s="146"/>
      <c r="R183" s="146"/>
      <c r="S183" s="146"/>
      <c r="T183" s="147"/>
      <c r="AT183" s="143" t="s">
        <v>135</v>
      </c>
      <c r="AU183" s="143" t="s">
        <v>83</v>
      </c>
      <c r="AV183" s="13" t="s">
        <v>83</v>
      </c>
      <c r="AW183" s="13" t="s">
        <v>32</v>
      </c>
      <c r="AX183" s="13" t="s">
        <v>73</v>
      </c>
      <c r="AY183" s="143" t="s">
        <v>124</v>
      </c>
    </row>
    <row r="184" spans="1:65" s="14" customFormat="1" x14ac:dyDescent="0.2">
      <c r="B184" s="148"/>
      <c r="C184" s="355"/>
      <c r="D184" s="345" t="s">
        <v>135</v>
      </c>
      <c r="E184" s="356" t="s">
        <v>3</v>
      </c>
      <c r="F184" s="357" t="s">
        <v>145</v>
      </c>
      <c r="G184" s="355"/>
      <c r="H184" s="356" t="s">
        <v>3</v>
      </c>
      <c r="I184" s="150"/>
      <c r="J184" s="355"/>
      <c r="K184" s="355"/>
      <c r="L184" s="148"/>
      <c r="M184" s="151"/>
      <c r="N184" s="152"/>
      <c r="O184" s="152"/>
      <c r="P184" s="152"/>
      <c r="Q184" s="152"/>
      <c r="R184" s="152"/>
      <c r="S184" s="152"/>
      <c r="T184" s="153"/>
      <c r="AT184" s="149" t="s">
        <v>135</v>
      </c>
      <c r="AU184" s="149" t="s">
        <v>83</v>
      </c>
      <c r="AV184" s="14" t="s">
        <v>81</v>
      </c>
      <c r="AW184" s="14" t="s">
        <v>32</v>
      </c>
      <c r="AX184" s="14" t="s">
        <v>73</v>
      </c>
      <c r="AY184" s="149" t="s">
        <v>124</v>
      </c>
    </row>
    <row r="185" spans="1:65" s="13" customFormat="1" x14ac:dyDescent="0.2">
      <c r="B185" s="142"/>
      <c r="C185" s="347"/>
      <c r="D185" s="345" t="s">
        <v>135</v>
      </c>
      <c r="E185" s="348" t="s">
        <v>3</v>
      </c>
      <c r="F185" s="349" t="s">
        <v>227</v>
      </c>
      <c r="G185" s="347"/>
      <c r="H185" s="350">
        <v>8.64</v>
      </c>
      <c r="I185" s="144"/>
      <c r="J185" s="347"/>
      <c r="K185" s="347"/>
      <c r="L185" s="142"/>
      <c r="M185" s="145"/>
      <c r="N185" s="146"/>
      <c r="O185" s="146"/>
      <c r="P185" s="146"/>
      <c r="Q185" s="146"/>
      <c r="R185" s="146"/>
      <c r="S185" s="146"/>
      <c r="T185" s="147"/>
      <c r="AT185" s="143" t="s">
        <v>135</v>
      </c>
      <c r="AU185" s="143" t="s">
        <v>83</v>
      </c>
      <c r="AV185" s="13" t="s">
        <v>83</v>
      </c>
      <c r="AW185" s="13" t="s">
        <v>32</v>
      </c>
      <c r="AX185" s="13" t="s">
        <v>73</v>
      </c>
      <c r="AY185" s="143" t="s">
        <v>124</v>
      </c>
    </row>
    <row r="186" spans="1:65" s="14" customFormat="1" x14ac:dyDescent="0.2">
      <c r="B186" s="148"/>
      <c r="C186" s="355"/>
      <c r="D186" s="345" t="s">
        <v>135</v>
      </c>
      <c r="E186" s="356" t="s">
        <v>3</v>
      </c>
      <c r="F186" s="357" t="s">
        <v>147</v>
      </c>
      <c r="G186" s="355"/>
      <c r="H186" s="356" t="s">
        <v>3</v>
      </c>
      <c r="I186" s="150"/>
      <c r="J186" s="355"/>
      <c r="K186" s="355"/>
      <c r="L186" s="148"/>
      <c r="M186" s="151"/>
      <c r="N186" s="152"/>
      <c r="O186" s="152"/>
      <c r="P186" s="152"/>
      <c r="Q186" s="152"/>
      <c r="R186" s="152"/>
      <c r="S186" s="152"/>
      <c r="T186" s="153"/>
      <c r="AT186" s="149" t="s">
        <v>135</v>
      </c>
      <c r="AU186" s="149" t="s">
        <v>83</v>
      </c>
      <c r="AV186" s="14" t="s">
        <v>81</v>
      </c>
      <c r="AW186" s="14" t="s">
        <v>32</v>
      </c>
      <c r="AX186" s="14" t="s">
        <v>73</v>
      </c>
      <c r="AY186" s="149" t="s">
        <v>124</v>
      </c>
    </row>
    <row r="187" spans="1:65" s="13" customFormat="1" x14ac:dyDescent="0.2">
      <c r="B187" s="142"/>
      <c r="C187" s="347"/>
      <c r="D187" s="345" t="s">
        <v>135</v>
      </c>
      <c r="E187" s="348" t="s">
        <v>3</v>
      </c>
      <c r="F187" s="349" t="s">
        <v>228</v>
      </c>
      <c r="G187" s="347"/>
      <c r="H187" s="350">
        <v>8.64</v>
      </c>
      <c r="I187" s="144"/>
      <c r="J187" s="347"/>
      <c r="K187" s="347"/>
      <c r="L187" s="142"/>
      <c r="M187" s="145"/>
      <c r="N187" s="146"/>
      <c r="O187" s="146"/>
      <c r="P187" s="146"/>
      <c r="Q187" s="146"/>
      <c r="R187" s="146"/>
      <c r="S187" s="146"/>
      <c r="T187" s="147"/>
      <c r="AT187" s="143" t="s">
        <v>135</v>
      </c>
      <c r="AU187" s="143" t="s">
        <v>83</v>
      </c>
      <c r="AV187" s="13" t="s">
        <v>83</v>
      </c>
      <c r="AW187" s="13" t="s">
        <v>32</v>
      </c>
      <c r="AX187" s="13" t="s">
        <v>73</v>
      </c>
      <c r="AY187" s="143" t="s">
        <v>124</v>
      </c>
    </row>
    <row r="188" spans="1:65" s="14" customFormat="1" x14ac:dyDescent="0.2">
      <c r="B188" s="148"/>
      <c r="C188" s="355"/>
      <c r="D188" s="345" t="s">
        <v>135</v>
      </c>
      <c r="E188" s="356" t="s">
        <v>3</v>
      </c>
      <c r="F188" s="357" t="s">
        <v>149</v>
      </c>
      <c r="G188" s="355"/>
      <c r="H188" s="356" t="s">
        <v>3</v>
      </c>
      <c r="I188" s="150"/>
      <c r="J188" s="355"/>
      <c r="K188" s="355"/>
      <c r="L188" s="148"/>
      <c r="M188" s="151"/>
      <c r="N188" s="152"/>
      <c r="O188" s="152"/>
      <c r="P188" s="152"/>
      <c r="Q188" s="152"/>
      <c r="R188" s="152"/>
      <c r="S188" s="152"/>
      <c r="T188" s="153"/>
      <c r="AT188" s="149" t="s">
        <v>135</v>
      </c>
      <c r="AU188" s="149" t="s">
        <v>83</v>
      </c>
      <c r="AV188" s="14" t="s">
        <v>81</v>
      </c>
      <c r="AW188" s="14" t="s">
        <v>32</v>
      </c>
      <c r="AX188" s="14" t="s">
        <v>73</v>
      </c>
      <c r="AY188" s="149" t="s">
        <v>124</v>
      </c>
    </row>
    <row r="189" spans="1:65" s="13" customFormat="1" x14ac:dyDescent="0.2">
      <c r="B189" s="142"/>
      <c r="C189" s="347"/>
      <c r="D189" s="345" t="s">
        <v>135</v>
      </c>
      <c r="E189" s="348" t="s">
        <v>3</v>
      </c>
      <c r="F189" s="349" t="s">
        <v>229</v>
      </c>
      <c r="G189" s="347"/>
      <c r="H189" s="350">
        <v>17.28</v>
      </c>
      <c r="I189" s="144"/>
      <c r="J189" s="347"/>
      <c r="K189" s="347"/>
      <c r="L189" s="142"/>
      <c r="M189" s="145"/>
      <c r="N189" s="146"/>
      <c r="O189" s="146"/>
      <c r="P189" s="146"/>
      <c r="Q189" s="146"/>
      <c r="R189" s="146"/>
      <c r="S189" s="146"/>
      <c r="T189" s="147"/>
      <c r="AT189" s="143" t="s">
        <v>135</v>
      </c>
      <c r="AU189" s="143" t="s">
        <v>83</v>
      </c>
      <c r="AV189" s="13" t="s">
        <v>83</v>
      </c>
      <c r="AW189" s="13" t="s">
        <v>32</v>
      </c>
      <c r="AX189" s="13" t="s">
        <v>73</v>
      </c>
      <c r="AY189" s="143" t="s">
        <v>124</v>
      </c>
    </row>
    <row r="190" spans="1:65" s="14" customFormat="1" x14ac:dyDescent="0.2">
      <c r="B190" s="148"/>
      <c r="C190" s="355"/>
      <c r="D190" s="345" t="s">
        <v>135</v>
      </c>
      <c r="E190" s="356" t="s">
        <v>3</v>
      </c>
      <c r="F190" s="357" t="s">
        <v>151</v>
      </c>
      <c r="G190" s="355"/>
      <c r="H190" s="356" t="s">
        <v>3</v>
      </c>
      <c r="I190" s="150"/>
      <c r="J190" s="355"/>
      <c r="K190" s="355"/>
      <c r="L190" s="148"/>
      <c r="M190" s="151"/>
      <c r="N190" s="152"/>
      <c r="O190" s="152"/>
      <c r="P190" s="152"/>
      <c r="Q190" s="152"/>
      <c r="R190" s="152"/>
      <c r="S190" s="152"/>
      <c r="T190" s="153"/>
      <c r="AT190" s="149" t="s">
        <v>135</v>
      </c>
      <c r="AU190" s="149" t="s">
        <v>83</v>
      </c>
      <c r="AV190" s="14" t="s">
        <v>81</v>
      </c>
      <c r="AW190" s="14" t="s">
        <v>32</v>
      </c>
      <c r="AX190" s="14" t="s">
        <v>73</v>
      </c>
      <c r="AY190" s="149" t="s">
        <v>124</v>
      </c>
    </row>
    <row r="191" spans="1:65" s="13" customFormat="1" x14ac:dyDescent="0.2">
      <c r="B191" s="142"/>
      <c r="C191" s="347"/>
      <c r="D191" s="345" t="s">
        <v>135</v>
      </c>
      <c r="E191" s="348" t="s">
        <v>3</v>
      </c>
      <c r="F191" s="349" t="s">
        <v>226</v>
      </c>
      <c r="G191" s="347"/>
      <c r="H191" s="350">
        <v>8.64</v>
      </c>
      <c r="I191" s="144"/>
      <c r="J191" s="347"/>
      <c r="K191" s="347"/>
      <c r="L191" s="142"/>
      <c r="M191" s="145"/>
      <c r="N191" s="146"/>
      <c r="O191" s="146"/>
      <c r="P191" s="146"/>
      <c r="Q191" s="146"/>
      <c r="R191" s="146"/>
      <c r="S191" s="146"/>
      <c r="T191" s="147"/>
      <c r="AT191" s="143" t="s">
        <v>135</v>
      </c>
      <c r="AU191" s="143" t="s">
        <v>83</v>
      </c>
      <c r="AV191" s="13" t="s">
        <v>83</v>
      </c>
      <c r="AW191" s="13" t="s">
        <v>32</v>
      </c>
      <c r="AX191" s="13" t="s">
        <v>73</v>
      </c>
      <c r="AY191" s="143" t="s">
        <v>124</v>
      </c>
    </row>
    <row r="192" spans="1:65" s="15" customFormat="1" x14ac:dyDescent="0.2">
      <c r="B192" s="154"/>
      <c r="C192" s="351"/>
      <c r="D192" s="345" t="s">
        <v>135</v>
      </c>
      <c r="E192" s="352" t="s">
        <v>3</v>
      </c>
      <c r="F192" s="353" t="s">
        <v>152</v>
      </c>
      <c r="G192" s="351"/>
      <c r="H192" s="354">
        <v>51.84</v>
      </c>
      <c r="I192" s="156"/>
      <c r="J192" s="351"/>
      <c r="K192" s="351"/>
      <c r="L192" s="154"/>
      <c r="M192" s="157"/>
      <c r="N192" s="158"/>
      <c r="O192" s="158"/>
      <c r="P192" s="158"/>
      <c r="Q192" s="158"/>
      <c r="R192" s="158"/>
      <c r="S192" s="158"/>
      <c r="T192" s="159"/>
      <c r="AT192" s="155" t="s">
        <v>135</v>
      </c>
      <c r="AU192" s="155" t="s">
        <v>83</v>
      </c>
      <c r="AV192" s="15" t="s">
        <v>132</v>
      </c>
      <c r="AW192" s="15" t="s">
        <v>32</v>
      </c>
      <c r="AX192" s="15" t="s">
        <v>81</v>
      </c>
      <c r="AY192" s="155" t="s">
        <v>124</v>
      </c>
    </row>
    <row r="193" spans="1:65" s="2" customFormat="1" ht="24" x14ac:dyDescent="0.2">
      <c r="A193" s="34"/>
      <c r="B193" s="131"/>
      <c r="C193" s="334" t="s">
        <v>191</v>
      </c>
      <c r="D193" s="334" t="s">
        <v>127</v>
      </c>
      <c r="E193" s="335" t="s">
        <v>248</v>
      </c>
      <c r="F193" s="336" t="s">
        <v>249</v>
      </c>
      <c r="G193" s="337" t="s">
        <v>209</v>
      </c>
      <c r="H193" s="338">
        <v>1</v>
      </c>
      <c r="I193" s="132"/>
      <c r="J193" s="339">
        <f>ROUND(I193*H193,2)</f>
        <v>0</v>
      </c>
      <c r="K193" s="336" t="s">
        <v>131</v>
      </c>
      <c r="L193" s="35"/>
      <c r="M193" s="133" t="s">
        <v>3</v>
      </c>
      <c r="N193" s="134" t="s">
        <v>44</v>
      </c>
      <c r="O193" s="55"/>
      <c r="P193" s="135">
        <f>O193*H193</f>
        <v>0</v>
      </c>
      <c r="Q193" s="135">
        <v>0</v>
      </c>
      <c r="R193" s="135">
        <f>Q193*H193</f>
        <v>0</v>
      </c>
      <c r="S193" s="135">
        <v>0</v>
      </c>
      <c r="T193" s="136">
        <f>S193*H193</f>
        <v>0</v>
      </c>
      <c r="U193" s="34"/>
      <c r="V193" s="34"/>
      <c r="W193" s="34"/>
      <c r="X193" s="34"/>
      <c r="Y193" s="34"/>
      <c r="Z193" s="34"/>
      <c r="AA193" s="34"/>
      <c r="AB193" s="34"/>
      <c r="AC193" s="34"/>
      <c r="AD193" s="34"/>
      <c r="AE193" s="34"/>
      <c r="AR193" s="137" t="s">
        <v>187</v>
      </c>
      <c r="AT193" s="137" t="s">
        <v>127</v>
      </c>
      <c r="AU193" s="137" t="s">
        <v>83</v>
      </c>
      <c r="AY193" s="19" t="s">
        <v>124</v>
      </c>
      <c r="BE193" s="138">
        <f>IF(N193="základní",J193,0)</f>
        <v>0</v>
      </c>
      <c r="BF193" s="138">
        <f>IF(N193="snížená",J193,0)</f>
        <v>0</v>
      </c>
      <c r="BG193" s="138">
        <f>IF(N193="zákl. přenesená",J193,0)</f>
        <v>0</v>
      </c>
      <c r="BH193" s="138">
        <f>IF(N193="sníž. přenesená",J193,0)</f>
        <v>0</v>
      </c>
      <c r="BI193" s="138">
        <f>IF(N193="nulová",J193,0)</f>
        <v>0</v>
      </c>
      <c r="BJ193" s="19" t="s">
        <v>81</v>
      </c>
      <c r="BK193" s="138">
        <f>ROUND(I193*H193,2)</f>
        <v>0</v>
      </c>
      <c r="BL193" s="19" t="s">
        <v>187</v>
      </c>
      <c r="BM193" s="137" t="s">
        <v>250</v>
      </c>
    </row>
    <row r="194" spans="1:65" s="2" customFormat="1" ht="29.25" x14ac:dyDescent="0.2">
      <c r="A194" s="34"/>
      <c r="B194" s="35"/>
      <c r="C194" s="326"/>
      <c r="D194" s="345" t="s">
        <v>133</v>
      </c>
      <c r="E194" s="326"/>
      <c r="F194" s="346" t="s">
        <v>251</v>
      </c>
      <c r="G194" s="326"/>
      <c r="H194" s="326"/>
      <c r="I194" s="139"/>
      <c r="J194" s="326"/>
      <c r="K194" s="326"/>
      <c r="L194" s="35"/>
      <c r="M194" s="140"/>
      <c r="N194" s="141"/>
      <c r="O194" s="55"/>
      <c r="P194" s="55"/>
      <c r="Q194" s="55"/>
      <c r="R194" s="55"/>
      <c r="S194" s="55"/>
      <c r="T194" s="56"/>
      <c r="U194" s="34"/>
      <c r="V194" s="34"/>
      <c r="W194" s="34"/>
      <c r="X194" s="34"/>
      <c r="Y194" s="34"/>
      <c r="Z194" s="34"/>
      <c r="AA194" s="34"/>
      <c r="AB194" s="34"/>
      <c r="AC194" s="34"/>
      <c r="AD194" s="34"/>
      <c r="AE194" s="34"/>
      <c r="AT194" s="19" t="s">
        <v>133</v>
      </c>
      <c r="AU194" s="19" t="s">
        <v>83</v>
      </c>
    </row>
    <row r="195" spans="1:65" s="2" customFormat="1" ht="24" x14ac:dyDescent="0.2">
      <c r="A195" s="34"/>
      <c r="B195" s="131"/>
      <c r="C195" s="334" t="s">
        <v>252</v>
      </c>
      <c r="D195" s="334" t="s">
        <v>127</v>
      </c>
      <c r="E195" s="335" t="s">
        <v>253</v>
      </c>
      <c r="F195" s="336" t="s">
        <v>254</v>
      </c>
      <c r="G195" s="337" t="s">
        <v>209</v>
      </c>
      <c r="H195" s="338">
        <v>3</v>
      </c>
      <c r="I195" s="132"/>
      <c r="J195" s="339">
        <f>ROUND(I195*H195,2)</f>
        <v>0</v>
      </c>
      <c r="K195" s="336" t="s">
        <v>131</v>
      </c>
      <c r="L195" s="35"/>
      <c r="M195" s="133" t="s">
        <v>3</v>
      </c>
      <c r="N195" s="134" t="s">
        <v>44</v>
      </c>
      <c r="O195" s="55"/>
      <c r="P195" s="135">
        <f>O195*H195</f>
        <v>0</v>
      </c>
      <c r="Q195" s="135">
        <v>0</v>
      </c>
      <c r="R195" s="135">
        <f>Q195*H195</f>
        <v>0</v>
      </c>
      <c r="S195" s="135">
        <v>0</v>
      </c>
      <c r="T195" s="136">
        <f>S195*H195</f>
        <v>0</v>
      </c>
      <c r="U195" s="34"/>
      <c r="V195" s="34"/>
      <c r="W195" s="34"/>
      <c r="X195" s="34"/>
      <c r="Y195" s="34"/>
      <c r="Z195" s="34"/>
      <c r="AA195" s="34"/>
      <c r="AB195" s="34"/>
      <c r="AC195" s="34"/>
      <c r="AD195" s="34"/>
      <c r="AE195" s="34"/>
      <c r="AR195" s="137" t="s">
        <v>187</v>
      </c>
      <c r="AT195" s="137" t="s">
        <v>127</v>
      </c>
      <c r="AU195" s="137" t="s">
        <v>83</v>
      </c>
      <c r="AY195" s="19" t="s">
        <v>124</v>
      </c>
      <c r="BE195" s="138">
        <f>IF(N195="základní",J195,0)</f>
        <v>0</v>
      </c>
      <c r="BF195" s="138">
        <f>IF(N195="snížená",J195,0)</f>
        <v>0</v>
      </c>
      <c r="BG195" s="138">
        <f>IF(N195="zákl. přenesená",J195,0)</f>
        <v>0</v>
      </c>
      <c r="BH195" s="138">
        <f>IF(N195="sníž. přenesená",J195,0)</f>
        <v>0</v>
      </c>
      <c r="BI195" s="138">
        <f>IF(N195="nulová",J195,0)</f>
        <v>0</v>
      </c>
      <c r="BJ195" s="19" t="s">
        <v>81</v>
      </c>
      <c r="BK195" s="138">
        <f>ROUND(I195*H195,2)</f>
        <v>0</v>
      </c>
      <c r="BL195" s="19" t="s">
        <v>187</v>
      </c>
      <c r="BM195" s="137" t="s">
        <v>255</v>
      </c>
    </row>
    <row r="196" spans="1:65" s="2" customFormat="1" ht="29.25" x14ac:dyDescent="0.2">
      <c r="A196" s="34"/>
      <c r="B196" s="35"/>
      <c r="C196" s="326"/>
      <c r="D196" s="345" t="s">
        <v>133</v>
      </c>
      <c r="E196" s="326"/>
      <c r="F196" s="346" t="s">
        <v>251</v>
      </c>
      <c r="G196" s="326"/>
      <c r="H196" s="326"/>
      <c r="I196" s="139"/>
      <c r="J196" s="326"/>
      <c r="K196" s="326"/>
      <c r="L196" s="35"/>
      <c r="M196" s="140"/>
      <c r="N196" s="141"/>
      <c r="O196" s="55"/>
      <c r="P196" s="55"/>
      <c r="Q196" s="55"/>
      <c r="R196" s="55"/>
      <c r="S196" s="55"/>
      <c r="T196" s="56"/>
      <c r="U196" s="34"/>
      <c r="V196" s="34"/>
      <c r="W196" s="34"/>
      <c r="X196" s="34"/>
      <c r="Y196" s="34"/>
      <c r="Z196" s="34"/>
      <c r="AA196" s="34"/>
      <c r="AB196" s="34"/>
      <c r="AC196" s="34"/>
      <c r="AD196" s="34"/>
      <c r="AE196" s="34"/>
      <c r="AT196" s="19" t="s">
        <v>133</v>
      </c>
      <c r="AU196" s="19" t="s">
        <v>83</v>
      </c>
    </row>
    <row r="197" spans="1:65" s="14" customFormat="1" x14ac:dyDescent="0.2">
      <c r="B197" s="148"/>
      <c r="C197" s="355"/>
      <c r="D197" s="345" t="s">
        <v>135</v>
      </c>
      <c r="E197" s="356" t="s">
        <v>3</v>
      </c>
      <c r="F197" s="357" t="s">
        <v>256</v>
      </c>
      <c r="G197" s="355"/>
      <c r="H197" s="356" t="s">
        <v>3</v>
      </c>
      <c r="I197" s="150"/>
      <c r="J197" s="355"/>
      <c r="K197" s="355"/>
      <c r="L197" s="148"/>
      <c r="M197" s="151"/>
      <c r="N197" s="152"/>
      <c r="O197" s="152"/>
      <c r="P197" s="152"/>
      <c r="Q197" s="152"/>
      <c r="R197" s="152"/>
      <c r="S197" s="152"/>
      <c r="T197" s="153"/>
      <c r="AT197" s="149" t="s">
        <v>135</v>
      </c>
      <c r="AU197" s="149" t="s">
        <v>83</v>
      </c>
      <c r="AV197" s="14" t="s">
        <v>81</v>
      </c>
      <c r="AW197" s="14" t="s">
        <v>32</v>
      </c>
      <c r="AX197" s="14" t="s">
        <v>73</v>
      </c>
      <c r="AY197" s="149" t="s">
        <v>124</v>
      </c>
    </row>
    <row r="198" spans="1:65" s="13" customFormat="1" x14ac:dyDescent="0.2">
      <c r="B198" s="142"/>
      <c r="C198" s="347"/>
      <c r="D198" s="345" t="s">
        <v>135</v>
      </c>
      <c r="E198" s="348" t="s">
        <v>3</v>
      </c>
      <c r="F198" s="349" t="s">
        <v>81</v>
      </c>
      <c r="G198" s="347"/>
      <c r="H198" s="350">
        <v>1</v>
      </c>
      <c r="I198" s="144"/>
      <c r="J198" s="347"/>
      <c r="K198" s="347"/>
      <c r="L198" s="142"/>
      <c r="M198" s="145"/>
      <c r="N198" s="146"/>
      <c r="O198" s="146"/>
      <c r="P198" s="146"/>
      <c r="Q198" s="146"/>
      <c r="R198" s="146"/>
      <c r="S198" s="146"/>
      <c r="T198" s="147"/>
      <c r="AT198" s="143" t="s">
        <v>135</v>
      </c>
      <c r="AU198" s="143" t="s">
        <v>83</v>
      </c>
      <c r="AV198" s="13" t="s">
        <v>83</v>
      </c>
      <c r="AW198" s="13" t="s">
        <v>32</v>
      </c>
      <c r="AX198" s="13" t="s">
        <v>73</v>
      </c>
      <c r="AY198" s="143" t="s">
        <v>124</v>
      </c>
    </row>
    <row r="199" spans="1:65" s="14" customFormat="1" x14ac:dyDescent="0.2">
      <c r="B199" s="148"/>
      <c r="C199" s="355"/>
      <c r="D199" s="345" t="s">
        <v>135</v>
      </c>
      <c r="E199" s="356" t="s">
        <v>3</v>
      </c>
      <c r="F199" s="357" t="s">
        <v>257</v>
      </c>
      <c r="G199" s="355"/>
      <c r="H199" s="356" t="s">
        <v>3</v>
      </c>
      <c r="I199" s="150"/>
      <c r="J199" s="355"/>
      <c r="K199" s="355"/>
      <c r="L199" s="148"/>
      <c r="M199" s="151"/>
      <c r="N199" s="152"/>
      <c r="O199" s="152"/>
      <c r="P199" s="152"/>
      <c r="Q199" s="152"/>
      <c r="R199" s="152"/>
      <c r="S199" s="152"/>
      <c r="T199" s="153"/>
      <c r="AT199" s="149" t="s">
        <v>135</v>
      </c>
      <c r="AU199" s="149" t="s">
        <v>83</v>
      </c>
      <c r="AV199" s="14" t="s">
        <v>81</v>
      </c>
      <c r="AW199" s="14" t="s">
        <v>32</v>
      </c>
      <c r="AX199" s="14" t="s">
        <v>73</v>
      </c>
      <c r="AY199" s="149" t="s">
        <v>124</v>
      </c>
    </row>
    <row r="200" spans="1:65" s="13" customFormat="1" x14ac:dyDescent="0.2">
      <c r="B200" s="142"/>
      <c r="C200" s="347"/>
      <c r="D200" s="345" t="s">
        <v>135</v>
      </c>
      <c r="E200" s="348" t="s">
        <v>3</v>
      </c>
      <c r="F200" s="349" t="s">
        <v>83</v>
      </c>
      <c r="G200" s="347"/>
      <c r="H200" s="350">
        <v>2</v>
      </c>
      <c r="I200" s="144"/>
      <c r="J200" s="347"/>
      <c r="K200" s="347"/>
      <c r="L200" s="142"/>
      <c r="M200" s="145"/>
      <c r="N200" s="146"/>
      <c r="O200" s="146"/>
      <c r="P200" s="146"/>
      <c r="Q200" s="146"/>
      <c r="R200" s="146"/>
      <c r="S200" s="146"/>
      <c r="T200" s="147"/>
      <c r="AT200" s="143" t="s">
        <v>135</v>
      </c>
      <c r="AU200" s="143" t="s">
        <v>83</v>
      </c>
      <c r="AV200" s="13" t="s">
        <v>83</v>
      </c>
      <c r="AW200" s="13" t="s">
        <v>32</v>
      </c>
      <c r="AX200" s="13" t="s">
        <v>73</v>
      </c>
      <c r="AY200" s="143" t="s">
        <v>124</v>
      </c>
    </row>
    <row r="201" spans="1:65" s="15" customFormat="1" x14ac:dyDescent="0.2">
      <c r="B201" s="154"/>
      <c r="C201" s="351"/>
      <c r="D201" s="345" t="s">
        <v>135</v>
      </c>
      <c r="E201" s="352" t="s">
        <v>3</v>
      </c>
      <c r="F201" s="353" t="s">
        <v>152</v>
      </c>
      <c r="G201" s="351"/>
      <c r="H201" s="354">
        <v>3</v>
      </c>
      <c r="I201" s="156"/>
      <c r="J201" s="351"/>
      <c r="K201" s="351"/>
      <c r="L201" s="154"/>
      <c r="M201" s="157"/>
      <c r="N201" s="158"/>
      <c r="O201" s="158"/>
      <c r="P201" s="158"/>
      <c r="Q201" s="158"/>
      <c r="R201" s="158"/>
      <c r="S201" s="158"/>
      <c r="T201" s="159"/>
      <c r="AT201" s="155" t="s">
        <v>135</v>
      </c>
      <c r="AU201" s="155" t="s">
        <v>83</v>
      </c>
      <c r="AV201" s="15" t="s">
        <v>132</v>
      </c>
      <c r="AW201" s="15" t="s">
        <v>32</v>
      </c>
      <c r="AX201" s="15" t="s">
        <v>81</v>
      </c>
      <c r="AY201" s="155" t="s">
        <v>124</v>
      </c>
    </row>
    <row r="202" spans="1:65" s="2" customFormat="1" ht="16.5" customHeight="1" x14ac:dyDescent="0.2">
      <c r="A202" s="34"/>
      <c r="B202" s="131"/>
      <c r="C202" s="334" t="s">
        <v>195</v>
      </c>
      <c r="D202" s="334" t="s">
        <v>127</v>
      </c>
      <c r="E202" s="335" t="s">
        <v>258</v>
      </c>
      <c r="F202" s="336" t="s">
        <v>259</v>
      </c>
      <c r="G202" s="337" t="s">
        <v>130</v>
      </c>
      <c r="H202" s="338">
        <v>15.73</v>
      </c>
      <c r="I202" s="132"/>
      <c r="J202" s="339">
        <f>ROUND(I202*H202,2)</f>
        <v>0</v>
      </c>
      <c r="K202" s="336" t="s">
        <v>131</v>
      </c>
      <c r="L202" s="35"/>
      <c r="M202" s="133" t="s">
        <v>3</v>
      </c>
      <c r="N202" s="134" t="s">
        <v>44</v>
      </c>
      <c r="O202" s="55"/>
      <c r="P202" s="135">
        <f>O202*H202</f>
        <v>0</v>
      </c>
      <c r="Q202" s="135">
        <v>0</v>
      </c>
      <c r="R202" s="135">
        <f>Q202*H202</f>
        <v>0</v>
      </c>
      <c r="S202" s="135">
        <v>0</v>
      </c>
      <c r="T202" s="136">
        <f>S202*H202</f>
        <v>0</v>
      </c>
      <c r="U202" s="34"/>
      <c r="V202" s="34"/>
      <c r="W202" s="34"/>
      <c r="X202" s="34"/>
      <c r="Y202" s="34"/>
      <c r="Z202" s="34"/>
      <c r="AA202" s="34"/>
      <c r="AB202" s="34"/>
      <c r="AC202" s="34"/>
      <c r="AD202" s="34"/>
      <c r="AE202" s="34"/>
      <c r="AR202" s="137" t="s">
        <v>187</v>
      </c>
      <c r="AT202" s="137" t="s">
        <v>127</v>
      </c>
      <c r="AU202" s="137" t="s">
        <v>83</v>
      </c>
      <c r="AY202" s="19" t="s">
        <v>124</v>
      </c>
      <c r="BE202" s="138">
        <f>IF(N202="základní",J202,0)</f>
        <v>0</v>
      </c>
      <c r="BF202" s="138">
        <f>IF(N202="snížená",J202,0)</f>
        <v>0</v>
      </c>
      <c r="BG202" s="138">
        <f>IF(N202="zákl. přenesená",J202,0)</f>
        <v>0</v>
      </c>
      <c r="BH202" s="138">
        <f>IF(N202="sníž. přenesená",J202,0)</f>
        <v>0</v>
      </c>
      <c r="BI202" s="138">
        <f>IF(N202="nulová",J202,0)</f>
        <v>0</v>
      </c>
      <c r="BJ202" s="19" t="s">
        <v>81</v>
      </c>
      <c r="BK202" s="138">
        <f>ROUND(I202*H202,2)</f>
        <v>0</v>
      </c>
      <c r="BL202" s="19" t="s">
        <v>187</v>
      </c>
      <c r="BM202" s="137" t="s">
        <v>260</v>
      </c>
    </row>
    <row r="203" spans="1:65" s="2" customFormat="1" ht="48.75" x14ac:dyDescent="0.2">
      <c r="A203" s="34"/>
      <c r="B203" s="35"/>
      <c r="C203" s="326"/>
      <c r="D203" s="345" t="s">
        <v>133</v>
      </c>
      <c r="E203" s="326"/>
      <c r="F203" s="346" t="s">
        <v>261</v>
      </c>
      <c r="G203" s="326"/>
      <c r="H203" s="326"/>
      <c r="I203" s="139"/>
      <c r="J203" s="326"/>
      <c r="K203" s="326"/>
      <c r="L203" s="35"/>
      <c r="M203" s="140"/>
      <c r="N203" s="141"/>
      <c r="O203" s="55"/>
      <c r="P203" s="55"/>
      <c r="Q203" s="55"/>
      <c r="R203" s="55"/>
      <c r="S203" s="55"/>
      <c r="T203" s="56"/>
      <c r="U203" s="34"/>
      <c r="V203" s="34"/>
      <c r="W203" s="34"/>
      <c r="X203" s="34"/>
      <c r="Y203" s="34"/>
      <c r="Z203" s="34"/>
      <c r="AA203" s="34"/>
      <c r="AB203" s="34"/>
      <c r="AC203" s="34"/>
      <c r="AD203" s="34"/>
      <c r="AE203" s="34"/>
      <c r="AT203" s="19" t="s">
        <v>133</v>
      </c>
      <c r="AU203" s="19" t="s">
        <v>83</v>
      </c>
    </row>
    <row r="204" spans="1:65" s="14" customFormat="1" x14ac:dyDescent="0.2">
      <c r="B204" s="148"/>
      <c r="C204" s="355"/>
      <c r="D204" s="345" t="s">
        <v>135</v>
      </c>
      <c r="E204" s="356" t="s">
        <v>3</v>
      </c>
      <c r="F204" s="357" t="s">
        <v>262</v>
      </c>
      <c r="G204" s="355"/>
      <c r="H204" s="356" t="s">
        <v>3</v>
      </c>
      <c r="I204" s="150"/>
      <c r="J204" s="355"/>
      <c r="K204" s="355"/>
      <c r="L204" s="148"/>
      <c r="M204" s="151"/>
      <c r="N204" s="152"/>
      <c r="O204" s="152"/>
      <c r="P204" s="152"/>
      <c r="Q204" s="152"/>
      <c r="R204" s="152"/>
      <c r="S204" s="152"/>
      <c r="T204" s="153"/>
      <c r="AT204" s="149" t="s">
        <v>135</v>
      </c>
      <c r="AU204" s="149" t="s">
        <v>83</v>
      </c>
      <c r="AV204" s="14" t="s">
        <v>81</v>
      </c>
      <c r="AW204" s="14" t="s">
        <v>32</v>
      </c>
      <c r="AX204" s="14" t="s">
        <v>73</v>
      </c>
      <c r="AY204" s="149" t="s">
        <v>124</v>
      </c>
    </row>
    <row r="205" spans="1:65" s="13" customFormat="1" x14ac:dyDescent="0.2">
      <c r="B205" s="142"/>
      <c r="C205" s="347"/>
      <c r="D205" s="345" t="s">
        <v>135</v>
      </c>
      <c r="E205" s="348" t="s">
        <v>3</v>
      </c>
      <c r="F205" s="349" t="s">
        <v>263</v>
      </c>
      <c r="G205" s="347"/>
      <c r="H205" s="350">
        <v>2.85</v>
      </c>
      <c r="I205" s="144"/>
      <c r="J205" s="347"/>
      <c r="K205" s="347"/>
      <c r="L205" s="142"/>
      <c r="M205" s="145"/>
      <c r="N205" s="146"/>
      <c r="O205" s="146"/>
      <c r="P205" s="146"/>
      <c r="Q205" s="146"/>
      <c r="R205" s="146"/>
      <c r="S205" s="146"/>
      <c r="T205" s="147"/>
      <c r="AT205" s="143" t="s">
        <v>135</v>
      </c>
      <c r="AU205" s="143" t="s">
        <v>83</v>
      </c>
      <c r="AV205" s="13" t="s">
        <v>83</v>
      </c>
      <c r="AW205" s="13" t="s">
        <v>32</v>
      </c>
      <c r="AX205" s="13" t="s">
        <v>73</v>
      </c>
      <c r="AY205" s="143" t="s">
        <v>124</v>
      </c>
    </row>
    <row r="206" spans="1:65" s="14" customFormat="1" x14ac:dyDescent="0.2">
      <c r="B206" s="148"/>
      <c r="C206" s="355"/>
      <c r="D206" s="345" t="s">
        <v>135</v>
      </c>
      <c r="E206" s="356" t="s">
        <v>3</v>
      </c>
      <c r="F206" s="357" t="s">
        <v>256</v>
      </c>
      <c r="G206" s="355"/>
      <c r="H206" s="356" t="s">
        <v>3</v>
      </c>
      <c r="I206" s="150"/>
      <c r="J206" s="355"/>
      <c r="K206" s="355"/>
      <c r="L206" s="148"/>
      <c r="M206" s="151"/>
      <c r="N206" s="152"/>
      <c r="O206" s="152"/>
      <c r="P206" s="152"/>
      <c r="Q206" s="152"/>
      <c r="R206" s="152"/>
      <c r="S206" s="152"/>
      <c r="T206" s="153"/>
      <c r="AT206" s="149" t="s">
        <v>135</v>
      </c>
      <c r="AU206" s="149" t="s">
        <v>83</v>
      </c>
      <c r="AV206" s="14" t="s">
        <v>81</v>
      </c>
      <c r="AW206" s="14" t="s">
        <v>32</v>
      </c>
      <c r="AX206" s="14" t="s">
        <v>73</v>
      </c>
      <c r="AY206" s="149" t="s">
        <v>124</v>
      </c>
    </row>
    <row r="207" spans="1:65" s="13" customFormat="1" x14ac:dyDescent="0.2">
      <c r="B207" s="142"/>
      <c r="C207" s="347"/>
      <c r="D207" s="345" t="s">
        <v>135</v>
      </c>
      <c r="E207" s="348" t="s">
        <v>3</v>
      </c>
      <c r="F207" s="349" t="s">
        <v>264</v>
      </c>
      <c r="G207" s="347"/>
      <c r="H207" s="350">
        <v>4.5599999999999996</v>
      </c>
      <c r="I207" s="144"/>
      <c r="J207" s="347"/>
      <c r="K207" s="347"/>
      <c r="L207" s="142"/>
      <c r="M207" s="145"/>
      <c r="N207" s="146"/>
      <c r="O207" s="146"/>
      <c r="P207" s="146"/>
      <c r="Q207" s="146"/>
      <c r="R207" s="146"/>
      <c r="S207" s="146"/>
      <c r="T207" s="147"/>
      <c r="AT207" s="143" t="s">
        <v>135</v>
      </c>
      <c r="AU207" s="143" t="s">
        <v>83</v>
      </c>
      <c r="AV207" s="13" t="s">
        <v>83</v>
      </c>
      <c r="AW207" s="13" t="s">
        <v>32</v>
      </c>
      <c r="AX207" s="13" t="s">
        <v>73</v>
      </c>
      <c r="AY207" s="143" t="s">
        <v>124</v>
      </c>
    </row>
    <row r="208" spans="1:65" s="14" customFormat="1" x14ac:dyDescent="0.2">
      <c r="B208" s="148"/>
      <c r="C208" s="355"/>
      <c r="D208" s="345" t="s">
        <v>135</v>
      </c>
      <c r="E208" s="356" t="s">
        <v>3</v>
      </c>
      <c r="F208" s="357" t="s">
        <v>257</v>
      </c>
      <c r="G208" s="355"/>
      <c r="H208" s="356" t="s">
        <v>3</v>
      </c>
      <c r="I208" s="150"/>
      <c r="J208" s="355"/>
      <c r="K208" s="355"/>
      <c r="L208" s="148"/>
      <c r="M208" s="151"/>
      <c r="N208" s="152"/>
      <c r="O208" s="152"/>
      <c r="P208" s="152"/>
      <c r="Q208" s="152"/>
      <c r="R208" s="152"/>
      <c r="S208" s="152"/>
      <c r="T208" s="153"/>
      <c r="AT208" s="149" t="s">
        <v>135</v>
      </c>
      <c r="AU208" s="149" t="s">
        <v>83</v>
      </c>
      <c r="AV208" s="14" t="s">
        <v>81</v>
      </c>
      <c r="AW208" s="14" t="s">
        <v>32</v>
      </c>
      <c r="AX208" s="14" t="s">
        <v>73</v>
      </c>
      <c r="AY208" s="149" t="s">
        <v>124</v>
      </c>
    </row>
    <row r="209" spans="1:65" s="13" customFormat="1" x14ac:dyDescent="0.2">
      <c r="B209" s="142"/>
      <c r="C209" s="347"/>
      <c r="D209" s="345" t="s">
        <v>135</v>
      </c>
      <c r="E209" s="348" t="s">
        <v>3</v>
      </c>
      <c r="F209" s="349" t="s">
        <v>265</v>
      </c>
      <c r="G209" s="347"/>
      <c r="H209" s="350">
        <v>8.32</v>
      </c>
      <c r="I209" s="144"/>
      <c r="J209" s="347"/>
      <c r="K209" s="347"/>
      <c r="L209" s="142"/>
      <c r="M209" s="145"/>
      <c r="N209" s="146"/>
      <c r="O209" s="146"/>
      <c r="P209" s="146"/>
      <c r="Q209" s="146"/>
      <c r="R209" s="146"/>
      <c r="S209" s="146"/>
      <c r="T209" s="147"/>
      <c r="AT209" s="143" t="s">
        <v>135</v>
      </c>
      <c r="AU209" s="143" t="s">
        <v>83</v>
      </c>
      <c r="AV209" s="13" t="s">
        <v>83</v>
      </c>
      <c r="AW209" s="13" t="s">
        <v>32</v>
      </c>
      <c r="AX209" s="13" t="s">
        <v>73</v>
      </c>
      <c r="AY209" s="143" t="s">
        <v>124</v>
      </c>
    </row>
    <row r="210" spans="1:65" s="15" customFormat="1" x14ac:dyDescent="0.2">
      <c r="B210" s="154"/>
      <c r="C210" s="351"/>
      <c r="D210" s="345" t="s">
        <v>135</v>
      </c>
      <c r="E210" s="352" t="s">
        <v>3</v>
      </c>
      <c r="F210" s="353" t="s">
        <v>152</v>
      </c>
      <c r="G210" s="351"/>
      <c r="H210" s="354">
        <v>15.73</v>
      </c>
      <c r="I210" s="156"/>
      <c r="J210" s="351"/>
      <c r="K210" s="351"/>
      <c r="L210" s="154"/>
      <c r="M210" s="157"/>
      <c r="N210" s="158"/>
      <c r="O210" s="158"/>
      <c r="P210" s="158"/>
      <c r="Q210" s="158"/>
      <c r="R210" s="158"/>
      <c r="S210" s="158"/>
      <c r="T210" s="159"/>
      <c r="AT210" s="155" t="s">
        <v>135</v>
      </c>
      <c r="AU210" s="155" t="s">
        <v>83</v>
      </c>
      <c r="AV210" s="15" t="s">
        <v>132</v>
      </c>
      <c r="AW210" s="15" t="s">
        <v>32</v>
      </c>
      <c r="AX210" s="15" t="s">
        <v>81</v>
      </c>
      <c r="AY210" s="155" t="s">
        <v>124</v>
      </c>
    </row>
    <row r="211" spans="1:65" s="2" customFormat="1" ht="24" x14ac:dyDescent="0.2">
      <c r="A211" s="34"/>
      <c r="B211" s="131"/>
      <c r="C211" s="334" t="s">
        <v>8</v>
      </c>
      <c r="D211" s="334" t="s">
        <v>127</v>
      </c>
      <c r="E211" s="335" t="s">
        <v>266</v>
      </c>
      <c r="F211" s="336" t="s">
        <v>267</v>
      </c>
      <c r="G211" s="337" t="s">
        <v>155</v>
      </c>
      <c r="H211" s="338">
        <v>436</v>
      </c>
      <c r="I211" s="132"/>
      <c r="J211" s="339">
        <f>ROUND(I211*H211,2)</f>
        <v>0</v>
      </c>
      <c r="K211" s="336" t="s">
        <v>131</v>
      </c>
      <c r="L211" s="35"/>
      <c r="M211" s="133" t="s">
        <v>3</v>
      </c>
      <c r="N211" s="134" t="s">
        <v>44</v>
      </c>
      <c r="O211" s="55"/>
      <c r="P211" s="135">
        <f>O211*H211</f>
        <v>0</v>
      </c>
      <c r="Q211" s="135">
        <v>0</v>
      </c>
      <c r="R211" s="135">
        <f>Q211*H211</f>
        <v>0</v>
      </c>
      <c r="S211" s="135">
        <v>0</v>
      </c>
      <c r="T211" s="136">
        <f>S211*H211</f>
        <v>0</v>
      </c>
      <c r="U211" s="34"/>
      <c r="V211" s="34"/>
      <c r="W211" s="34"/>
      <c r="X211" s="34"/>
      <c r="Y211" s="34"/>
      <c r="Z211" s="34"/>
      <c r="AA211" s="34"/>
      <c r="AB211" s="34"/>
      <c r="AC211" s="34"/>
      <c r="AD211" s="34"/>
      <c r="AE211" s="34"/>
      <c r="AR211" s="137" t="s">
        <v>187</v>
      </c>
      <c r="AT211" s="137" t="s">
        <v>127</v>
      </c>
      <c r="AU211" s="137" t="s">
        <v>83</v>
      </c>
      <c r="AY211" s="19" t="s">
        <v>124</v>
      </c>
      <c r="BE211" s="138">
        <f>IF(N211="základní",J211,0)</f>
        <v>0</v>
      </c>
      <c r="BF211" s="138">
        <f>IF(N211="snížená",J211,0)</f>
        <v>0</v>
      </c>
      <c r="BG211" s="138">
        <f>IF(N211="zákl. přenesená",J211,0)</f>
        <v>0</v>
      </c>
      <c r="BH211" s="138">
        <f>IF(N211="sníž. přenesená",J211,0)</f>
        <v>0</v>
      </c>
      <c r="BI211" s="138">
        <f>IF(N211="nulová",J211,0)</f>
        <v>0</v>
      </c>
      <c r="BJ211" s="19" t="s">
        <v>81</v>
      </c>
      <c r="BK211" s="138">
        <f>ROUND(I211*H211,2)</f>
        <v>0</v>
      </c>
      <c r="BL211" s="19" t="s">
        <v>187</v>
      </c>
      <c r="BM211" s="137" t="s">
        <v>268</v>
      </c>
    </row>
    <row r="212" spans="1:65" s="2" customFormat="1" ht="48.75" x14ac:dyDescent="0.2">
      <c r="A212" s="34"/>
      <c r="B212" s="35"/>
      <c r="C212" s="326"/>
      <c r="D212" s="345" t="s">
        <v>133</v>
      </c>
      <c r="E212" s="326"/>
      <c r="F212" s="346" t="s">
        <v>269</v>
      </c>
      <c r="G212" s="326"/>
      <c r="H212" s="326"/>
      <c r="I212" s="139"/>
      <c r="J212" s="326"/>
      <c r="K212" s="326"/>
      <c r="L212" s="35"/>
      <c r="M212" s="140"/>
      <c r="N212" s="141"/>
      <c r="O212" s="55"/>
      <c r="P212" s="55"/>
      <c r="Q212" s="55"/>
      <c r="R212" s="55"/>
      <c r="S212" s="55"/>
      <c r="T212" s="56"/>
      <c r="U212" s="34"/>
      <c r="V212" s="34"/>
      <c r="W212" s="34"/>
      <c r="X212" s="34"/>
      <c r="Y212" s="34"/>
      <c r="Z212" s="34"/>
      <c r="AA212" s="34"/>
      <c r="AB212" s="34"/>
      <c r="AC212" s="34"/>
      <c r="AD212" s="34"/>
      <c r="AE212" s="34"/>
      <c r="AT212" s="19" t="s">
        <v>133</v>
      </c>
      <c r="AU212" s="19" t="s">
        <v>83</v>
      </c>
    </row>
    <row r="213" spans="1:65" s="13" customFormat="1" x14ac:dyDescent="0.2">
      <c r="B213" s="142"/>
      <c r="C213" s="347"/>
      <c r="D213" s="345" t="s">
        <v>135</v>
      </c>
      <c r="E213" s="348" t="s">
        <v>3</v>
      </c>
      <c r="F213" s="349" t="s">
        <v>270</v>
      </c>
      <c r="G213" s="347"/>
      <c r="H213" s="350">
        <v>96</v>
      </c>
      <c r="I213" s="144"/>
      <c r="J213" s="347"/>
      <c r="K213" s="347"/>
      <c r="L213" s="142"/>
      <c r="M213" s="145"/>
      <c r="N213" s="146"/>
      <c r="O213" s="146"/>
      <c r="P213" s="146"/>
      <c r="Q213" s="146"/>
      <c r="R213" s="146"/>
      <c r="S213" s="146"/>
      <c r="T213" s="147"/>
      <c r="AT213" s="143" t="s">
        <v>135</v>
      </c>
      <c r="AU213" s="143" t="s">
        <v>83</v>
      </c>
      <c r="AV213" s="13" t="s">
        <v>83</v>
      </c>
      <c r="AW213" s="13" t="s">
        <v>32</v>
      </c>
      <c r="AX213" s="13" t="s">
        <v>73</v>
      </c>
      <c r="AY213" s="143" t="s">
        <v>124</v>
      </c>
    </row>
    <row r="214" spans="1:65" s="13" customFormat="1" x14ac:dyDescent="0.2">
      <c r="B214" s="142"/>
      <c r="C214" s="347"/>
      <c r="D214" s="345" t="s">
        <v>135</v>
      </c>
      <c r="E214" s="348" t="s">
        <v>3</v>
      </c>
      <c r="F214" s="349" t="s">
        <v>271</v>
      </c>
      <c r="G214" s="347"/>
      <c r="H214" s="350">
        <v>134.4</v>
      </c>
      <c r="I214" s="144"/>
      <c r="J214" s="347"/>
      <c r="K214" s="347"/>
      <c r="L214" s="142"/>
      <c r="M214" s="145"/>
      <c r="N214" s="146"/>
      <c r="O214" s="146"/>
      <c r="P214" s="146"/>
      <c r="Q214" s="146"/>
      <c r="R214" s="146"/>
      <c r="S214" s="146"/>
      <c r="T214" s="147"/>
      <c r="AT214" s="143" t="s">
        <v>135</v>
      </c>
      <c r="AU214" s="143" t="s">
        <v>83</v>
      </c>
      <c r="AV214" s="13" t="s">
        <v>83</v>
      </c>
      <c r="AW214" s="13" t="s">
        <v>32</v>
      </c>
      <c r="AX214" s="13" t="s">
        <v>73</v>
      </c>
      <c r="AY214" s="143" t="s">
        <v>124</v>
      </c>
    </row>
    <row r="215" spans="1:65" s="14" customFormat="1" x14ac:dyDescent="0.2">
      <c r="B215" s="148"/>
      <c r="C215" s="355"/>
      <c r="D215" s="345" t="s">
        <v>135</v>
      </c>
      <c r="E215" s="356" t="s">
        <v>3</v>
      </c>
      <c r="F215" s="357" t="s">
        <v>272</v>
      </c>
      <c r="G215" s="355"/>
      <c r="H215" s="356" t="s">
        <v>3</v>
      </c>
      <c r="I215" s="150"/>
      <c r="J215" s="355"/>
      <c r="K215" s="355"/>
      <c r="L215" s="148"/>
      <c r="M215" s="151"/>
      <c r="N215" s="152"/>
      <c r="O215" s="152"/>
      <c r="P215" s="152"/>
      <c r="Q215" s="152"/>
      <c r="R215" s="152"/>
      <c r="S215" s="152"/>
      <c r="T215" s="153"/>
      <c r="AT215" s="149" t="s">
        <v>135</v>
      </c>
      <c r="AU215" s="149" t="s">
        <v>83</v>
      </c>
      <c r="AV215" s="14" t="s">
        <v>81</v>
      </c>
      <c r="AW215" s="14" t="s">
        <v>32</v>
      </c>
      <c r="AX215" s="14" t="s">
        <v>73</v>
      </c>
      <c r="AY215" s="149" t="s">
        <v>124</v>
      </c>
    </row>
    <row r="216" spans="1:65" s="14" customFormat="1" x14ac:dyDescent="0.2">
      <c r="B216" s="148"/>
      <c r="C216" s="355"/>
      <c r="D216" s="345" t="s">
        <v>135</v>
      </c>
      <c r="E216" s="356" t="s">
        <v>3</v>
      </c>
      <c r="F216" s="357" t="s">
        <v>139</v>
      </c>
      <c r="G216" s="355"/>
      <c r="H216" s="356" t="s">
        <v>3</v>
      </c>
      <c r="I216" s="150"/>
      <c r="J216" s="355"/>
      <c r="K216" s="355"/>
      <c r="L216" s="148"/>
      <c r="M216" s="151"/>
      <c r="N216" s="152"/>
      <c r="O216" s="152"/>
      <c r="P216" s="152"/>
      <c r="Q216" s="152"/>
      <c r="R216" s="152"/>
      <c r="S216" s="152"/>
      <c r="T216" s="153"/>
      <c r="AT216" s="149" t="s">
        <v>135</v>
      </c>
      <c r="AU216" s="149" t="s">
        <v>83</v>
      </c>
      <c r="AV216" s="14" t="s">
        <v>81</v>
      </c>
      <c r="AW216" s="14" t="s">
        <v>32</v>
      </c>
      <c r="AX216" s="14" t="s">
        <v>73</v>
      </c>
      <c r="AY216" s="149" t="s">
        <v>124</v>
      </c>
    </row>
    <row r="217" spans="1:65" s="13" customFormat="1" x14ac:dyDescent="0.2">
      <c r="B217" s="142"/>
      <c r="C217" s="347"/>
      <c r="D217" s="345" t="s">
        <v>135</v>
      </c>
      <c r="E217" s="348" t="s">
        <v>3</v>
      </c>
      <c r="F217" s="349" t="s">
        <v>273</v>
      </c>
      <c r="G217" s="347"/>
      <c r="H217" s="350">
        <v>11.2</v>
      </c>
      <c r="I217" s="144"/>
      <c r="J217" s="347"/>
      <c r="K217" s="347"/>
      <c r="L217" s="142"/>
      <c r="M217" s="145"/>
      <c r="N217" s="146"/>
      <c r="O217" s="146"/>
      <c r="P217" s="146"/>
      <c r="Q217" s="146"/>
      <c r="R217" s="146"/>
      <c r="S217" s="146"/>
      <c r="T217" s="147"/>
      <c r="AT217" s="143" t="s">
        <v>135</v>
      </c>
      <c r="AU217" s="143" t="s">
        <v>83</v>
      </c>
      <c r="AV217" s="13" t="s">
        <v>83</v>
      </c>
      <c r="AW217" s="13" t="s">
        <v>32</v>
      </c>
      <c r="AX217" s="13" t="s">
        <v>73</v>
      </c>
      <c r="AY217" s="143" t="s">
        <v>124</v>
      </c>
    </row>
    <row r="218" spans="1:65" s="14" customFormat="1" x14ac:dyDescent="0.2">
      <c r="B218" s="148"/>
      <c r="C218" s="355"/>
      <c r="D218" s="345" t="s">
        <v>135</v>
      </c>
      <c r="E218" s="356" t="s">
        <v>3</v>
      </c>
      <c r="F218" s="357" t="s">
        <v>141</v>
      </c>
      <c r="G218" s="355"/>
      <c r="H218" s="356" t="s">
        <v>3</v>
      </c>
      <c r="I218" s="150"/>
      <c r="J218" s="355"/>
      <c r="K218" s="355"/>
      <c r="L218" s="148"/>
      <c r="M218" s="151"/>
      <c r="N218" s="152"/>
      <c r="O218" s="152"/>
      <c r="P218" s="152"/>
      <c r="Q218" s="152"/>
      <c r="R218" s="152"/>
      <c r="S218" s="152"/>
      <c r="T218" s="153"/>
      <c r="AT218" s="149" t="s">
        <v>135</v>
      </c>
      <c r="AU218" s="149" t="s">
        <v>83</v>
      </c>
      <c r="AV218" s="14" t="s">
        <v>81</v>
      </c>
      <c r="AW218" s="14" t="s">
        <v>32</v>
      </c>
      <c r="AX218" s="14" t="s">
        <v>73</v>
      </c>
      <c r="AY218" s="149" t="s">
        <v>124</v>
      </c>
    </row>
    <row r="219" spans="1:65" s="13" customFormat="1" x14ac:dyDescent="0.2">
      <c r="B219" s="142"/>
      <c r="C219" s="347"/>
      <c r="D219" s="345" t="s">
        <v>135</v>
      </c>
      <c r="E219" s="348" t="s">
        <v>3</v>
      </c>
      <c r="F219" s="349" t="s">
        <v>274</v>
      </c>
      <c r="G219" s="347"/>
      <c r="H219" s="350">
        <v>24</v>
      </c>
      <c r="I219" s="144"/>
      <c r="J219" s="347"/>
      <c r="K219" s="347"/>
      <c r="L219" s="142"/>
      <c r="M219" s="145"/>
      <c r="N219" s="146"/>
      <c r="O219" s="146"/>
      <c r="P219" s="146"/>
      <c r="Q219" s="146"/>
      <c r="R219" s="146"/>
      <c r="S219" s="146"/>
      <c r="T219" s="147"/>
      <c r="AT219" s="143" t="s">
        <v>135</v>
      </c>
      <c r="AU219" s="143" t="s">
        <v>83</v>
      </c>
      <c r="AV219" s="13" t="s">
        <v>83</v>
      </c>
      <c r="AW219" s="13" t="s">
        <v>32</v>
      </c>
      <c r="AX219" s="13" t="s">
        <v>73</v>
      </c>
      <c r="AY219" s="143" t="s">
        <v>124</v>
      </c>
    </row>
    <row r="220" spans="1:65" s="14" customFormat="1" x14ac:dyDescent="0.2">
      <c r="B220" s="148"/>
      <c r="C220" s="355"/>
      <c r="D220" s="345" t="s">
        <v>135</v>
      </c>
      <c r="E220" s="356" t="s">
        <v>3</v>
      </c>
      <c r="F220" s="357" t="s">
        <v>143</v>
      </c>
      <c r="G220" s="355"/>
      <c r="H220" s="356" t="s">
        <v>3</v>
      </c>
      <c r="I220" s="150"/>
      <c r="J220" s="355"/>
      <c r="K220" s="355"/>
      <c r="L220" s="148"/>
      <c r="M220" s="151"/>
      <c r="N220" s="152"/>
      <c r="O220" s="152"/>
      <c r="P220" s="152"/>
      <c r="Q220" s="152"/>
      <c r="R220" s="152"/>
      <c r="S220" s="152"/>
      <c r="T220" s="153"/>
      <c r="AT220" s="149" t="s">
        <v>135</v>
      </c>
      <c r="AU220" s="149" t="s">
        <v>83</v>
      </c>
      <c r="AV220" s="14" t="s">
        <v>81</v>
      </c>
      <c r="AW220" s="14" t="s">
        <v>32</v>
      </c>
      <c r="AX220" s="14" t="s">
        <v>73</v>
      </c>
      <c r="AY220" s="149" t="s">
        <v>124</v>
      </c>
    </row>
    <row r="221" spans="1:65" s="13" customFormat="1" x14ac:dyDescent="0.2">
      <c r="B221" s="142"/>
      <c r="C221" s="347"/>
      <c r="D221" s="345" t="s">
        <v>135</v>
      </c>
      <c r="E221" s="348" t="s">
        <v>3</v>
      </c>
      <c r="F221" s="349" t="s">
        <v>275</v>
      </c>
      <c r="G221" s="347"/>
      <c r="H221" s="350">
        <v>33.6</v>
      </c>
      <c r="I221" s="144"/>
      <c r="J221" s="347"/>
      <c r="K221" s="347"/>
      <c r="L221" s="142"/>
      <c r="M221" s="145"/>
      <c r="N221" s="146"/>
      <c r="O221" s="146"/>
      <c r="P221" s="146"/>
      <c r="Q221" s="146"/>
      <c r="R221" s="146"/>
      <c r="S221" s="146"/>
      <c r="T221" s="147"/>
      <c r="AT221" s="143" t="s">
        <v>135</v>
      </c>
      <c r="AU221" s="143" t="s">
        <v>83</v>
      </c>
      <c r="AV221" s="13" t="s">
        <v>83</v>
      </c>
      <c r="AW221" s="13" t="s">
        <v>32</v>
      </c>
      <c r="AX221" s="13" t="s">
        <v>73</v>
      </c>
      <c r="AY221" s="143" t="s">
        <v>124</v>
      </c>
    </row>
    <row r="222" spans="1:65" s="14" customFormat="1" x14ac:dyDescent="0.2">
      <c r="B222" s="148"/>
      <c r="C222" s="355"/>
      <c r="D222" s="345" t="s">
        <v>135</v>
      </c>
      <c r="E222" s="356" t="s">
        <v>3</v>
      </c>
      <c r="F222" s="357" t="s">
        <v>145</v>
      </c>
      <c r="G222" s="355"/>
      <c r="H222" s="356" t="s">
        <v>3</v>
      </c>
      <c r="I222" s="150"/>
      <c r="J222" s="355"/>
      <c r="K222" s="355"/>
      <c r="L222" s="148"/>
      <c r="M222" s="151"/>
      <c r="N222" s="152"/>
      <c r="O222" s="152"/>
      <c r="P222" s="152"/>
      <c r="Q222" s="152"/>
      <c r="R222" s="152"/>
      <c r="S222" s="152"/>
      <c r="T222" s="153"/>
      <c r="AT222" s="149" t="s">
        <v>135</v>
      </c>
      <c r="AU222" s="149" t="s">
        <v>83</v>
      </c>
      <c r="AV222" s="14" t="s">
        <v>81</v>
      </c>
      <c r="AW222" s="14" t="s">
        <v>32</v>
      </c>
      <c r="AX222" s="14" t="s">
        <v>73</v>
      </c>
      <c r="AY222" s="149" t="s">
        <v>124</v>
      </c>
    </row>
    <row r="223" spans="1:65" s="13" customFormat="1" x14ac:dyDescent="0.2">
      <c r="B223" s="142"/>
      <c r="C223" s="347"/>
      <c r="D223" s="345" t="s">
        <v>135</v>
      </c>
      <c r="E223" s="348" t="s">
        <v>3</v>
      </c>
      <c r="F223" s="349" t="s">
        <v>276</v>
      </c>
      <c r="G223" s="347"/>
      <c r="H223" s="350">
        <v>26.4</v>
      </c>
      <c r="I223" s="144"/>
      <c r="J223" s="347"/>
      <c r="K223" s="347"/>
      <c r="L223" s="142"/>
      <c r="M223" s="145"/>
      <c r="N223" s="146"/>
      <c r="O223" s="146"/>
      <c r="P223" s="146"/>
      <c r="Q223" s="146"/>
      <c r="R223" s="146"/>
      <c r="S223" s="146"/>
      <c r="T223" s="147"/>
      <c r="AT223" s="143" t="s">
        <v>135</v>
      </c>
      <c r="AU223" s="143" t="s">
        <v>83</v>
      </c>
      <c r="AV223" s="13" t="s">
        <v>83</v>
      </c>
      <c r="AW223" s="13" t="s">
        <v>32</v>
      </c>
      <c r="AX223" s="13" t="s">
        <v>73</v>
      </c>
      <c r="AY223" s="143" t="s">
        <v>124</v>
      </c>
    </row>
    <row r="224" spans="1:65" s="14" customFormat="1" x14ac:dyDescent="0.2">
      <c r="B224" s="148"/>
      <c r="C224" s="355"/>
      <c r="D224" s="345" t="s">
        <v>135</v>
      </c>
      <c r="E224" s="356" t="s">
        <v>3</v>
      </c>
      <c r="F224" s="357" t="s">
        <v>147</v>
      </c>
      <c r="G224" s="355"/>
      <c r="H224" s="356" t="s">
        <v>3</v>
      </c>
      <c r="I224" s="150"/>
      <c r="J224" s="355"/>
      <c r="K224" s="355"/>
      <c r="L224" s="148"/>
      <c r="M224" s="151"/>
      <c r="N224" s="152"/>
      <c r="O224" s="152"/>
      <c r="P224" s="152"/>
      <c r="Q224" s="152"/>
      <c r="R224" s="152"/>
      <c r="S224" s="152"/>
      <c r="T224" s="153"/>
      <c r="AT224" s="149" t="s">
        <v>135</v>
      </c>
      <c r="AU224" s="149" t="s">
        <v>83</v>
      </c>
      <c r="AV224" s="14" t="s">
        <v>81</v>
      </c>
      <c r="AW224" s="14" t="s">
        <v>32</v>
      </c>
      <c r="AX224" s="14" t="s">
        <v>73</v>
      </c>
      <c r="AY224" s="149" t="s">
        <v>124</v>
      </c>
    </row>
    <row r="225" spans="1:65" s="13" customFormat="1" x14ac:dyDescent="0.2">
      <c r="B225" s="142"/>
      <c r="C225" s="347"/>
      <c r="D225" s="345" t="s">
        <v>135</v>
      </c>
      <c r="E225" s="348" t="s">
        <v>3</v>
      </c>
      <c r="F225" s="349" t="s">
        <v>277</v>
      </c>
      <c r="G225" s="347"/>
      <c r="H225" s="350">
        <v>24</v>
      </c>
      <c r="I225" s="144"/>
      <c r="J225" s="347"/>
      <c r="K225" s="347"/>
      <c r="L225" s="142"/>
      <c r="M225" s="145"/>
      <c r="N225" s="146"/>
      <c r="O225" s="146"/>
      <c r="P225" s="146"/>
      <c r="Q225" s="146"/>
      <c r="R225" s="146"/>
      <c r="S225" s="146"/>
      <c r="T225" s="147"/>
      <c r="AT225" s="143" t="s">
        <v>135</v>
      </c>
      <c r="AU225" s="143" t="s">
        <v>83</v>
      </c>
      <c r="AV225" s="13" t="s">
        <v>83</v>
      </c>
      <c r="AW225" s="13" t="s">
        <v>32</v>
      </c>
      <c r="AX225" s="13" t="s">
        <v>73</v>
      </c>
      <c r="AY225" s="143" t="s">
        <v>124</v>
      </c>
    </row>
    <row r="226" spans="1:65" s="14" customFormat="1" x14ac:dyDescent="0.2">
      <c r="B226" s="148"/>
      <c r="C226" s="355"/>
      <c r="D226" s="345" t="s">
        <v>135</v>
      </c>
      <c r="E226" s="356" t="s">
        <v>3</v>
      </c>
      <c r="F226" s="357" t="s">
        <v>149</v>
      </c>
      <c r="G226" s="355"/>
      <c r="H226" s="356" t="s">
        <v>3</v>
      </c>
      <c r="I226" s="150"/>
      <c r="J226" s="355"/>
      <c r="K226" s="355"/>
      <c r="L226" s="148"/>
      <c r="M226" s="151"/>
      <c r="N226" s="152"/>
      <c r="O226" s="152"/>
      <c r="P226" s="152"/>
      <c r="Q226" s="152"/>
      <c r="R226" s="152"/>
      <c r="S226" s="152"/>
      <c r="T226" s="153"/>
      <c r="AT226" s="149" t="s">
        <v>135</v>
      </c>
      <c r="AU226" s="149" t="s">
        <v>83</v>
      </c>
      <c r="AV226" s="14" t="s">
        <v>81</v>
      </c>
      <c r="AW226" s="14" t="s">
        <v>32</v>
      </c>
      <c r="AX226" s="14" t="s">
        <v>73</v>
      </c>
      <c r="AY226" s="149" t="s">
        <v>124</v>
      </c>
    </row>
    <row r="227" spans="1:65" s="13" customFormat="1" x14ac:dyDescent="0.2">
      <c r="B227" s="142"/>
      <c r="C227" s="347"/>
      <c r="D227" s="345" t="s">
        <v>135</v>
      </c>
      <c r="E227" s="348" t="s">
        <v>3</v>
      </c>
      <c r="F227" s="349" t="s">
        <v>278</v>
      </c>
      <c r="G227" s="347"/>
      <c r="H227" s="350">
        <v>52.8</v>
      </c>
      <c r="I227" s="144"/>
      <c r="J227" s="347"/>
      <c r="K227" s="347"/>
      <c r="L227" s="142"/>
      <c r="M227" s="145"/>
      <c r="N227" s="146"/>
      <c r="O227" s="146"/>
      <c r="P227" s="146"/>
      <c r="Q227" s="146"/>
      <c r="R227" s="146"/>
      <c r="S227" s="146"/>
      <c r="T227" s="147"/>
      <c r="AT227" s="143" t="s">
        <v>135</v>
      </c>
      <c r="AU227" s="143" t="s">
        <v>83</v>
      </c>
      <c r="AV227" s="13" t="s">
        <v>83</v>
      </c>
      <c r="AW227" s="13" t="s">
        <v>32</v>
      </c>
      <c r="AX227" s="13" t="s">
        <v>73</v>
      </c>
      <c r="AY227" s="143" t="s">
        <v>124</v>
      </c>
    </row>
    <row r="228" spans="1:65" s="14" customFormat="1" x14ac:dyDescent="0.2">
      <c r="B228" s="148"/>
      <c r="C228" s="355"/>
      <c r="D228" s="345" t="s">
        <v>135</v>
      </c>
      <c r="E228" s="356" t="s">
        <v>3</v>
      </c>
      <c r="F228" s="357" t="s">
        <v>151</v>
      </c>
      <c r="G228" s="355"/>
      <c r="H228" s="356" t="s">
        <v>3</v>
      </c>
      <c r="I228" s="150"/>
      <c r="J228" s="355"/>
      <c r="K228" s="355"/>
      <c r="L228" s="148"/>
      <c r="M228" s="151"/>
      <c r="N228" s="152"/>
      <c r="O228" s="152"/>
      <c r="P228" s="152"/>
      <c r="Q228" s="152"/>
      <c r="R228" s="152"/>
      <c r="S228" s="152"/>
      <c r="T228" s="153"/>
      <c r="AT228" s="149" t="s">
        <v>135</v>
      </c>
      <c r="AU228" s="149" t="s">
        <v>83</v>
      </c>
      <c r="AV228" s="14" t="s">
        <v>81</v>
      </c>
      <c r="AW228" s="14" t="s">
        <v>32</v>
      </c>
      <c r="AX228" s="14" t="s">
        <v>73</v>
      </c>
      <c r="AY228" s="149" t="s">
        <v>124</v>
      </c>
    </row>
    <row r="229" spans="1:65" s="13" customFormat="1" x14ac:dyDescent="0.2">
      <c r="B229" s="142"/>
      <c r="C229" s="347"/>
      <c r="D229" s="345" t="s">
        <v>135</v>
      </c>
      <c r="E229" s="348" t="s">
        <v>3</v>
      </c>
      <c r="F229" s="349" t="s">
        <v>275</v>
      </c>
      <c r="G229" s="347"/>
      <c r="H229" s="350">
        <v>33.6</v>
      </c>
      <c r="I229" s="144"/>
      <c r="J229" s="347"/>
      <c r="K229" s="347"/>
      <c r="L229" s="142"/>
      <c r="M229" s="145"/>
      <c r="N229" s="146"/>
      <c r="O229" s="146"/>
      <c r="P229" s="146"/>
      <c r="Q229" s="146"/>
      <c r="R229" s="146"/>
      <c r="S229" s="146"/>
      <c r="T229" s="147"/>
      <c r="AT229" s="143" t="s">
        <v>135</v>
      </c>
      <c r="AU229" s="143" t="s">
        <v>83</v>
      </c>
      <c r="AV229" s="13" t="s">
        <v>83</v>
      </c>
      <c r="AW229" s="13" t="s">
        <v>32</v>
      </c>
      <c r="AX229" s="13" t="s">
        <v>73</v>
      </c>
      <c r="AY229" s="143" t="s">
        <v>124</v>
      </c>
    </row>
    <row r="230" spans="1:65" s="15" customFormat="1" x14ac:dyDescent="0.2">
      <c r="B230" s="154"/>
      <c r="C230" s="351"/>
      <c r="D230" s="345" t="s">
        <v>135</v>
      </c>
      <c r="E230" s="352" t="s">
        <v>3</v>
      </c>
      <c r="F230" s="353" t="s">
        <v>152</v>
      </c>
      <c r="G230" s="351"/>
      <c r="H230" s="354">
        <v>436.00000000000006</v>
      </c>
      <c r="I230" s="156"/>
      <c r="J230" s="351"/>
      <c r="K230" s="351"/>
      <c r="L230" s="154"/>
      <c r="M230" s="157"/>
      <c r="N230" s="158"/>
      <c r="O230" s="158"/>
      <c r="P230" s="158"/>
      <c r="Q230" s="158"/>
      <c r="R230" s="158"/>
      <c r="S230" s="158"/>
      <c r="T230" s="159"/>
      <c r="AT230" s="155" t="s">
        <v>135</v>
      </c>
      <c r="AU230" s="155" t="s">
        <v>83</v>
      </c>
      <c r="AV230" s="15" t="s">
        <v>132</v>
      </c>
      <c r="AW230" s="15" t="s">
        <v>32</v>
      </c>
      <c r="AX230" s="15" t="s">
        <v>81</v>
      </c>
      <c r="AY230" s="155" t="s">
        <v>124</v>
      </c>
    </row>
    <row r="231" spans="1:65" s="2" customFormat="1" ht="16.5" customHeight="1" x14ac:dyDescent="0.2">
      <c r="A231" s="34"/>
      <c r="B231" s="131"/>
      <c r="C231" s="358" t="s">
        <v>201</v>
      </c>
      <c r="D231" s="358" t="s">
        <v>230</v>
      </c>
      <c r="E231" s="359" t="s">
        <v>279</v>
      </c>
      <c r="F231" s="360" t="s">
        <v>280</v>
      </c>
      <c r="G231" s="361" t="s">
        <v>155</v>
      </c>
      <c r="H231" s="362">
        <v>239.8</v>
      </c>
      <c r="I231" s="166"/>
      <c r="J231" s="363">
        <f>ROUND(I231*H231,2)</f>
        <v>0</v>
      </c>
      <c r="K231" s="360" t="s">
        <v>131</v>
      </c>
      <c r="L231" s="167"/>
      <c r="M231" s="168" t="s">
        <v>3</v>
      </c>
      <c r="N231" s="169" t="s">
        <v>44</v>
      </c>
      <c r="O231" s="55"/>
      <c r="P231" s="135">
        <f>O231*H231</f>
        <v>0</v>
      </c>
      <c r="Q231" s="135">
        <v>0</v>
      </c>
      <c r="R231" s="135">
        <f>Q231*H231</f>
        <v>0</v>
      </c>
      <c r="S231" s="135">
        <v>0</v>
      </c>
      <c r="T231" s="136">
        <f>S231*H231</f>
        <v>0</v>
      </c>
      <c r="U231" s="34"/>
      <c r="V231" s="34"/>
      <c r="W231" s="34"/>
      <c r="X231" s="34"/>
      <c r="Y231" s="34"/>
      <c r="Z231" s="34"/>
      <c r="AA231" s="34"/>
      <c r="AB231" s="34"/>
      <c r="AC231" s="34"/>
      <c r="AD231" s="34"/>
      <c r="AE231" s="34"/>
      <c r="AR231" s="137" t="s">
        <v>233</v>
      </c>
      <c r="AT231" s="137" t="s">
        <v>230</v>
      </c>
      <c r="AU231" s="137" t="s">
        <v>83</v>
      </c>
      <c r="AY231" s="19" t="s">
        <v>124</v>
      </c>
      <c r="BE231" s="138">
        <f>IF(N231="základní",J231,0)</f>
        <v>0</v>
      </c>
      <c r="BF231" s="138">
        <f>IF(N231="snížená",J231,0)</f>
        <v>0</v>
      </c>
      <c r="BG231" s="138">
        <f>IF(N231="zákl. přenesená",J231,0)</f>
        <v>0</v>
      </c>
      <c r="BH231" s="138">
        <f>IF(N231="sníž. přenesená",J231,0)</f>
        <v>0</v>
      </c>
      <c r="BI231" s="138">
        <f>IF(N231="nulová",J231,0)</f>
        <v>0</v>
      </c>
      <c r="BJ231" s="19" t="s">
        <v>81</v>
      </c>
      <c r="BK231" s="138">
        <f>ROUND(I231*H231,2)</f>
        <v>0</v>
      </c>
      <c r="BL231" s="19" t="s">
        <v>187</v>
      </c>
      <c r="BM231" s="137" t="s">
        <v>281</v>
      </c>
    </row>
    <row r="232" spans="1:65" s="13" customFormat="1" x14ac:dyDescent="0.2">
      <c r="B232" s="142"/>
      <c r="C232" s="347"/>
      <c r="D232" s="345" t="s">
        <v>135</v>
      </c>
      <c r="E232" s="348" t="s">
        <v>3</v>
      </c>
      <c r="F232" s="349" t="s">
        <v>282</v>
      </c>
      <c r="G232" s="347"/>
      <c r="H232" s="350">
        <v>48</v>
      </c>
      <c r="I232" s="144"/>
      <c r="J232" s="347"/>
      <c r="K232" s="347"/>
      <c r="L232" s="142"/>
      <c r="M232" s="145"/>
      <c r="N232" s="146"/>
      <c r="O232" s="146"/>
      <c r="P232" s="146"/>
      <c r="Q232" s="146"/>
      <c r="R232" s="146"/>
      <c r="S232" s="146"/>
      <c r="T232" s="147"/>
      <c r="AT232" s="143" t="s">
        <v>135</v>
      </c>
      <c r="AU232" s="143" t="s">
        <v>83</v>
      </c>
      <c r="AV232" s="13" t="s">
        <v>83</v>
      </c>
      <c r="AW232" s="13" t="s">
        <v>32</v>
      </c>
      <c r="AX232" s="13" t="s">
        <v>73</v>
      </c>
      <c r="AY232" s="143" t="s">
        <v>124</v>
      </c>
    </row>
    <row r="233" spans="1:65" s="13" customFormat="1" x14ac:dyDescent="0.2">
      <c r="B233" s="142"/>
      <c r="C233" s="347"/>
      <c r="D233" s="345" t="s">
        <v>135</v>
      </c>
      <c r="E233" s="348" t="s">
        <v>3</v>
      </c>
      <c r="F233" s="349" t="s">
        <v>283</v>
      </c>
      <c r="G233" s="347"/>
      <c r="H233" s="350">
        <v>67.2</v>
      </c>
      <c r="I233" s="144"/>
      <c r="J233" s="347"/>
      <c r="K233" s="347"/>
      <c r="L233" s="142"/>
      <c r="M233" s="145"/>
      <c r="N233" s="146"/>
      <c r="O233" s="146"/>
      <c r="P233" s="146"/>
      <c r="Q233" s="146"/>
      <c r="R233" s="146"/>
      <c r="S233" s="146"/>
      <c r="T233" s="147"/>
      <c r="AT233" s="143" t="s">
        <v>135</v>
      </c>
      <c r="AU233" s="143" t="s">
        <v>83</v>
      </c>
      <c r="AV233" s="13" t="s">
        <v>83</v>
      </c>
      <c r="AW233" s="13" t="s">
        <v>32</v>
      </c>
      <c r="AX233" s="13" t="s">
        <v>73</v>
      </c>
      <c r="AY233" s="143" t="s">
        <v>124</v>
      </c>
    </row>
    <row r="234" spans="1:65" s="16" customFormat="1" x14ac:dyDescent="0.2">
      <c r="B234" s="160"/>
      <c r="C234" s="364"/>
      <c r="D234" s="345" t="s">
        <v>135</v>
      </c>
      <c r="E234" s="365" t="s">
        <v>3</v>
      </c>
      <c r="F234" s="366" t="s">
        <v>222</v>
      </c>
      <c r="G234" s="364"/>
      <c r="H234" s="367">
        <v>115.2</v>
      </c>
      <c r="I234" s="162"/>
      <c r="J234" s="364"/>
      <c r="K234" s="364"/>
      <c r="L234" s="160"/>
      <c r="M234" s="163"/>
      <c r="N234" s="164"/>
      <c r="O234" s="164"/>
      <c r="P234" s="164"/>
      <c r="Q234" s="164"/>
      <c r="R234" s="164"/>
      <c r="S234" s="164"/>
      <c r="T234" s="165"/>
      <c r="AT234" s="161" t="s">
        <v>135</v>
      </c>
      <c r="AU234" s="161" t="s">
        <v>83</v>
      </c>
      <c r="AV234" s="16" t="s">
        <v>159</v>
      </c>
      <c r="AW234" s="16" t="s">
        <v>32</v>
      </c>
      <c r="AX234" s="16" t="s">
        <v>73</v>
      </c>
      <c r="AY234" s="161" t="s">
        <v>124</v>
      </c>
    </row>
    <row r="235" spans="1:65" s="14" customFormat="1" x14ac:dyDescent="0.2">
      <c r="B235" s="148"/>
      <c r="C235" s="355"/>
      <c r="D235" s="345" t="s">
        <v>135</v>
      </c>
      <c r="E235" s="356" t="s">
        <v>3</v>
      </c>
      <c r="F235" s="357" t="s">
        <v>272</v>
      </c>
      <c r="G235" s="355"/>
      <c r="H235" s="356" t="s">
        <v>3</v>
      </c>
      <c r="I235" s="150"/>
      <c r="J235" s="355"/>
      <c r="K235" s="355"/>
      <c r="L235" s="148"/>
      <c r="M235" s="151"/>
      <c r="N235" s="152"/>
      <c r="O235" s="152"/>
      <c r="P235" s="152"/>
      <c r="Q235" s="152"/>
      <c r="R235" s="152"/>
      <c r="S235" s="152"/>
      <c r="T235" s="153"/>
      <c r="AT235" s="149" t="s">
        <v>135</v>
      </c>
      <c r="AU235" s="149" t="s">
        <v>83</v>
      </c>
      <c r="AV235" s="14" t="s">
        <v>81</v>
      </c>
      <c r="AW235" s="14" t="s">
        <v>32</v>
      </c>
      <c r="AX235" s="14" t="s">
        <v>73</v>
      </c>
      <c r="AY235" s="149" t="s">
        <v>124</v>
      </c>
    </row>
    <row r="236" spans="1:65" s="14" customFormat="1" x14ac:dyDescent="0.2">
      <c r="B236" s="148"/>
      <c r="C236" s="355"/>
      <c r="D236" s="345" t="s">
        <v>135</v>
      </c>
      <c r="E236" s="356" t="s">
        <v>3</v>
      </c>
      <c r="F236" s="357" t="s">
        <v>139</v>
      </c>
      <c r="G236" s="355"/>
      <c r="H236" s="356" t="s">
        <v>3</v>
      </c>
      <c r="I236" s="150"/>
      <c r="J236" s="355"/>
      <c r="K236" s="355"/>
      <c r="L236" s="148"/>
      <c r="M236" s="151"/>
      <c r="N236" s="152"/>
      <c r="O236" s="152"/>
      <c r="P236" s="152"/>
      <c r="Q236" s="152"/>
      <c r="R236" s="152"/>
      <c r="S236" s="152"/>
      <c r="T236" s="153"/>
      <c r="AT236" s="149" t="s">
        <v>135</v>
      </c>
      <c r="AU236" s="149" t="s">
        <v>83</v>
      </c>
      <c r="AV236" s="14" t="s">
        <v>81</v>
      </c>
      <c r="AW236" s="14" t="s">
        <v>32</v>
      </c>
      <c r="AX236" s="14" t="s">
        <v>73</v>
      </c>
      <c r="AY236" s="149" t="s">
        <v>124</v>
      </c>
    </row>
    <row r="237" spans="1:65" s="13" customFormat="1" x14ac:dyDescent="0.2">
      <c r="B237" s="142"/>
      <c r="C237" s="347"/>
      <c r="D237" s="345" t="s">
        <v>135</v>
      </c>
      <c r="E237" s="348" t="s">
        <v>3</v>
      </c>
      <c r="F237" s="349" t="s">
        <v>284</v>
      </c>
      <c r="G237" s="347"/>
      <c r="H237" s="350">
        <v>5.6</v>
      </c>
      <c r="I237" s="144"/>
      <c r="J237" s="347"/>
      <c r="K237" s="347"/>
      <c r="L237" s="142"/>
      <c r="M237" s="145"/>
      <c r="N237" s="146"/>
      <c r="O237" s="146"/>
      <c r="P237" s="146"/>
      <c r="Q237" s="146"/>
      <c r="R237" s="146"/>
      <c r="S237" s="146"/>
      <c r="T237" s="147"/>
      <c r="AT237" s="143" t="s">
        <v>135</v>
      </c>
      <c r="AU237" s="143" t="s">
        <v>83</v>
      </c>
      <c r="AV237" s="13" t="s">
        <v>83</v>
      </c>
      <c r="AW237" s="13" t="s">
        <v>32</v>
      </c>
      <c r="AX237" s="13" t="s">
        <v>73</v>
      </c>
      <c r="AY237" s="143" t="s">
        <v>124</v>
      </c>
    </row>
    <row r="238" spans="1:65" s="14" customFormat="1" x14ac:dyDescent="0.2">
      <c r="B238" s="148"/>
      <c r="C238" s="355"/>
      <c r="D238" s="345" t="s">
        <v>135</v>
      </c>
      <c r="E238" s="356" t="s">
        <v>3</v>
      </c>
      <c r="F238" s="357" t="s">
        <v>141</v>
      </c>
      <c r="G238" s="355"/>
      <c r="H238" s="356" t="s">
        <v>3</v>
      </c>
      <c r="I238" s="150"/>
      <c r="J238" s="355"/>
      <c r="K238" s="355"/>
      <c r="L238" s="148"/>
      <c r="M238" s="151"/>
      <c r="N238" s="152"/>
      <c r="O238" s="152"/>
      <c r="P238" s="152"/>
      <c r="Q238" s="152"/>
      <c r="R238" s="152"/>
      <c r="S238" s="152"/>
      <c r="T238" s="153"/>
      <c r="AT238" s="149" t="s">
        <v>135</v>
      </c>
      <c r="AU238" s="149" t="s">
        <v>83</v>
      </c>
      <c r="AV238" s="14" t="s">
        <v>81</v>
      </c>
      <c r="AW238" s="14" t="s">
        <v>32</v>
      </c>
      <c r="AX238" s="14" t="s">
        <v>73</v>
      </c>
      <c r="AY238" s="149" t="s">
        <v>124</v>
      </c>
    </row>
    <row r="239" spans="1:65" s="13" customFormat="1" x14ac:dyDescent="0.2">
      <c r="B239" s="142"/>
      <c r="C239" s="347"/>
      <c r="D239" s="345" t="s">
        <v>135</v>
      </c>
      <c r="E239" s="348" t="s">
        <v>3</v>
      </c>
      <c r="F239" s="349" t="s">
        <v>285</v>
      </c>
      <c r="G239" s="347"/>
      <c r="H239" s="350">
        <v>12</v>
      </c>
      <c r="I239" s="144"/>
      <c r="J239" s="347"/>
      <c r="K239" s="347"/>
      <c r="L239" s="142"/>
      <c r="M239" s="145"/>
      <c r="N239" s="146"/>
      <c r="O239" s="146"/>
      <c r="P239" s="146"/>
      <c r="Q239" s="146"/>
      <c r="R239" s="146"/>
      <c r="S239" s="146"/>
      <c r="T239" s="147"/>
      <c r="AT239" s="143" t="s">
        <v>135</v>
      </c>
      <c r="AU239" s="143" t="s">
        <v>83</v>
      </c>
      <c r="AV239" s="13" t="s">
        <v>83</v>
      </c>
      <c r="AW239" s="13" t="s">
        <v>32</v>
      </c>
      <c r="AX239" s="13" t="s">
        <v>73</v>
      </c>
      <c r="AY239" s="143" t="s">
        <v>124</v>
      </c>
    </row>
    <row r="240" spans="1:65" s="14" customFormat="1" x14ac:dyDescent="0.2">
      <c r="B240" s="148"/>
      <c r="C240" s="355"/>
      <c r="D240" s="345" t="s">
        <v>135</v>
      </c>
      <c r="E240" s="356" t="s">
        <v>3</v>
      </c>
      <c r="F240" s="357" t="s">
        <v>143</v>
      </c>
      <c r="G240" s="355"/>
      <c r="H240" s="356" t="s">
        <v>3</v>
      </c>
      <c r="I240" s="150"/>
      <c r="J240" s="355"/>
      <c r="K240" s="355"/>
      <c r="L240" s="148"/>
      <c r="M240" s="151"/>
      <c r="N240" s="152"/>
      <c r="O240" s="152"/>
      <c r="P240" s="152"/>
      <c r="Q240" s="152"/>
      <c r="R240" s="152"/>
      <c r="S240" s="152"/>
      <c r="T240" s="153"/>
      <c r="AT240" s="149" t="s">
        <v>135</v>
      </c>
      <c r="AU240" s="149" t="s">
        <v>83</v>
      </c>
      <c r="AV240" s="14" t="s">
        <v>81</v>
      </c>
      <c r="AW240" s="14" t="s">
        <v>32</v>
      </c>
      <c r="AX240" s="14" t="s">
        <v>73</v>
      </c>
      <c r="AY240" s="149" t="s">
        <v>124</v>
      </c>
    </row>
    <row r="241" spans="1:65" s="13" customFormat="1" x14ac:dyDescent="0.2">
      <c r="B241" s="142"/>
      <c r="C241" s="347"/>
      <c r="D241" s="345" t="s">
        <v>135</v>
      </c>
      <c r="E241" s="348" t="s">
        <v>3</v>
      </c>
      <c r="F241" s="349" t="s">
        <v>286</v>
      </c>
      <c r="G241" s="347"/>
      <c r="H241" s="350">
        <v>16.8</v>
      </c>
      <c r="I241" s="144"/>
      <c r="J241" s="347"/>
      <c r="K241" s="347"/>
      <c r="L241" s="142"/>
      <c r="M241" s="145"/>
      <c r="N241" s="146"/>
      <c r="O241" s="146"/>
      <c r="P241" s="146"/>
      <c r="Q241" s="146"/>
      <c r="R241" s="146"/>
      <c r="S241" s="146"/>
      <c r="T241" s="147"/>
      <c r="AT241" s="143" t="s">
        <v>135</v>
      </c>
      <c r="AU241" s="143" t="s">
        <v>83</v>
      </c>
      <c r="AV241" s="13" t="s">
        <v>83</v>
      </c>
      <c r="AW241" s="13" t="s">
        <v>32</v>
      </c>
      <c r="AX241" s="13" t="s">
        <v>73</v>
      </c>
      <c r="AY241" s="143" t="s">
        <v>124</v>
      </c>
    </row>
    <row r="242" spans="1:65" s="14" customFormat="1" x14ac:dyDescent="0.2">
      <c r="B242" s="148"/>
      <c r="C242" s="355"/>
      <c r="D242" s="345" t="s">
        <v>135</v>
      </c>
      <c r="E242" s="356" t="s">
        <v>3</v>
      </c>
      <c r="F242" s="357" t="s">
        <v>145</v>
      </c>
      <c r="G242" s="355"/>
      <c r="H242" s="356" t="s">
        <v>3</v>
      </c>
      <c r="I242" s="150"/>
      <c r="J242" s="355"/>
      <c r="K242" s="355"/>
      <c r="L242" s="148"/>
      <c r="M242" s="151"/>
      <c r="N242" s="152"/>
      <c r="O242" s="152"/>
      <c r="P242" s="152"/>
      <c r="Q242" s="152"/>
      <c r="R242" s="152"/>
      <c r="S242" s="152"/>
      <c r="T242" s="153"/>
      <c r="AT242" s="149" t="s">
        <v>135</v>
      </c>
      <c r="AU242" s="149" t="s">
        <v>83</v>
      </c>
      <c r="AV242" s="14" t="s">
        <v>81</v>
      </c>
      <c r="AW242" s="14" t="s">
        <v>32</v>
      </c>
      <c r="AX242" s="14" t="s">
        <v>73</v>
      </c>
      <c r="AY242" s="149" t="s">
        <v>124</v>
      </c>
    </row>
    <row r="243" spans="1:65" s="13" customFormat="1" x14ac:dyDescent="0.2">
      <c r="B243" s="142"/>
      <c r="C243" s="347"/>
      <c r="D243" s="345" t="s">
        <v>135</v>
      </c>
      <c r="E243" s="348" t="s">
        <v>3</v>
      </c>
      <c r="F243" s="349" t="s">
        <v>287</v>
      </c>
      <c r="G243" s="347"/>
      <c r="H243" s="350">
        <v>13.2</v>
      </c>
      <c r="I243" s="144"/>
      <c r="J243" s="347"/>
      <c r="K243" s="347"/>
      <c r="L243" s="142"/>
      <c r="M243" s="145"/>
      <c r="N243" s="146"/>
      <c r="O243" s="146"/>
      <c r="P243" s="146"/>
      <c r="Q243" s="146"/>
      <c r="R243" s="146"/>
      <c r="S243" s="146"/>
      <c r="T243" s="147"/>
      <c r="AT243" s="143" t="s">
        <v>135</v>
      </c>
      <c r="AU243" s="143" t="s">
        <v>83</v>
      </c>
      <c r="AV243" s="13" t="s">
        <v>83</v>
      </c>
      <c r="AW243" s="13" t="s">
        <v>32</v>
      </c>
      <c r="AX243" s="13" t="s">
        <v>73</v>
      </c>
      <c r="AY243" s="143" t="s">
        <v>124</v>
      </c>
    </row>
    <row r="244" spans="1:65" s="14" customFormat="1" x14ac:dyDescent="0.2">
      <c r="B244" s="148"/>
      <c r="C244" s="355"/>
      <c r="D244" s="345" t="s">
        <v>135</v>
      </c>
      <c r="E244" s="356" t="s">
        <v>3</v>
      </c>
      <c r="F244" s="357" t="s">
        <v>147</v>
      </c>
      <c r="G244" s="355"/>
      <c r="H244" s="356" t="s">
        <v>3</v>
      </c>
      <c r="I244" s="150"/>
      <c r="J244" s="355"/>
      <c r="K244" s="355"/>
      <c r="L244" s="148"/>
      <c r="M244" s="151"/>
      <c r="N244" s="152"/>
      <c r="O244" s="152"/>
      <c r="P244" s="152"/>
      <c r="Q244" s="152"/>
      <c r="R244" s="152"/>
      <c r="S244" s="152"/>
      <c r="T244" s="153"/>
      <c r="AT244" s="149" t="s">
        <v>135</v>
      </c>
      <c r="AU244" s="149" t="s">
        <v>83</v>
      </c>
      <c r="AV244" s="14" t="s">
        <v>81</v>
      </c>
      <c r="AW244" s="14" t="s">
        <v>32</v>
      </c>
      <c r="AX244" s="14" t="s">
        <v>73</v>
      </c>
      <c r="AY244" s="149" t="s">
        <v>124</v>
      </c>
    </row>
    <row r="245" spans="1:65" s="13" customFormat="1" x14ac:dyDescent="0.2">
      <c r="B245" s="142"/>
      <c r="C245" s="347"/>
      <c r="D245" s="345" t="s">
        <v>135</v>
      </c>
      <c r="E245" s="348" t="s">
        <v>3</v>
      </c>
      <c r="F245" s="349" t="s">
        <v>288</v>
      </c>
      <c r="G245" s="347"/>
      <c r="H245" s="350">
        <v>12</v>
      </c>
      <c r="I245" s="144"/>
      <c r="J245" s="347"/>
      <c r="K245" s="347"/>
      <c r="L245" s="142"/>
      <c r="M245" s="145"/>
      <c r="N245" s="146"/>
      <c r="O245" s="146"/>
      <c r="P245" s="146"/>
      <c r="Q245" s="146"/>
      <c r="R245" s="146"/>
      <c r="S245" s="146"/>
      <c r="T245" s="147"/>
      <c r="AT245" s="143" t="s">
        <v>135</v>
      </c>
      <c r="AU245" s="143" t="s">
        <v>83</v>
      </c>
      <c r="AV245" s="13" t="s">
        <v>83</v>
      </c>
      <c r="AW245" s="13" t="s">
        <v>32</v>
      </c>
      <c r="AX245" s="13" t="s">
        <v>73</v>
      </c>
      <c r="AY245" s="143" t="s">
        <v>124</v>
      </c>
    </row>
    <row r="246" spans="1:65" s="14" customFormat="1" x14ac:dyDescent="0.2">
      <c r="B246" s="148"/>
      <c r="C246" s="355"/>
      <c r="D246" s="345" t="s">
        <v>135</v>
      </c>
      <c r="E246" s="356" t="s">
        <v>3</v>
      </c>
      <c r="F246" s="357" t="s">
        <v>149</v>
      </c>
      <c r="G246" s="355"/>
      <c r="H246" s="356" t="s">
        <v>3</v>
      </c>
      <c r="I246" s="150"/>
      <c r="J246" s="355"/>
      <c r="K246" s="355"/>
      <c r="L246" s="148"/>
      <c r="M246" s="151"/>
      <c r="N246" s="152"/>
      <c r="O246" s="152"/>
      <c r="P246" s="152"/>
      <c r="Q246" s="152"/>
      <c r="R246" s="152"/>
      <c r="S246" s="152"/>
      <c r="T246" s="153"/>
      <c r="AT246" s="149" t="s">
        <v>135</v>
      </c>
      <c r="AU246" s="149" t="s">
        <v>83</v>
      </c>
      <c r="AV246" s="14" t="s">
        <v>81</v>
      </c>
      <c r="AW246" s="14" t="s">
        <v>32</v>
      </c>
      <c r="AX246" s="14" t="s">
        <v>73</v>
      </c>
      <c r="AY246" s="149" t="s">
        <v>124</v>
      </c>
    </row>
    <row r="247" spans="1:65" s="13" customFormat="1" x14ac:dyDescent="0.2">
      <c r="B247" s="142"/>
      <c r="C247" s="347"/>
      <c r="D247" s="345" t="s">
        <v>135</v>
      </c>
      <c r="E247" s="348" t="s">
        <v>3</v>
      </c>
      <c r="F247" s="349" t="s">
        <v>289</v>
      </c>
      <c r="G247" s="347"/>
      <c r="H247" s="350">
        <v>26.4</v>
      </c>
      <c r="I247" s="144"/>
      <c r="J247" s="347"/>
      <c r="K247" s="347"/>
      <c r="L247" s="142"/>
      <c r="M247" s="145"/>
      <c r="N247" s="146"/>
      <c r="O247" s="146"/>
      <c r="P247" s="146"/>
      <c r="Q247" s="146"/>
      <c r="R247" s="146"/>
      <c r="S247" s="146"/>
      <c r="T247" s="147"/>
      <c r="AT247" s="143" t="s">
        <v>135</v>
      </c>
      <c r="AU247" s="143" t="s">
        <v>83</v>
      </c>
      <c r="AV247" s="13" t="s">
        <v>83</v>
      </c>
      <c r="AW247" s="13" t="s">
        <v>32</v>
      </c>
      <c r="AX247" s="13" t="s">
        <v>73</v>
      </c>
      <c r="AY247" s="143" t="s">
        <v>124</v>
      </c>
    </row>
    <row r="248" spans="1:65" s="14" customFormat="1" x14ac:dyDescent="0.2">
      <c r="B248" s="148"/>
      <c r="C248" s="355"/>
      <c r="D248" s="345" t="s">
        <v>135</v>
      </c>
      <c r="E248" s="356" t="s">
        <v>3</v>
      </c>
      <c r="F248" s="357" t="s">
        <v>151</v>
      </c>
      <c r="G248" s="355"/>
      <c r="H248" s="356" t="s">
        <v>3</v>
      </c>
      <c r="I248" s="150"/>
      <c r="J248" s="355"/>
      <c r="K248" s="355"/>
      <c r="L248" s="148"/>
      <c r="M248" s="151"/>
      <c r="N248" s="152"/>
      <c r="O248" s="152"/>
      <c r="P248" s="152"/>
      <c r="Q248" s="152"/>
      <c r="R248" s="152"/>
      <c r="S248" s="152"/>
      <c r="T248" s="153"/>
      <c r="AT248" s="149" t="s">
        <v>135</v>
      </c>
      <c r="AU248" s="149" t="s">
        <v>83</v>
      </c>
      <c r="AV248" s="14" t="s">
        <v>81</v>
      </c>
      <c r="AW248" s="14" t="s">
        <v>32</v>
      </c>
      <c r="AX248" s="14" t="s">
        <v>73</v>
      </c>
      <c r="AY248" s="149" t="s">
        <v>124</v>
      </c>
    </row>
    <row r="249" spans="1:65" s="13" customFormat="1" x14ac:dyDescent="0.2">
      <c r="B249" s="142"/>
      <c r="C249" s="347"/>
      <c r="D249" s="345" t="s">
        <v>135</v>
      </c>
      <c r="E249" s="348" t="s">
        <v>3</v>
      </c>
      <c r="F249" s="349" t="s">
        <v>286</v>
      </c>
      <c r="G249" s="347"/>
      <c r="H249" s="350">
        <v>16.8</v>
      </c>
      <c r="I249" s="144"/>
      <c r="J249" s="347"/>
      <c r="K249" s="347"/>
      <c r="L249" s="142"/>
      <c r="M249" s="145"/>
      <c r="N249" s="146"/>
      <c r="O249" s="146"/>
      <c r="P249" s="146"/>
      <c r="Q249" s="146"/>
      <c r="R249" s="146"/>
      <c r="S249" s="146"/>
      <c r="T249" s="147"/>
      <c r="AT249" s="143" t="s">
        <v>135</v>
      </c>
      <c r="AU249" s="143" t="s">
        <v>83</v>
      </c>
      <c r="AV249" s="13" t="s">
        <v>83</v>
      </c>
      <c r="AW249" s="13" t="s">
        <v>32</v>
      </c>
      <c r="AX249" s="13" t="s">
        <v>73</v>
      </c>
      <c r="AY249" s="143" t="s">
        <v>124</v>
      </c>
    </row>
    <row r="250" spans="1:65" s="15" customFormat="1" x14ac:dyDescent="0.2">
      <c r="B250" s="154"/>
      <c r="C250" s="351"/>
      <c r="D250" s="345" t="s">
        <v>135</v>
      </c>
      <c r="E250" s="352" t="s">
        <v>3</v>
      </c>
      <c r="F250" s="353" t="s">
        <v>152</v>
      </c>
      <c r="G250" s="351"/>
      <c r="H250" s="354">
        <v>218.00000000000003</v>
      </c>
      <c r="I250" s="156"/>
      <c r="J250" s="351"/>
      <c r="K250" s="351"/>
      <c r="L250" s="154"/>
      <c r="M250" s="157"/>
      <c r="N250" s="158"/>
      <c r="O250" s="158"/>
      <c r="P250" s="158"/>
      <c r="Q250" s="158"/>
      <c r="R250" s="158"/>
      <c r="S250" s="158"/>
      <c r="T250" s="159"/>
      <c r="AT250" s="155" t="s">
        <v>135</v>
      </c>
      <c r="AU250" s="155" t="s">
        <v>83</v>
      </c>
      <c r="AV250" s="15" t="s">
        <v>132</v>
      </c>
      <c r="AW250" s="15" t="s">
        <v>32</v>
      </c>
      <c r="AX250" s="15" t="s">
        <v>73</v>
      </c>
      <c r="AY250" s="155" t="s">
        <v>124</v>
      </c>
    </row>
    <row r="251" spans="1:65" s="13" customFormat="1" x14ac:dyDescent="0.2">
      <c r="B251" s="142"/>
      <c r="C251" s="347"/>
      <c r="D251" s="345" t="s">
        <v>135</v>
      </c>
      <c r="E251" s="348" t="s">
        <v>3</v>
      </c>
      <c r="F251" s="349" t="s">
        <v>290</v>
      </c>
      <c r="G251" s="347"/>
      <c r="H251" s="350">
        <v>239.8</v>
      </c>
      <c r="I251" s="144"/>
      <c r="J251" s="347"/>
      <c r="K251" s="347"/>
      <c r="L251" s="142"/>
      <c r="M251" s="145"/>
      <c r="N251" s="146"/>
      <c r="O251" s="146"/>
      <c r="P251" s="146"/>
      <c r="Q251" s="146"/>
      <c r="R251" s="146"/>
      <c r="S251" s="146"/>
      <c r="T251" s="147"/>
      <c r="AT251" s="143" t="s">
        <v>135</v>
      </c>
      <c r="AU251" s="143" t="s">
        <v>83</v>
      </c>
      <c r="AV251" s="13" t="s">
        <v>83</v>
      </c>
      <c r="AW251" s="13" t="s">
        <v>32</v>
      </c>
      <c r="AX251" s="13" t="s">
        <v>73</v>
      </c>
      <c r="AY251" s="143" t="s">
        <v>124</v>
      </c>
    </row>
    <row r="252" spans="1:65" s="15" customFormat="1" x14ac:dyDescent="0.2">
      <c r="B252" s="154"/>
      <c r="C252" s="351"/>
      <c r="D252" s="345" t="s">
        <v>135</v>
      </c>
      <c r="E252" s="352" t="s">
        <v>3</v>
      </c>
      <c r="F252" s="353" t="s">
        <v>152</v>
      </c>
      <c r="G252" s="351"/>
      <c r="H252" s="354">
        <v>239.8</v>
      </c>
      <c r="I252" s="156"/>
      <c r="J252" s="351"/>
      <c r="K252" s="351"/>
      <c r="L252" s="154"/>
      <c r="M252" s="157"/>
      <c r="N252" s="158"/>
      <c r="O252" s="158"/>
      <c r="P252" s="158"/>
      <c r="Q252" s="158"/>
      <c r="R252" s="158"/>
      <c r="S252" s="158"/>
      <c r="T252" s="159"/>
      <c r="AT252" s="155" t="s">
        <v>135</v>
      </c>
      <c r="AU252" s="155" t="s">
        <v>83</v>
      </c>
      <c r="AV252" s="15" t="s">
        <v>132</v>
      </c>
      <c r="AW252" s="15" t="s">
        <v>32</v>
      </c>
      <c r="AX252" s="15" t="s">
        <v>81</v>
      </c>
      <c r="AY252" s="155" t="s">
        <v>124</v>
      </c>
    </row>
    <row r="253" spans="1:65" s="2" customFormat="1" ht="16.5" customHeight="1" x14ac:dyDescent="0.2">
      <c r="A253" s="34"/>
      <c r="B253" s="131"/>
      <c r="C253" s="358" t="s">
        <v>291</v>
      </c>
      <c r="D253" s="358" t="s">
        <v>230</v>
      </c>
      <c r="E253" s="359" t="s">
        <v>292</v>
      </c>
      <c r="F253" s="360" t="s">
        <v>293</v>
      </c>
      <c r="G253" s="361" t="s">
        <v>155</v>
      </c>
      <c r="H253" s="362">
        <v>239.8</v>
      </c>
      <c r="I253" s="166"/>
      <c r="J253" s="363">
        <f>ROUND(I253*H253,2)</f>
        <v>0</v>
      </c>
      <c r="K253" s="360" t="s">
        <v>131</v>
      </c>
      <c r="L253" s="167"/>
      <c r="M253" s="168" t="s">
        <v>3</v>
      </c>
      <c r="N253" s="169" t="s">
        <v>44</v>
      </c>
      <c r="O253" s="55"/>
      <c r="P253" s="135">
        <f>O253*H253</f>
        <v>0</v>
      </c>
      <c r="Q253" s="135">
        <v>0</v>
      </c>
      <c r="R253" s="135">
        <f>Q253*H253</f>
        <v>0</v>
      </c>
      <c r="S253" s="135">
        <v>0</v>
      </c>
      <c r="T253" s="136">
        <f>S253*H253</f>
        <v>0</v>
      </c>
      <c r="U253" s="34"/>
      <c r="V253" s="34"/>
      <c r="W253" s="34"/>
      <c r="X253" s="34"/>
      <c r="Y253" s="34"/>
      <c r="Z253" s="34"/>
      <c r="AA253" s="34"/>
      <c r="AB253" s="34"/>
      <c r="AC253" s="34"/>
      <c r="AD253" s="34"/>
      <c r="AE253" s="34"/>
      <c r="AR253" s="137" t="s">
        <v>233</v>
      </c>
      <c r="AT253" s="137" t="s">
        <v>230</v>
      </c>
      <c r="AU253" s="137" t="s">
        <v>83</v>
      </c>
      <c r="AY253" s="19" t="s">
        <v>124</v>
      </c>
      <c r="BE253" s="138">
        <f>IF(N253="základní",J253,0)</f>
        <v>0</v>
      </c>
      <c r="BF253" s="138">
        <f>IF(N253="snížená",J253,0)</f>
        <v>0</v>
      </c>
      <c r="BG253" s="138">
        <f>IF(N253="zákl. přenesená",J253,0)</f>
        <v>0</v>
      </c>
      <c r="BH253" s="138">
        <f>IF(N253="sníž. přenesená",J253,0)</f>
        <v>0</v>
      </c>
      <c r="BI253" s="138">
        <f>IF(N253="nulová",J253,0)</f>
        <v>0</v>
      </c>
      <c r="BJ253" s="19" t="s">
        <v>81</v>
      </c>
      <c r="BK253" s="138">
        <f>ROUND(I253*H253,2)</f>
        <v>0</v>
      </c>
      <c r="BL253" s="19" t="s">
        <v>187</v>
      </c>
      <c r="BM253" s="137" t="s">
        <v>294</v>
      </c>
    </row>
    <row r="254" spans="1:65" s="2" customFormat="1" ht="24" x14ac:dyDescent="0.2">
      <c r="A254" s="34"/>
      <c r="B254" s="131"/>
      <c r="C254" s="334" t="s">
        <v>210</v>
      </c>
      <c r="D254" s="334" t="s">
        <v>127</v>
      </c>
      <c r="E254" s="335" t="s">
        <v>295</v>
      </c>
      <c r="F254" s="336" t="s">
        <v>296</v>
      </c>
      <c r="G254" s="337" t="s">
        <v>209</v>
      </c>
      <c r="H254" s="338">
        <v>27</v>
      </c>
      <c r="I254" s="132"/>
      <c r="J254" s="339">
        <f>ROUND(I254*H254,2)</f>
        <v>0</v>
      </c>
      <c r="K254" s="336" t="s">
        <v>131</v>
      </c>
      <c r="L254" s="35"/>
      <c r="M254" s="133" t="s">
        <v>3</v>
      </c>
      <c r="N254" s="134" t="s">
        <v>44</v>
      </c>
      <c r="O254" s="55"/>
      <c r="P254" s="135">
        <f>O254*H254</f>
        <v>0</v>
      </c>
      <c r="Q254" s="135">
        <v>0</v>
      </c>
      <c r="R254" s="135">
        <f>Q254*H254</f>
        <v>0</v>
      </c>
      <c r="S254" s="135">
        <v>0</v>
      </c>
      <c r="T254" s="136">
        <f>S254*H254</f>
        <v>0</v>
      </c>
      <c r="U254" s="34"/>
      <c r="V254" s="34"/>
      <c r="W254" s="34"/>
      <c r="X254" s="34"/>
      <c r="Y254" s="34"/>
      <c r="Z254" s="34"/>
      <c r="AA254" s="34"/>
      <c r="AB254" s="34"/>
      <c r="AC254" s="34"/>
      <c r="AD254" s="34"/>
      <c r="AE254" s="34"/>
      <c r="AR254" s="137" t="s">
        <v>187</v>
      </c>
      <c r="AT254" s="137" t="s">
        <v>127</v>
      </c>
      <c r="AU254" s="137" t="s">
        <v>83</v>
      </c>
      <c r="AY254" s="19" t="s">
        <v>124</v>
      </c>
      <c r="BE254" s="138">
        <f>IF(N254="základní",J254,0)</f>
        <v>0</v>
      </c>
      <c r="BF254" s="138">
        <f>IF(N254="snížená",J254,0)</f>
        <v>0</v>
      </c>
      <c r="BG254" s="138">
        <f>IF(N254="zákl. přenesená",J254,0)</f>
        <v>0</v>
      </c>
      <c r="BH254" s="138">
        <f>IF(N254="sníž. přenesená",J254,0)</f>
        <v>0</v>
      </c>
      <c r="BI254" s="138">
        <f>IF(N254="nulová",J254,0)</f>
        <v>0</v>
      </c>
      <c r="BJ254" s="19" t="s">
        <v>81</v>
      </c>
      <c r="BK254" s="138">
        <f>ROUND(I254*H254,2)</f>
        <v>0</v>
      </c>
      <c r="BL254" s="19" t="s">
        <v>187</v>
      </c>
      <c r="BM254" s="137" t="s">
        <v>297</v>
      </c>
    </row>
    <row r="255" spans="1:65" s="2" customFormat="1" ht="19.5" x14ac:dyDescent="0.2">
      <c r="A255" s="34"/>
      <c r="B255" s="35"/>
      <c r="C255" s="326"/>
      <c r="D255" s="345" t="s">
        <v>133</v>
      </c>
      <c r="E255" s="326"/>
      <c r="F255" s="346" t="s">
        <v>298</v>
      </c>
      <c r="G255" s="326"/>
      <c r="H255" s="326"/>
      <c r="I255" s="139"/>
      <c r="J255" s="326"/>
      <c r="K255" s="326"/>
      <c r="L255" s="35"/>
      <c r="M255" s="140"/>
      <c r="N255" s="141"/>
      <c r="O255" s="55"/>
      <c r="P255" s="55"/>
      <c r="Q255" s="55"/>
      <c r="R255" s="55"/>
      <c r="S255" s="55"/>
      <c r="T255" s="56"/>
      <c r="U255" s="34"/>
      <c r="V255" s="34"/>
      <c r="W255" s="34"/>
      <c r="X255" s="34"/>
      <c r="Y255" s="34"/>
      <c r="Z255" s="34"/>
      <c r="AA255" s="34"/>
      <c r="AB255" s="34"/>
      <c r="AC255" s="34"/>
      <c r="AD255" s="34"/>
      <c r="AE255" s="34"/>
      <c r="AT255" s="19" t="s">
        <v>133</v>
      </c>
      <c r="AU255" s="19" t="s">
        <v>83</v>
      </c>
    </row>
    <row r="256" spans="1:65" s="14" customFormat="1" x14ac:dyDescent="0.2">
      <c r="B256" s="148"/>
      <c r="C256" s="355"/>
      <c r="D256" s="345" t="s">
        <v>135</v>
      </c>
      <c r="E256" s="356" t="s">
        <v>3</v>
      </c>
      <c r="F256" s="357" t="s">
        <v>139</v>
      </c>
      <c r="G256" s="355"/>
      <c r="H256" s="356" t="s">
        <v>3</v>
      </c>
      <c r="I256" s="150"/>
      <c r="J256" s="355"/>
      <c r="K256" s="355"/>
      <c r="L256" s="148"/>
      <c r="M256" s="151"/>
      <c r="N256" s="152"/>
      <c r="O256" s="152"/>
      <c r="P256" s="152"/>
      <c r="Q256" s="152"/>
      <c r="R256" s="152"/>
      <c r="S256" s="152"/>
      <c r="T256" s="153"/>
      <c r="AT256" s="149" t="s">
        <v>135</v>
      </c>
      <c r="AU256" s="149" t="s">
        <v>83</v>
      </c>
      <c r="AV256" s="14" t="s">
        <v>81</v>
      </c>
      <c r="AW256" s="14" t="s">
        <v>32</v>
      </c>
      <c r="AX256" s="14" t="s">
        <v>73</v>
      </c>
      <c r="AY256" s="149" t="s">
        <v>124</v>
      </c>
    </row>
    <row r="257" spans="1:65" s="13" customFormat="1" x14ac:dyDescent="0.2">
      <c r="B257" s="142"/>
      <c r="C257" s="347"/>
      <c r="D257" s="345" t="s">
        <v>135</v>
      </c>
      <c r="E257" s="348" t="s">
        <v>3</v>
      </c>
      <c r="F257" s="349" t="s">
        <v>81</v>
      </c>
      <c r="G257" s="347"/>
      <c r="H257" s="350">
        <v>1</v>
      </c>
      <c r="I257" s="144"/>
      <c r="J257" s="347"/>
      <c r="K257" s="347"/>
      <c r="L257" s="142"/>
      <c r="M257" s="145"/>
      <c r="N257" s="146"/>
      <c r="O257" s="146"/>
      <c r="P257" s="146"/>
      <c r="Q257" s="146"/>
      <c r="R257" s="146"/>
      <c r="S257" s="146"/>
      <c r="T257" s="147"/>
      <c r="AT257" s="143" t="s">
        <v>135</v>
      </c>
      <c r="AU257" s="143" t="s">
        <v>83</v>
      </c>
      <c r="AV257" s="13" t="s">
        <v>83</v>
      </c>
      <c r="AW257" s="13" t="s">
        <v>32</v>
      </c>
      <c r="AX257" s="13" t="s">
        <v>73</v>
      </c>
      <c r="AY257" s="143" t="s">
        <v>124</v>
      </c>
    </row>
    <row r="258" spans="1:65" s="14" customFormat="1" x14ac:dyDescent="0.2">
      <c r="B258" s="148"/>
      <c r="C258" s="355"/>
      <c r="D258" s="345" t="s">
        <v>135</v>
      </c>
      <c r="E258" s="356" t="s">
        <v>3</v>
      </c>
      <c r="F258" s="357" t="s">
        <v>141</v>
      </c>
      <c r="G258" s="355"/>
      <c r="H258" s="356" t="s">
        <v>3</v>
      </c>
      <c r="I258" s="150"/>
      <c r="J258" s="355"/>
      <c r="K258" s="355"/>
      <c r="L258" s="148"/>
      <c r="M258" s="151"/>
      <c r="N258" s="152"/>
      <c r="O258" s="152"/>
      <c r="P258" s="152"/>
      <c r="Q258" s="152"/>
      <c r="R258" s="152"/>
      <c r="S258" s="152"/>
      <c r="T258" s="153"/>
      <c r="AT258" s="149" t="s">
        <v>135</v>
      </c>
      <c r="AU258" s="149" t="s">
        <v>83</v>
      </c>
      <c r="AV258" s="14" t="s">
        <v>81</v>
      </c>
      <c r="AW258" s="14" t="s">
        <v>32</v>
      </c>
      <c r="AX258" s="14" t="s">
        <v>73</v>
      </c>
      <c r="AY258" s="149" t="s">
        <v>124</v>
      </c>
    </row>
    <row r="259" spans="1:65" s="13" customFormat="1" x14ac:dyDescent="0.2">
      <c r="B259" s="142"/>
      <c r="C259" s="347"/>
      <c r="D259" s="345" t="s">
        <v>135</v>
      </c>
      <c r="E259" s="348" t="s">
        <v>3</v>
      </c>
      <c r="F259" s="349" t="s">
        <v>83</v>
      </c>
      <c r="G259" s="347"/>
      <c r="H259" s="350">
        <v>2</v>
      </c>
      <c r="I259" s="144"/>
      <c r="J259" s="347"/>
      <c r="K259" s="347"/>
      <c r="L259" s="142"/>
      <c r="M259" s="145"/>
      <c r="N259" s="146"/>
      <c r="O259" s="146"/>
      <c r="P259" s="146"/>
      <c r="Q259" s="146"/>
      <c r="R259" s="146"/>
      <c r="S259" s="146"/>
      <c r="T259" s="147"/>
      <c r="AT259" s="143" t="s">
        <v>135</v>
      </c>
      <c r="AU259" s="143" t="s">
        <v>83</v>
      </c>
      <c r="AV259" s="13" t="s">
        <v>83</v>
      </c>
      <c r="AW259" s="13" t="s">
        <v>32</v>
      </c>
      <c r="AX259" s="13" t="s">
        <v>73</v>
      </c>
      <c r="AY259" s="143" t="s">
        <v>124</v>
      </c>
    </row>
    <row r="260" spans="1:65" s="14" customFormat="1" x14ac:dyDescent="0.2">
      <c r="B260" s="148"/>
      <c r="C260" s="355"/>
      <c r="D260" s="345" t="s">
        <v>135</v>
      </c>
      <c r="E260" s="356" t="s">
        <v>3</v>
      </c>
      <c r="F260" s="357" t="s">
        <v>143</v>
      </c>
      <c r="G260" s="355"/>
      <c r="H260" s="356" t="s">
        <v>3</v>
      </c>
      <c r="I260" s="150"/>
      <c r="J260" s="355"/>
      <c r="K260" s="355"/>
      <c r="L260" s="148"/>
      <c r="M260" s="151"/>
      <c r="N260" s="152"/>
      <c r="O260" s="152"/>
      <c r="P260" s="152"/>
      <c r="Q260" s="152"/>
      <c r="R260" s="152"/>
      <c r="S260" s="152"/>
      <c r="T260" s="153"/>
      <c r="AT260" s="149" t="s">
        <v>135</v>
      </c>
      <c r="AU260" s="149" t="s">
        <v>83</v>
      </c>
      <c r="AV260" s="14" t="s">
        <v>81</v>
      </c>
      <c r="AW260" s="14" t="s">
        <v>32</v>
      </c>
      <c r="AX260" s="14" t="s">
        <v>73</v>
      </c>
      <c r="AY260" s="149" t="s">
        <v>124</v>
      </c>
    </row>
    <row r="261" spans="1:65" s="13" customFormat="1" x14ac:dyDescent="0.2">
      <c r="B261" s="142"/>
      <c r="C261" s="347"/>
      <c r="D261" s="345" t="s">
        <v>135</v>
      </c>
      <c r="E261" s="348" t="s">
        <v>3</v>
      </c>
      <c r="F261" s="349" t="s">
        <v>299</v>
      </c>
      <c r="G261" s="347"/>
      <c r="H261" s="350">
        <v>4</v>
      </c>
      <c r="I261" s="144"/>
      <c r="J261" s="347"/>
      <c r="K261" s="347"/>
      <c r="L261" s="142"/>
      <c r="M261" s="145"/>
      <c r="N261" s="146"/>
      <c r="O261" s="146"/>
      <c r="P261" s="146"/>
      <c r="Q261" s="146"/>
      <c r="R261" s="146"/>
      <c r="S261" s="146"/>
      <c r="T261" s="147"/>
      <c r="AT261" s="143" t="s">
        <v>135</v>
      </c>
      <c r="AU261" s="143" t="s">
        <v>83</v>
      </c>
      <c r="AV261" s="13" t="s">
        <v>83</v>
      </c>
      <c r="AW261" s="13" t="s">
        <v>32</v>
      </c>
      <c r="AX261" s="13" t="s">
        <v>73</v>
      </c>
      <c r="AY261" s="143" t="s">
        <v>124</v>
      </c>
    </row>
    <row r="262" spans="1:65" s="14" customFormat="1" x14ac:dyDescent="0.2">
      <c r="B262" s="148"/>
      <c r="C262" s="355"/>
      <c r="D262" s="345" t="s">
        <v>135</v>
      </c>
      <c r="E262" s="356" t="s">
        <v>3</v>
      </c>
      <c r="F262" s="357" t="s">
        <v>145</v>
      </c>
      <c r="G262" s="355"/>
      <c r="H262" s="356" t="s">
        <v>3</v>
      </c>
      <c r="I262" s="150"/>
      <c r="J262" s="355"/>
      <c r="K262" s="355"/>
      <c r="L262" s="148"/>
      <c r="M262" s="151"/>
      <c r="N262" s="152"/>
      <c r="O262" s="152"/>
      <c r="P262" s="152"/>
      <c r="Q262" s="152"/>
      <c r="R262" s="152"/>
      <c r="S262" s="152"/>
      <c r="T262" s="153"/>
      <c r="AT262" s="149" t="s">
        <v>135</v>
      </c>
      <c r="AU262" s="149" t="s">
        <v>83</v>
      </c>
      <c r="AV262" s="14" t="s">
        <v>81</v>
      </c>
      <c r="AW262" s="14" t="s">
        <v>32</v>
      </c>
      <c r="AX262" s="14" t="s">
        <v>73</v>
      </c>
      <c r="AY262" s="149" t="s">
        <v>124</v>
      </c>
    </row>
    <row r="263" spans="1:65" s="13" customFormat="1" x14ac:dyDescent="0.2">
      <c r="B263" s="142"/>
      <c r="C263" s="347"/>
      <c r="D263" s="345" t="s">
        <v>135</v>
      </c>
      <c r="E263" s="348" t="s">
        <v>3</v>
      </c>
      <c r="F263" s="349" t="s">
        <v>300</v>
      </c>
      <c r="G263" s="347"/>
      <c r="H263" s="350">
        <v>4</v>
      </c>
      <c r="I263" s="144"/>
      <c r="J263" s="347"/>
      <c r="K263" s="347"/>
      <c r="L263" s="142"/>
      <c r="M263" s="145"/>
      <c r="N263" s="146"/>
      <c r="O263" s="146"/>
      <c r="P263" s="146"/>
      <c r="Q263" s="146"/>
      <c r="R263" s="146"/>
      <c r="S263" s="146"/>
      <c r="T263" s="147"/>
      <c r="AT263" s="143" t="s">
        <v>135</v>
      </c>
      <c r="AU263" s="143" t="s">
        <v>83</v>
      </c>
      <c r="AV263" s="13" t="s">
        <v>83</v>
      </c>
      <c r="AW263" s="13" t="s">
        <v>32</v>
      </c>
      <c r="AX263" s="13" t="s">
        <v>73</v>
      </c>
      <c r="AY263" s="143" t="s">
        <v>124</v>
      </c>
    </row>
    <row r="264" spans="1:65" s="14" customFormat="1" x14ac:dyDescent="0.2">
      <c r="B264" s="148"/>
      <c r="C264" s="355"/>
      <c r="D264" s="345" t="s">
        <v>135</v>
      </c>
      <c r="E264" s="356" t="s">
        <v>3</v>
      </c>
      <c r="F264" s="357" t="s">
        <v>147</v>
      </c>
      <c r="G264" s="355"/>
      <c r="H264" s="356" t="s">
        <v>3</v>
      </c>
      <c r="I264" s="150"/>
      <c r="J264" s="355"/>
      <c r="K264" s="355"/>
      <c r="L264" s="148"/>
      <c r="M264" s="151"/>
      <c r="N264" s="152"/>
      <c r="O264" s="152"/>
      <c r="P264" s="152"/>
      <c r="Q264" s="152"/>
      <c r="R264" s="152"/>
      <c r="S264" s="152"/>
      <c r="T264" s="153"/>
      <c r="AT264" s="149" t="s">
        <v>135</v>
      </c>
      <c r="AU264" s="149" t="s">
        <v>83</v>
      </c>
      <c r="AV264" s="14" t="s">
        <v>81</v>
      </c>
      <c r="AW264" s="14" t="s">
        <v>32</v>
      </c>
      <c r="AX264" s="14" t="s">
        <v>73</v>
      </c>
      <c r="AY264" s="149" t="s">
        <v>124</v>
      </c>
    </row>
    <row r="265" spans="1:65" s="13" customFormat="1" x14ac:dyDescent="0.2">
      <c r="B265" s="142"/>
      <c r="C265" s="347"/>
      <c r="D265" s="345" t="s">
        <v>135</v>
      </c>
      <c r="E265" s="348" t="s">
        <v>3</v>
      </c>
      <c r="F265" s="349" t="s">
        <v>300</v>
      </c>
      <c r="G265" s="347"/>
      <c r="H265" s="350">
        <v>4</v>
      </c>
      <c r="I265" s="144"/>
      <c r="J265" s="347"/>
      <c r="K265" s="347"/>
      <c r="L265" s="142"/>
      <c r="M265" s="145"/>
      <c r="N265" s="146"/>
      <c r="O265" s="146"/>
      <c r="P265" s="146"/>
      <c r="Q265" s="146"/>
      <c r="R265" s="146"/>
      <c r="S265" s="146"/>
      <c r="T265" s="147"/>
      <c r="AT265" s="143" t="s">
        <v>135</v>
      </c>
      <c r="AU265" s="143" t="s">
        <v>83</v>
      </c>
      <c r="AV265" s="13" t="s">
        <v>83</v>
      </c>
      <c r="AW265" s="13" t="s">
        <v>32</v>
      </c>
      <c r="AX265" s="13" t="s">
        <v>73</v>
      </c>
      <c r="AY265" s="143" t="s">
        <v>124</v>
      </c>
    </row>
    <row r="266" spans="1:65" s="14" customFormat="1" x14ac:dyDescent="0.2">
      <c r="B266" s="148"/>
      <c r="C266" s="355"/>
      <c r="D266" s="345" t="s">
        <v>135</v>
      </c>
      <c r="E266" s="356" t="s">
        <v>3</v>
      </c>
      <c r="F266" s="357" t="s">
        <v>149</v>
      </c>
      <c r="G266" s="355"/>
      <c r="H266" s="356" t="s">
        <v>3</v>
      </c>
      <c r="I266" s="150"/>
      <c r="J266" s="355"/>
      <c r="K266" s="355"/>
      <c r="L266" s="148"/>
      <c r="M266" s="151"/>
      <c r="N266" s="152"/>
      <c r="O266" s="152"/>
      <c r="P266" s="152"/>
      <c r="Q266" s="152"/>
      <c r="R266" s="152"/>
      <c r="S266" s="152"/>
      <c r="T266" s="153"/>
      <c r="AT266" s="149" t="s">
        <v>135</v>
      </c>
      <c r="AU266" s="149" t="s">
        <v>83</v>
      </c>
      <c r="AV266" s="14" t="s">
        <v>81</v>
      </c>
      <c r="AW266" s="14" t="s">
        <v>32</v>
      </c>
      <c r="AX266" s="14" t="s">
        <v>73</v>
      </c>
      <c r="AY266" s="149" t="s">
        <v>124</v>
      </c>
    </row>
    <row r="267" spans="1:65" s="13" customFormat="1" x14ac:dyDescent="0.2">
      <c r="B267" s="142"/>
      <c r="C267" s="347"/>
      <c r="D267" s="345" t="s">
        <v>135</v>
      </c>
      <c r="E267" s="348" t="s">
        <v>3</v>
      </c>
      <c r="F267" s="349" t="s">
        <v>301</v>
      </c>
      <c r="G267" s="347"/>
      <c r="H267" s="350">
        <v>8</v>
      </c>
      <c r="I267" s="144"/>
      <c r="J267" s="347"/>
      <c r="K267" s="347"/>
      <c r="L267" s="142"/>
      <c r="M267" s="145"/>
      <c r="N267" s="146"/>
      <c r="O267" s="146"/>
      <c r="P267" s="146"/>
      <c r="Q267" s="146"/>
      <c r="R267" s="146"/>
      <c r="S267" s="146"/>
      <c r="T267" s="147"/>
      <c r="AT267" s="143" t="s">
        <v>135</v>
      </c>
      <c r="AU267" s="143" t="s">
        <v>83</v>
      </c>
      <c r="AV267" s="13" t="s">
        <v>83</v>
      </c>
      <c r="AW267" s="13" t="s">
        <v>32</v>
      </c>
      <c r="AX267" s="13" t="s">
        <v>73</v>
      </c>
      <c r="AY267" s="143" t="s">
        <v>124</v>
      </c>
    </row>
    <row r="268" spans="1:65" s="14" customFormat="1" x14ac:dyDescent="0.2">
      <c r="B268" s="148"/>
      <c r="C268" s="355"/>
      <c r="D268" s="345" t="s">
        <v>135</v>
      </c>
      <c r="E268" s="356" t="s">
        <v>3</v>
      </c>
      <c r="F268" s="357" t="s">
        <v>151</v>
      </c>
      <c r="G268" s="355"/>
      <c r="H268" s="356" t="s">
        <v>3</v>
      </c>
      <c r="I268" s="150"/>
      <c r="J268" s="355"/>
      <c r="K268" s="355"/>
      <c r="L268" s="148"/>
      <c r="M268" s="151"/>
      <c r="N268" s="152"/>
      <c r="O268" s="152"/>
      <c r="P268" s="152"/>
      <c r="Q268" s="152"/>
      <c r="R268" s="152"/>
      <c r="S268" s="152"/>
      <c r="T268" s="153"/>
      <c r="AT268" s="149" t="s">
        <v>135</v>
      </c>
      <c r="AU268" s="149" t="s">
        <v>83</v>
      </c>
      <c r="AV268" s="14" t="s">
        <v>81</v>
      </c>
      <c r="AW268" s="14" t="s">
        <v>32</v>
      </c>
      <c r="AX268" s="14" t="s">
        <v>73</v>
      </c>
      <c r="AY268" s="149" t="s">
        <v>124</v>
      </c>
    </row>
    <row r="269" spans="1:65" s="13" customFormat="1" x14ac:dyDescent="0.2">
      <c r="B269" s="142"/>
      <c r="C269" s="347"/>
      <c r="D269" s="345" t="s">
        <v>135</v>
      </c>
      <c r="E269" s="348" t="s">
        <v>3</v>
      </c>
      <c r="F269" s="349" t="s">
        <v>299</v>
      </c>
      <c r="G269" s="347"/>
      <c r="H269" s="350">
        <v>4</v>
      </c>
      <c r="I269" s="144"/>
      <c r="J269" s="347"/>
      <c r="K269" s="347"/>
      <c r="L269" s="142"/>
      <c r="M269" s="145"/>
      <c r="N269" s="146"/>
      <c r="O269" s="146"/>
      <c r="P269" s="146"/>
      <c r="Q269" s="146"/>
      <c r="R269" s="146"/>
      <c r="S269" s="146"/>
      <c r="T269" s="147"/>
      <c r="AT269" s="143" t="s">
        <v>135</v>
      </c>
      <c r="AU269" s="143" t="s">
        <v>83</v>
      </c>
      <c r="AV269" s="13" t="s">
        <v>83</v>
      </c>
      <c r="AW269" s="13" t="s">
        <v>32</v>
      </c>
      <c r="AX269" s="13" t="s">
        <v>73</v>
      </c>
      <c r="AY269" s="143" t="s">
        <v>124</v>
      </c>
    </row>
    <row r="270" spans="1:65" s="15" customFormat="1" x14ac:dyDescent="0.2">
      <c r="B270" s="154"/>
      <c r="C270" s="351"/>
      <c r="D270" s="345" t="s">
        <v>135</v>
      </c>
      <c r="E270" s="352" t="s">
        <v>3</v>
      </c>
      <c r="F270" s="353" t="s">
        <v>152</v>
      </c>
      <c r="G270" s="351"/>
      <c r="H270" s="354">
        <v>27</v>
      </c>
      <c r="I270" s="156"/>
      <c r="J270" s="351"/>
      <c r="K270" s="351"/>
      <c r="L270" s="154"/>
      <c r="M270" s="157"/>
      <c r="N270" s="158"/>
      <c r="O270" s="158"/>
      <c r="P270" s="158"/>
      <c r="Q270" s="158"/>
      <c r="R270" s="158"/>
      <c r="S270" s="158"/>
      <c r="T270" s="159"/>
      <c r="AT270" s="155" t="s">
        <v>135</v>
      </c>
      <c r="AU270" s="155" t="s">
        <v>83</v>
      </c>
      <c r="AV270" s="15" t="s">
        <v>132</v>
      </c>
      <c r="AW270" s="15" t="s">
        <v>32</v>
      </c>
      <c r="AX270" s="15" t="s">
        <v>81</v>
      </c>
      <c r="AY270" s="155" t="s">
        <v>124</v>
      </c>
    </row>
    <row r="271" spans="1:65" s="2" customFormat="1" ht="24" x14ac:dyDescent="0.2">
      <c r="A271" s="34"/>
      <c r="B271" s="131"/>
      <c r="C271" s="334" t="s">
        <v>302</v>
      </c>
      <c r="D271" s="334" t="s">
        <v>127</v>
      </c>
      <c r="E271" s="335" t="s">
        <v>303</v>
      </c>
      <c r="F271" s="336" t="s">
        <v>304</v>
      </c>
      <c r="G271" s="337" t="s">
        <v>209</v>
      </c>
      <c r="H271" s="338">
        <v>7</v>
      </c>
      <c r="I271" s="132"/>
      <c r="J271" s="339">
        <f>ROUND(I271*H271,2)</f>
        <v>0</v>
      </c>
      <c r="K271" s="336" t="s">
        <v>131</v>
      </c>
      <c r="L271" s="35"/>
      <c r="M271" s="133" t="s">
        <v>3</v>
      </c>
      <c r="N271" s="134" t="s">
        <v>44</v>
      </c>
      <c r="O271" s="55"/>
      <c r="P271" s="135">
        <f>O271*H271</f>
        <v>0</v>
      </c>
      <c r="Q271" s="135">
        <v>0</v>
      </c>
      <c r="R271" s="135">
        <f>Q271*H271</f>
        <v>0</v>
      </c>
      <c r="S271" s="135">
        <v>0</v>
      </c>
      <c r="T271" s="136">
        <f>S271*H271</f>
        <v>0</v>
      </c>
      <c r="U271" s="34"/>
      <c r="V271" s="34"/>
      <c r="W271" s="34"/>
      <c r="X271" s="34"/>
      <c r="Y271" s="34"/>
      <c r="Z271" s="34"/>
      <c r="AA271" s="34"/>
      <c r="AB271" s="34"/>
      <c r="AC271" s="34"/>
      <c r="AD271" s="34"/>
      <c r="AE271" s="34"/>
      <c r="AR271" s="137" t="s">
        <v>187</v>
      </c>
      <c r="AT271" s="137" t="s">
        <v>127</v>
      </c>
      <c r="AU271" s="137" t="s">
        <v>83</v>
      </c>
      <c r="AY271" s="19" t="s">
        <v>124</v>
      </c>
      <c r="BE271" s="138">
        <f>IF(N271="základní",J271,0)</f>
        <v>0</v>
      </c>
      <c r="BF271" s="138">
        <f>IF(N271="snížená",J271,0)</f>
        <v>0</v>
      </c>
      <c r="BG271" s="138">
        <f>IF(N271="zákl. přenesená",J271,0)</f>
        <v>0</v>
      </c>
      <c r="BH271" s="138">
        <f>IF(N271="sníž. přenesená",J271,0)</f>
        <v>0</v>
      </c>
      <c r="BI271" s="138">
        <f>IF(N271="nulová",J271,0)</f>
        <v>0</v>
      </c>
      <c r="BJ271" s="19" t="s">
        <v>81</v>
      </c>
      <c r="BK271" s="138">
        <f>ROUND(I271*H271,2)</f>
        <v>0</v>
      </c>
      <c r="BL271" s="19" t="s">
        <v>187</v>
      </c>
      <c r="BM271" s="137" t="s">
        <v>305</v>
      </c>
    </row>
    <row r="272" spans="1:65" s="2" customFormat="1" ht="19.5" x14ac:dyDescent="0.2">
      <c r="A272" s="34"/>
      <c r="B272" s="35"/>
      <c r="C272" s="326"/>
      <c r="D272" s="345" t="s">
        <v>133</v>
      </c>
      <c r="E272" s="326"/>
      <c r="F272" s="346" t="s">
        <v>298</v>
      </c>
      <c r="G272" s="326"/>
      <c r="H272" s="326"/>
      <c r="I272" s="139"/>
      <c r="J272" s="326"/>
      <c r="K272" s="326"/>
      <c r="L272" s="35"/>
      <c r="M272" s="140"/>
      <c r="N272" s="141"/>
      <c r="O272" s="55"/>
      <c r="P272" s="55"/>
      <c r="Q272" s="55"/>
      <c r="R272" s="55"/>
      <c r="S272" s="55"/>
      <c r="T272" s="56"/>
      <c r="U272" s="34"/>
      <c r="V272" s="34"/>
      <c r="W272" s="34"/>
      <c r="X272" s="34"/>
      <c r="Y272" s="34"/>
      <c r="Z272" s="34"/>
      <c r="AA272" s="34"/>
      <c r="AB272" s="34"/>
      <c r="AC272" s="34"/>
      <c r="AD272" s="34"/>
      <c r="AE272" s="34"/>
      <c r="AT272" s="19" t="s">
        <v>133</v>
      </c>
      <c r="AU272" s="19" t="s">
        <v>83</v>
      </c>
    </row>
    <row r="273" spans="1:65" s="14" customFormat="1" x14ac:dyDescent="0.2">
      <c r="B273" s="148"/>
      <c r="C273" s="355"/>
      <c r="D273" s="345" t="s">
        <v>135</v>
      </c>
      <c r="E273" s="356" t="s">
        <v>3</v>
      </c>
      <c r="F273" s="357" t="s">
        <v>262</v>
      </c>
      <c r="G273" s="355"/>
      <c r="H273" s="356" t="s">
        <v>3</v>
      </c>
      <c r="I273" s="150"/>
      <c r="J273" s="355"/>
      <c r="K273" s="355"/>
      <c r="L273" s="148"/>
      <c r="M273" s="151"/>
      <c r="N273" s="152"/>
      <c r="O273" s="152"/>
      <c r="P273" s="152"/>
      <c r="Q273" s="152"/>
      <c r="R273" s="152"/>
      <c r="S273" s="152"/>
      <c r="T273" s="153"/>
      <c r="AT273" s="149" t="s">
        <v>135</v>
      </c>
      <c r="AU273" s="149" t="s">
        <v>83</v>
      </c>
      <c r="AV273" s="14" t="s">
        <v>81</v>
      </c>
      <c r="AW273" s="14" t="s">
        <v>32</v>
      </c>
      <c r="AX273" s="14" t="s">
        <v>73</v>
      </c>
      <c r="AY273" s="149" t="s">
        <v>124</v>
      </c>
    </row>
    <row r="274" spans="1:65" s="13" customFormat="1" x14ac:dyDescent="0.2">
      <c r="B274" s="142"/>
      <c r="C274" s="347"/>
      <c r="D274" s="345" t="s">
        <v>135</v>
      </c>
      <c r="E274" s="348" t="s">
        <v>3</v>
      </c>
      <c r="F274" s="349" t="s">
        <v>81</v>
      </c>
      <c r="G274" s="347"/>
      <c r="H274" s="350">
        <v>1</v>
      </c>
      <c r="I274" s="144"/>
      <c r="J274" s="347"/>
      <c r="K274" s="347"/>
      <c r="L274" s="142"/>
      <c r="M274" s="145"/>
      <c r="N274" s="146"/>
      <c r="O274" s="146"/>
      <c r="P274" s="146"/>
      <c r="Q274" s="146"/>
      <c r="R274" s="146"/>
      <c r="S274" s="146"/>
      <c r="T274" s="147"/>
      <c r="AT274" s="143" t="s">
        <v>135</v>
      </c>
      <c r="AU274" s="143" t="s">
        <v>83</v>
      </c>
      <c r="AV274" s="13" t="s">
        <v>83</v>
      </c>
      <c r="AW274" s="13" t="s">
        <v>32</v>
      </c>
      <c r="AX274" s="13" t="s">
        <v>73</v>
      </c>
      <c r="AY274" s="143" t="s">
        <v>124</v>
      </c>
    </row>
    <row r="275" spans="1:65" s="14" customFormat="1" x14ac:dyDescent="0.2">
      <c r="B275" s="148"/>
      <c r="C275" s="355"/>
      <c r="D275" s="345" t="s">
        <v>135</v>
      </c>
      <c r="E275" s="356" t="s">
        <v>3</v>
      </c>
      <c r="F275" s="357" t="s">
        <v>256</v>
      </c>
      <c r="G275" s="355"/>
      <c r="H275" s="356" t="s">
        <v>3</v>
      </c>
      <c r="I275" s="150"/>
      <c r="J275" s="355"/>
      <c r="K275" s="355"/>
      <c r="L275" s="148"/>
      <c r="M275" s="151"/>
      <c r="N275" s="152"/>
      <c r="O275" s="152"/>
      <c r="P275" s="152"/>
      <c r="Q275" s="152"/>
      <c r="R275" s="152"/>
      <c r="S275" s="152"/>
      <c r="T275" s="153"/>
      <c r="AT275" s="149" t="s">
        <v>135</v>
      </c>
      <c r="AU275" s="149" t="s">
        <v>83</v>
      </c>
      <c r="AV275" s="14" t="s">
        <v>81</v>
      </c>
      <c r="AW275" s="14" t="s">
        <v>32</v>
      </c>
      <c r="AX275" s="14" t="s">
        <v>73</v>
      </c>
      <c r="AY275" s="149" t="s">
        <v>124</v>
      </c>
    </row>
    <row r="276" spans="1:65" s="13" customFormat="1" x14ac:dyDescent="0.2">
      <c r="B276" s="142"/>
      <c r="C276" s="347"/>
      <c r="D276" s="345" t="s">
        <v>135</v>
      </c>
      <c r="E276" s="348" t="s">
        <v>3</v>
      </c>
      <c r="F276" s="349" t="s">
        <v>306</v>
      </c>
      <c r="G276" s="347"/>
      <c r="H276" s="350">
        <v>2</v>
      </c>
      <c r="I276" s="144"/>
      <c r="J276" s="347"/>
      <c r="K276" s="347"/>
      <c r="L276" s="142"/>
      <c r="M276" s="145"/>
      <c r="N276" s="146"/>
      <c r="O276" s="146"/>
      <c r="P276" s="146"/>
      <c r="Q276" s="146"/>
      <c r="R276" s="146"/>
      <c r="S276" s="146"/>
      <c r="T276" s="147"/>
      <c r="AT276" s="143" t="s">
        <v>135</v>
      </c>
      <c r="AU276" s="143" t="s">
        <v>83</v>
      </c>
      <c r="AV276" s="13" t="s">
        <v>83</v>
      </c>
      <c r="AW276" s="13" t="s">
        <v>32</v>
      </c>
      <c r="AX276" s="13" t="s">
        <v>73</v>
      </c>
      <c r="AY276" s="143" t="s">
        <v>124</v>
      </c>
    </row>
    <row r="277" spans="1:65" s="14" customFormat="1" x14ac:dyDescent="0.2">
      <c r="B277" s="148"/>
      <c r="C277" s="355"/>
      <c r="D277" s="345" t="s">
        <v>135</v>
      </c>
      <c r="E277" s="356" t="s">
        <v>3</v>
      </c>
      <c r="F277" s="357" t="s">
        <v>257</v>
      </c>
      <c r="G277" s="355"/>
      <c r="H277" s="356" t="s">
        <v>3</v>
      </c>
      <c r="I277" s="150"/>
      <c r="J277" s="355"/>
      <c r="K277" s="355"/>
      <c r="L277" s="148"/>
      <c r="M277" s="151"/>
      <c r="N277" s="152"/>
      <c r="O277" s="152"/>
      <c r="P277" s="152"/>
      <c r="Q277" s="152"/>
      <c r="R277" s="152"/>
      <c r="S277" s="152"/>
      <c r="T277" s="153"/>
      <c r="AT277" s="149" t="s">
        <v>135</v>
      </c>
      <c r="AU277" s="149" t="s">
        <v>83</v>
      </c>
      <c r="AV277" s="14" t="s">
        <v>81</v>
      </c>
      <c r="AW277" s="14" t="s">
        <v>32</v>
      </c>
      <c r="AX277" s="14" t="s">
        <v>73</v>
      </c>
      <c r="AY277" s="149" t="s">
        <v>124</v>
      </c>
    </row>
    <row r="278" spans="1:65" s="13" customFormat="1" x14ac:dyDescent="0.2">
      <c r="B278" s="142"/>
      <c r="C278" s="347"/>
      <c r="D278" s="345" t="s">
        <v>135</v>
      </c>
      <c r="E278" s="348" t="s">
        <v>3</v>
      </c>
      <c r="F278" s="349" t="s">
        <v>299</v>
      </c>
      <c r="G278" s="347"/>
      <c r="H278" s="350">
        <v>4</v>
      </c>
      <c r="I278" s="144"/>
      <c r="J278" s="347"/>
      <c r="K278" s="347"/>
      <c r="L278" s="142"/>
      <c r="M278" s="145"/>
      <c r="N278" s="146"/>
      <c r="O278" s="146"/>
      <c r="P278" s="146"/>
      <c r="Q278" s="146"/>
      <c r="R278" s="146"/>
      <c r="S278" s="146"/>
      <c r="T278" s="147"/>
      <c r="AT278" s="143" t="s">
        <v>135</v>
      </c>
      <c r="AU278" s="143" t="s">
        <v>83</v>
      </c>
      <c r="AV278" s="13" t="s">
        <v>83</v>
      </c>
      <c r="AW278" s="13" t="s">
        <v>32</v>
      </c>
      <c r="AX278" s="13" t="s">
        <v>73</v>
      </c>
      <c r="AY278" s="143" t="s">
        <v>124</v>
      </c>
    </row>
    <row r="279" spans="1:65" s="15" customFormat="1" x14ac:dyDescent="0.2">
      <c r="B279" s="154"/>
      <c r="C279" s="351"/>
      <c r="D279" s="345" t="s">
        <v>135</v>
      </c>
      <c r="E279" s="352" t="s">
        <v>3</v>
      </c>
      <c r="F279" s="353" t="s">
        <v>152</v>
      </c>
      <c r="G279" s="351"/>
      <c r="H279" s="354">
        <v>7</v>
      </c>
      <c r="I279" s="156"/>
      <c r="J279" s="351"/>
      <c r="K279" s="351"/>
      <c r="L279" s="154"/>
      <c r="M279" s="157"/>
      <c r="N279" s="158"/>
      <c r="O279" s="158"/>
      <c r="P279" s="158"/>
      <c r="Q279" s="158"/>
      <c r="R279" s="158"/>
      <c r="S279" s="158"/>
      <c r="T279" s="159"/>
      <c r="AT279" s="155" t="s">
        <v>135</v>
      </c>
      <c r="AU279" s="155" t="s">
        <v>83</v>
      </c>
      <c r="AV279" s="15" t="s">
        <v>132</v>
      </c>
      <c r="AW279" s="15" t="s">
        <v>32</v>
      </c>
      <c r="AX279" s="15" t="s">
        <v>81</v>
      </c>
      <c r="AY279" s="155" t="s">
        <v>124</v>
      </c>
    </row>
    <row r="280" spans="1:65" s="2" customFormat="1" ht="16.5" customHeight="1" x14ac:dyDescent="0.2">
      <c r="A280" s="34"/>
      <c r="B280" s="131"/>
      <c r="C280" s="334" t="s">
        <v>217</v>
      </c>
      <c r="D280" s="334" t="s">
        <v>127</v>
      </c>
      <c r="E280" s="335" t="s">
        <v>307</v>
      </c>
      <c r="F280" s="336" t="s">
        <v>308</v>
      </c>
      <c r="G280" s="337" t="s">
        <v>209</v>
      </c>
      <c r="H280" s="338">
        <v>34</v>
      </c>
      <c r="I280" s="132"/>
      <c r="J280" s="339">
        <f>ROUND(I280*H280,2)</f>
        <v>0</v>
      </c>
      <c r="K280" s="336" t="s">
        <v>131</v>
      </c>
      <c r="L280" s="35"/>
      <c r="M280" s="133" t="s">
        <v>3</v>
      </c>
      <c r="N280" s="134" t="s">
        <v>44</v>
      </c>
      <c r="O280" s="55"/>
      <c r="P280" s="135">
        <f>O280*H280</f>
        <v>0</v>
      </c>
      <c r="Q280" s="135">
        <v>0</v>
      </c>
      <c r="R280" s="135">
        <f>Q280*H280</f>
        <v>0</v>
      </c>
      <c r="S280" s="135">
        <v>0</v>
      </c>
      <c r="T280" s="136">
        <f>S280*H280</f>
        <v>0</v>
      </c>
      <c r="U280" s="34"/>
      <c r="V280" s="34"/>
      <c r="W280" s="34"/>
      <c r="X280" s="34"/>
      <c r="Y280" s="34"/>
      <c r="Z280" s="34"/>
      <c r="AA280" s="34"/>
      <c r="AB280" s="34"/>
      <c r="AC280" s="34"/>
      <c r="AD280" s="34"/>
      <c r="AE280" s="34"/>
      <c r="AR280" s="137" t="s">
        <v>187</v>
      </c>
      <c r="AT280" s="137" t="s">
        <v>127</v>
      </c>
      <c r="AU280" s="137" t="s">
        <v>83</v>
      </c>
      <c r="AY280" s="19" t="s">
        <v>124</v>
      </c>
      <c r="BE280" s="138">
        <f>IF(N280="základní",J280,0)</f>
        <v>0</v>
      </c>
      <c r="BF280" s="138">
        <f>IF(N280="snížená",J280,0)</f>
        <v>0</v>
      </c>
      <c r="BG280" s="138">
        <f>IF(N280="zákl. přenesená",J280,0)</f>
        <v>0</v>
      </c>
      <c r="BH280" s="138">
        <f>IF(N280="sníž. přenesená",J280,0)</f>
        <v>0</v>
      </c>
      <c r="BI280" s="138">
        <f>IF(N280="nulová",J280,0)</f>
        <v>0</v>
      </c>
      <c r="BJ280" s="19" t="s">
        <v>81</v>
      </c>
      <c r="BK280" s="138">
        <f>ROUND(I280*H280,2)</f>
        <v>0</v>
      </c>
      <c r="BL280" s="19" t="s">
        <v>187</v>
      </c>
      <c r="BM280" s="137" t="s">
        <v>309</v>
      </c>
    </row>
    <row r="281" spans="1:65" s="2" customFormat="1" ht="19.5" x14ac:dyDescent="0.2">
      <c r="A281" s="34"/>
      <c r="B281" s="35"/>
      <c r="C281" s="326"/>
      <c r="D281" s="345" t="s">
        <v>133</v>
      </c>
      <c r="E281" s="326"/>
      <c r="F281" s="346" t="s">
        <v>298</v>
      </c>
      <c r="G281" s="326"/>
      <c r="H281" s="326"/>
      <c r="I281" s="139"/>
      <c r="J281" s="326"/>
      <c r="K281" s="326"/>
      <c r="L281" s="35"/>
      <c r="M281" s="140"/>
      <c r="N281" s="141"/>
      <c r="O281" s="55"/>
      <c r="P281" s="55"/>
      <c r="Q281" s="55"/>
      <c r="R281" s="55"/>
      <c r="S281" s="55"/>
      <c r="T281" s="56"/>
      <c r="U281" s="34"/>
      <c r="V281" s="34"/>
      <c r="W281" s="34"/>
      <c r="X281" s="34"/>
      <c r="Y281" s="34"/>
      <c r="Z281" s="34"/>
      <c r="AA281" s="34"/>
      <c r="AB281" s="34"/>
      <c r="AC281" s="34"/>
      <c r="AD281" s="34"/>
      <c r="AE281" s="34"/>
      <c r="AT281" s="19" t="s">
        <v>133</v>
      </c>
      <c r="AU281" s="19" t="s">
        <v>83</v>
      </c>
    </row>
    <row r="282" spans="1:65" s="14" customFormat="1" x14ac:dyDescent="0.2">
      <c r="B282" s="148"/>
      <c r="C282" s="355"/>
      <c r="D282" s="345" t="s">
        <v>135</v>
      </c>
      <c r="E282" s="356" t="s">
        <v>3</v>
      </c>
      <c r="F282" s="357" t="s">
        <v>139</v>
      </c>
      <c r="G282" s="355"/>
      <c r="H282" s="356" t="s">
        <v>3</v>
      </c>
      <c r="I282" s="150"/>
      <c r="J282" s="355"/>
      <c r="K282" s="355"/>
      <c r="L282" s="148"/>
      <c r="M282" s="151"/>
      <c r="N282" s="152"/>
      <c r="O282" s="152"/>
      <c r="P282" s="152"/>
      <c r="Q282" s="152"/>
      <c r="R282" s="152"/>
      <c r="S282" s="152"/>
      <c r="T282" s="153"/>
      <c r="AT282" s="149" t="s">
        <v>135</v>
      </c>
      <c r="AU282" s="149" t="s">
        <v>83</v>
      </c>
      <c r="AV282" s="14" t="s">
        <v>81</v>
      </c>
      <c r="AW282" s="14" t="s">
        <v>32</v>
      </c>
      <c r="AX282" s="14" t="s">
        <v>73</v>
      </c>
      <c r="AY282" s="149" t="s">
        <v>124</v>
      </c>
    </row>
    <row r="283" spans="1:65" s="13" customFormat="1" x14ac:dyDescent="0.2">
      <c r="B283" s="142"/>
      <c r="C283" s="347"/>
      <c r="D283" s="345" t="s">
        <v>135</v>
      </c>
      <c r="E283" s="348" t="s">
        <v>3</v>
      </c>
      <c r="F283" s="349" t="s">
        <v>81</v>
      </c>
      <c r="G283" s="347"/>
      <c r="H283" s="350">
        <v>1</v>
      </c>
      <c r="I283" s="144"/>
      <c r="J283" s="347"/>
      <c r="K283" s="347"/>
      <c r="L283" s="142"/>
      <c r="M283" s="145"/>
      <c r="N283" s="146"/>
      <c r="O283" s="146"/>
      <c r="P283" s="146"/>
      <c r="Q283" s="146"/>
      <c r="R283" s="146"/>
      <c r="S283" s="146"/>
      <c r="T283" s="147"/>
      <c r="AT283" s="143" t="s">
        <v>135</v>
      </c>
      <c r="AU283" s="143" t="s">
        <v>83</v>
      </c>
      <c r="AV283" s="13" t="s">
        <v>83</v>
      </c>
      <c r="AW283" s="13" t="s">
        <v>32</v>
      </c>
      <c r="AX283" s="13" t="s">
        <v>73</v>
      </c>
      <c r="AY283" s="143" t="s">
        <v>124</v>
      </c>
    </row>
    <row r="284" spans="1:65" s="14" customFormat="1" x14ac:dyDescent="0.2">
      <c r="B284" s="148"/>
      <c r="C284" s="355"/>
      <c r="D284" s="345" t="s">
        <v>135</v>
      </c>
      <c r="E284" s="356" t="s">
        <v>3</v>
      </c>
      <c r="F284" s="357" t="s">
        <v>141</v>
      </c>
      <c r="G284" s="355"/>
      <c r="H284" s="356" t="s">
        <v>3</v>
      </c>
      <c r="I284" s="150"/>
      <c r="J284" s="355"/>
      <c r="K284" s="355"/>
      <c r="L284" s="148"/>
      <c r="M284" s="151"/>
      <c r="N284" s="152"/>
      <c r="O284" s="152"/>
      <c r="P284" s="152"/>
      <c r="Q284" s="152"/>
      <c r="R284" s="152"/>
      <c r="S284" s="152"/>
      <c r="T284" s="153"/>
      <c r="AT284" s="149" t="s">
        <v>135</v>
      </c>
      <c r="AU284" s="149" t="s">
        <v>83</v>
      </c>
      <c r="AV284" s="14" t="s">
        <v>81</v>
      </c>
      <c r="AW284" s="14" t="s">
        <v>32</v>
      </c>
      <c r="AX284" s="14" t="s">
        <v>73</v>
      </c>
      <c r="AY284" s="149" t="s">
        <v>124</v>
      </c>
    </row>
    <row r="285" spans="1:65" s="13" customFormat="1" x14ac:dyDescent="0.2">
      <c r="B285" s="142"/>
      <c r="C285" s="347"/>
      <c r="D285" s="345" t="s">
        <v>135</v>
      </c>
      <c r="E285" s="348" t="s">
        <v>3</v>
      </c>
      <c r="F285" s="349" t="s">
        <v>83</v>
      </c>
      <c r="G285" s="347"/>
      <c r="H285" s="350">
        <v>2</v>
      </c>
      <c r="I285" s="144"/>
      <c r="J285" s="347"/>
      <c r="K285" s="347"/>
      <c r="L285" s="142"/>
      <c r="M285" s="145"/>
      <c r="N285" s="146"/>
      <c r="O285" s="146"/>
      <c r="P285" s="146"/>
      <c r="Q285" s="146"/>
      <c r="R285" s="146"/>
      <c r="S285" s="146"/>
      <c r="T285" s="147"/>
      <c r="AT285" s="143" t="s">
        <v>135</v>
      </c>
      <c r="AU285" s="143" t="s">
        <v>83</v>
      </c>
      <c r="AV285" s="13" t="s">
        <v>83</v>
      </c>
      <c r="AW285" s="13" t="s">
        <v>32</v>
      </c>
      <c r="AX285" s="13" t="s">
        <v>73</v>
      </c>
      <c r="AY285" s="143" t="s">
        <v>124</v>
      </c>
    </row>
    <row r="286" spans="1:65" s="14" customFormat="1" x14ac:dyDescent="0.2">
      <c r="B286" s="148"/>
      <c r="C286" s="355"/>
      <c r="D286" s="345" t="s">
        <v>135</v>
      </c>
      <c r="E286" s="356" t="s">
        <v>3</v>
      </c>
      <c r="F286" s="357" t="s">
        <v>143</v>
      </c>
      <c r="G286" s="355"/>
      <c r="H286" s="356" t="s">
        <v>3</v>
      </c>
      <c r="I286" s="150"/>
      <c r="J286" s="355"/>
      <c r="K286" s="355"/>
      <c r="L286" s="148"/>
      <c r="M286" s="151"/>
      <c r="N286" s="152"/>
      <c r="O286" s="152"/>
      <c r="P286" s="152"/>
      <c r="Q286" s="152"/>
      <c r="R286" s="152"/>
      <c r="S286" s="152"/>
      <c r="T286" s="153"/>
      <c r="AT286" s="149" t="s">
        <v>135</v>
      </c>
      <c r="AU286" s="149" t="s">
        <v>83</v>
      </c>
      <c r="AV286" s="14" t="s">
        <v>81</v>
      </c>
      <c r="AW286" s="14" t="s">
        <v>32</v>
      </c>
      <c r="AX286" s="14" t="s">
        <v>73</v>
      </c>
      <c r="AY286" s="149" t="s">
        <v>124</v>
      </c>
    </row>
    <row r="287" spans="1:65" s="13" customFormat="1" x14ac:dyDescent="0.2">
      <c r="B287" s="142"/>
      <c r="C287" s="347"/>
      <c r="D287" s="345" t="s">
        <v>135</v>
      </c>
      <c r="E287" s="348" t="s">
        <v>3</v>
      </c>
      <c r="F287" s="349" t="s">
        <v>299</v>
      </c>
      <c r="G287" s="347"/>
      <c r="H287" s="350">
        <v>4</v>
      </c>
      <c r="I287" s="144"/>
      <c r="J287" s="347"/>
      <c r="K287" s="347"/>
      <c r="L287" s="142"/>
      <c r="M287" s="145"/>
      <c r="N287" s="146"/>
      <c r="O287" s="146"/>
      <c r="P287" s="146"/>
      <c r="Q287" s="146"/>
      <c r="R287" s="146"/>
      <c r="S287" s="146"/>
      <c r="T287" s="147"/>
      <c r="AT287" s="143" t="s">
        <v>135</v>
      </c>
      <c r="AU287" s="143" t="s">
        <v>83</v>
      </c>
      <c r="AV287" s="13" t="s">
        <v>83</v>
      </c>
      <c r="AW287" s="13" t="s">
        <v>32</v>
      </c>
      <c r="AX287" s="13" t="s">
        <v>73</v>
      </c>
      <c r="AY287" s="143" t="s">
        <v>124</v>
      </c>
    </row>
    <row r="288" spans="1:65" s="14" customFormat="1" x14ac:dyDescent="0.2">
      <c r="B288" s="148"/>
      <c r="C288" s="355"/>
      <c r="D288" s="345" t="s">
        <v>135</v>
      </c>
      <c r="E288" s="356" t="s">
        <v>3</v>
      </c>
      <c r="F288" s="357" t="s">
        <v>145</v>
      </c>
      <c r="G288" s="355"/>
      <c r="H288" s="356" t="s">
        <v>3</v>
      </c>
      <c r="I288" s="150"/>
      <c r="J288" s="355"/>
      <c r="K288" s="355"/>
      <c r="L288" s="148"/>
      <c r="M288" s="151"/>
      <c r="N288" s="152"/>
      <c r="O288" s="152"/>
      <c r="P288" s="152"/>
      <c r="Q288" s="152"/>
      <c r="R288" s="152"/>
      <c r="S288" s="152"/>
      <c r="T288" s="153"/>
      <c r="AT288" s="149" t="s">
        <v>135</v>
      </c>
      <c r="AU288" s="149" t="s">
        <v>83</v>
      </c>
      <c r="AV288" s="14" t="s">
        <v>81</v>
      </c>
      <c r="AW288" s="14" t="s">
        <v>32</v>
      </c>
      <c r="AX288" s="14" t="s">
        <v>73</v>
      </c>
      <c r="AY288" s="149" t="s">
        <v>124</v>
      </c>
    </row>
    <row r="289" spans="1:65" s="13" customFormat="1" x14ac:dyDescent="0.2">
      <c r="B289" s="142"/>
      <c r="C289" s="347"/>
      <c r="D289" s="345" t="s">
        <v>135</v>
      </c>
      <c r="E289" s="348" t="s">
        <v>3</v>
      </c>
      <c r="F289" s="349" t="s">
        <v>300</v>
      </c>
      <c r="G289" s="347"/>
      <c r="H289" s="350">
        <v>4</v>
      </c>
      <c r="I289" s="144"/>
      <c r="J289" s="347"/>
      <c r="K289" s="347"/>
      <c r="L289" s="142"/>
      <c r="M289" s="145"/>
      <c r="N289" s="146"/>
      <c r="O289" s="146"/>
      <c r="P289" s="146"/>
      <c r="Q289" s="146"/>
      <c r="R289" s="146"/>
      <c r="S289" s="146"/>
      <c r="T289" s="147"/>
      <c r="AT289" s="143" t="s">
        <v>135</v>
      </c>
      <c r="AU289" s="143" t="s">
        <v>83</v>
      </c>
      <c r="AV289" s="13" t="s">
        <v>83</v>
      </c>
      <c r="AW289" s="13" t="s">
        <v>32</v>
      </c>
      <c r="AX289" s="13" t="s">
        <v>73</v>
      </c>
      <c r="AY289" s="143" t="s">
        <v>124</v>
      </c>
    </row>
    <row r="290" spans="1:65" s="14" customFormat="1" x14ac:dyDescent="0.2">
      <c r="B290" s="148"/>
      <c r="C290" s="355"/>
      <c r="D290" s="345" t="s">
        <v>135</v>
      </c>
      <c r="E290" s="356" t="s">
        <v>3</v>
      </c>
      <c r="F290" s="357" t="s">
        <v>147</v>
      </c>
      <c r="G290" s="355"/>
      <c r="H290" s="356" t="s">
        <v>3</v>
      </c>
      <c r="I290" s="150"/>
      <c r="J290" s="355"/>
      <c r="K290" s="355"/>
      <c r="L290" s="148"/>
      <c r="M290" s="151"/>
      <c r="N290" s="152"/>
      <c r="O290" s="152"/>
      <c r="P290" s="152"/>
      <c r="Q290" s="152"/>
      <c r="R290" s="152"/>
      <c r="S290" s="152"/>
      <c r="T290" s="153"/>
      <c r="AT290" s="149" t="s">
        <v>135</v>
      </c>
      <c r="AU290" s="149" t="s">
        <v>83</v>
      </c>
      <c r="AV290" s="14" t="s">
        <v>81</v>
      </c>
      <c r="AW290" s="14" t="s">
        <v>32</v>
      </c>
      <c r="AX290" s="14" t="s">
        <v>73</v>
      </c>
      <c r="AY290" s="149" t="s">
        <v>124</v>
      </c>
    </row>
    <row r="291" spans="1:65" s="13" customFormat="1" x14ac:dyDescent="0.2">
      <c r="B291" s="142"/>
      <c r="C291" s="347"/>
      <c r="D291" s="345" t="s">
        <v>135</v>
      </c>
      <c r="E291" s="348" t="s">
        <v>3</v>
      </c>
      <c r="F291" s="349" t="s">
        <v>300</v>
      </c>
      <c r="G291" s="347"/>
      <c r="H291" s="350">
        <v>4</v>
      </c>
      <c r="I291" s="144"/>
      <c r="J291" s="347"/>
      <c r="K291" s="347"/>
      <c r="L291" s="142"/>
      <c r="M291" s="145"/>
      <c r="N291" s="146"/>
      <c r="O291" s="146"/>
      <c r="P291" s="146"/>
      <c r="Q291" s="146"/>
      <c r="R291" s="146"/>
      <c r="S291" s="146"/>
      <c r="T291" s="147"/>
      <c r="AT291" s="143" t="s">
        <v>135</v>
      </c>
      <c r="AU291" s="143" t="s">
        <v>83</v>
      </c>
      <c r="AV291" s="13" t="s">
        <v>83</v>
      </c>
      <c r="AW291" s="13" t="s">
        <v>32</v>
      </c>
      <c r="AX291" s="13" t="s">
        <v>73</v>
      </c>
      <c r="AY291" s="143" t="s">
        <v>124</v>
      </c>
    </row>
    <row r="292" spans="1:65" s="14" customFormat="1" x14ac:dyDescent="0.2">
      <c r="B292" s="148"/>
      <c r="C292" s="355"/>
      <c r="D292" s="345" t="s">
        <v>135</v>
      </c>
      <c r="E292" s="356" t="s">
        <v>3</v>
      </c>
      <c r="F292" s="357" t="s">
        <v>149</v>
      </c>
      <c r="G292" s="355"/>
      <c r="H292" s="356" t="s">
        <v>3</v>
      </c>
      <c r="I292" s="150"/>
      <c r="J292" s="355"/>
      <c r="K292" s="355"/>
      <c r="L292" s="148"/>
      <c r="M292" s="151"/>
      <c r="N292" s="152"/>
      <c r="O292" s="152"/>
      <c r="P292" s="152"/>
      <c r="Q292" s="152"/>
      <c r="R292" s="152"/>
      <c r="S292" s="152"/>
      <c r="T292" s="153"/>
      <c r="AT292" s="149" t="s">
        <v>135</v>
      </c>
      <c r="AU292" s="149" t="s">
        <v>83</v>
      </c>
      <c r="AV292" s="14" t="s">
        <v>81</v>
      </c>
      <c r="AW292" s="14" t="s">
        <v>32</v>
      </c>
      <c r="AX292" s="14" t="s">
        <v>73</v>
      </c>
      <c r="AY292" s="149" t="s">
        <v>124</v>
      </c>
    </row>
    <row r="293" spans="1:65" s="13" customFormat="1" x14ac:dyDescent="0.2">
      <c r="B293" s="142"/>
      <c r="C293" s="347"/>
      <c r="D293" s="345" t="s">
        <v>135</v>
      </c>
      <c r="E293" s="348" t="s">
        <v>3</v>
      </c>
      <c r="F293" s="349" t="s">
        <v>301</v>
      </c>
      <c r="G293" s="347"/>
      <c r="H293" s="350">
        <v>8</v>
      </c>
      <c r="I293" s="144"/>
      <c r="J293" s="347"/>
      <c r="K293" s="347"/>
      <c r="L293" s="142"/>
      <c r="M293" s="145"/>
      <c r="N293" s="146"/>
      <c r="O293" s="146"/>
      <c r="P293" s="146"/>
      <c r="Q293" s="146"/>
      <c r="R293" s="146"/>
      <c r="S293" s="146"/>
      <c r="T293" s="147"/>
      <c r="AT293" s="143" t="s">
        <v>135</v>
      </c>
      <c r="AU293" s="143" t="s">
        <v>83</v>
      </c>
      <c r="AV293" s="13" t="s">
        <v>83</v>
      </c>
      <c r="AW293" s="13" t="s">
        <v>32</v>
      </c>
      <c r="AX293" s="13" t="s">
        <v>73</v>
      </c>
      <c r="AY293" s="143" t="s">
        <v>124</v>
      </c>
    </row>
    <row r="294" spans="1:65" s="14" customFormat="1" x14ac:dyDescent="0.2">
      <c r="B294" s="148"/>
      <c r="C294" s="355"/>
      <c r="D294" s="345" t="s">
        <v>135</v>
      </c>
      <c r="E294" s="356" t="s">
        <v>3</v>
      </c>
      <c r="F294" s="357" t="s">
        <v>151</v>
      </c>
      <c r="G294" s="355"/>
      <c r="H294" s="356" t="s">
        <v>3</v>
      </c>
      <c r="I294" s="150"/>
      <c r="J294" s="355"/>
      <c r="K294" s="355"/>
      <c r="L294" s="148"/>
      <c r="M294" s="151"/>
      <c r="N294" s="152"/>
      <c r="O294" s="152"/>
      <c r="P294" s="152"/>
      <c r="Q294" s="152"/>
      <c r="R294" s="152"/>
      <c r="S294" s="152"/>
      <c r="T294" s="153"/>
      <c r="AT294" s="149" t="s">
        <v>135</v>
      </c>
      <c r="AU294" s="149" t="s">
        <v>83</v>
      </c>
      <c r="AV294" s="14" t="s">
        <v>81</v>
      </c>
      <c r="AW294" s="14" t="s">
        <v>32</v>
      </c>
      <c r="AX294" s="14" t="s">
        <v>73</v>
      </c>
      <c r="AY294" s="149" t="s">
        <v>124</v>
      </c>
    </row>
    <row r="295" spans="1:65" s="13" customFormat="1" x14ac:dyDescent="0.2">
      <c r="B295" s="142"/>
      <c r="C295" s="347"/>
      <c r="D295" s="345" t="s">
        <v>135</v>
      </c>
      <c r="E295" s="348" t="s">
        <v>3</v>
      </c>
      <c r="F295" s="349" t="s">
        <v>299</v>
      </c>
      <c r="G295" s="347"/>
      <c r="H295" s="350">
        <v>4</v>
      </c>
      <c r="I295" s="144"/>
      <c r="J295" s="347"/>
      <c r="K295" s="347"/>
      <c r="L295" s="142"/>
      <c r="M295" s="145"/>
      <c r="N295" s="146"/>
      <c r="O295" s="146"/>
      <c r="P295" s="146"/>
      <c r="Q295" s="146"/>
      <c r="R295" s="146"/>
      <c r="S295" s="146"/>
      <c r="T295" s="147"/>
      <c r="AT295" s="143" t="s">
        <v>135</v>
      </c>
      <c r="AU295" s="143" t="s">
        <v>83</v>
      </c>
      <c r="AV295" s="13" t="s">
        <v>83</v>
      </c>
      <c r="AW295" s="13" t="s">
        <v>32</v>
      </c>
      <c r="AX295" s="13" t="s">
        <v>73</v>
      </c>
      <c r="AY295" s="143" t="s">
        <v>124</v>
      </c>
    </row>
    <row r="296" spans="1:65" s="14" customFormat="1" x14ac:dyDescent="0.2">
      <c r="B296" s="148"/>
      <c r="C296" s="355"/>
      <c r="D296" s="345" t="s">
        <v>135</v>
      </c>
      <c r="E296" s="356" t="s">
        <v>3</v>
      </c>
      <c r="F296" s="357" t="s">
        <v>262</v>
      </c>
      <c r="G296" s="355"/>
      <c r="H296" s="356" t="s">
        <v>3</v>
      </c>
      <c r="I296" s="150"/>
      <c r="J296" s="355"/>
      <c r="K296" s="355"/>
      <c r="L296" s="148"/>
      <c r="M296" s="151"/>
      <c r="N296" s="152"/>
      <c r="O296" s="152"/>
      <c r="P296" s="152"/>
      <c r="Q296" s="152"/>
      <c r="R296" s="152"/>
      <c r="S296" s="152"/>
      <c r="T296" s="153"/>
      <c r="AT296" s="149" t="s">
        <v>135</v>
      </c>
      <c r="AU296" s="149" t="s">
        <v>83</v>
      </c>
      <c r="AV296" s="14" t="s">
        <v>81</v>
      </c>
      <c r="AW296" s="14" t="s">
        <v>32</v>
      </c>
      <c r="AX296" s="14" t="s">
        <v>73</v>
      </c>
      <c r="AY296" s="149" t="s">
        <v>124</v>
      </c>
    </row>
    <row r="297" spans="1:65" s="13" customFormat="1" x14ac:dyDescent="0.2">
      <c r="B297" s="142"/>
      <c r="C297" s="347"/>
      <c r="D297" s="345" t="s">
        <v>135</v>
      </c>
      <c r="E297" s="348" t="s">
        <v>3</v>
      </c>
      <c r="F297" s="349" t="s">
        <v>81</v>
      </c>
      <c r="G297" s="347"/>
      <c r="H297" s="350">
        <v>1</v>
      </c>
      <c r="I297" s="144"/>
      <c r="J297" s="347"/>
      <c r="K297" s="347"/>
      <c r="L297" s="142"/>
      <c r="M297" s="145"/>
      <c r="N297" s="146"/>
      <c r="O297" s="146"/>
      <c r="P297" s="146"/>
      <c r="Q297" s="146"/>
      <c r="R297" s="146"/>
      <c r="S297" s="146"/>
      <c r="T297" s="147"/>
      <c r="AT297" s="143" t="s">
        <v>135</v>
      </c>
      <c r="AU297" s="143" t="s">
        <v>83</v>
      </c>
      <c r="AV297" s="13" t="s">
        <v>83</v>
      </c>
      <c r="AW297" s="13" t="s">
        <v>32</v>
      </c>
      <c r="AX297" s="13" t="s">
        <v>73</v>
      </c>
      <c r="AY297" s="143" t="s">
        <v>124</v>
      </c>
    </row>
    <row r="298" spans="1:65" s="14" customFormat="1" x14ac:dyDescent="0.2">
      <c r="B298" s="148"/>
      <c r="C298" s="355"/>
      <c r="D298" s="345" t="s">
        <v>135</v>
      </c>
      <c r="E298" s="356" t="s">
        <v>3</v>
      </c>
      <c r="F298" s="357" t="s">
        <v>256</v>
      </c>
      <c r="G298" s="355"/>
      <c r="H298" s="356" t="s">
        <v>3</v>
      </c>
      <c r="I298" s="150"/>
      <c r="J298" s="355"/>
      <c r="K298" s="355"/>
      <c r="L298" s="148"/>
      <c r="M298" s="151"/>
      <c r="N298" s="152"/>
      <c r="O298" s="152"/>
      <c r="P298" s="152"/>
      <c r="Q298" s="152"/>
      <c r="R298" s="152"/>
      <c r="S298" s="152"/>
      <c r="T298" s="153"/>
      <c r="AT298" s="149" t="s">
        <v>135</v>
      </c>
      <c r="AU298" s="149" t="s">
        <v>83</v>
      </c>
      <c r="AV298" s="14" t="s">
        <v>81</v>
      </c>
      <c r="AW298" s="14" t="s">
        <v>32</v>
      </c>
      <c r="AX298" s="14" t="s">
        <v>73</v>
      </c>
      <c r="AY298" s="149" t="s">
        <v>124</v>
      </c>
    </row>
    <row r="299" spans="1:65" s="13" customFormat="1" x14ac:dyDescent="0.2">
      <c r="B299" s="142"/>
      <c r="C299" s="347"/>
      <c r="D299" s="345" t="s">
        <v>135</v>
      </c>
      <c r="E299" s="348" t="s">
        <v>3</v>
      </c>
      <c r="F299" s="349" t="s">
        <v>306</v>
      </c>
      <c r="G299" s="347"/>
      <c r="H299" s="350">
        <v>2</v>
      </c>
      <c r="I299" s="144"/>
      <c r="J299" s="347"/>
      <c r="K299" s="347"/>
      <c r="L299" s="142"/>
      <c r="M299" s="145"/>
      <c r="N299" s="146"/>
      <c r="O299" s="146"/>
      <c r="P299" s="146"/>
      <c r="Q299" s="146"/>
      <c r="R299" s="146"/>
      <c r="S299" s="146"/>
      <c r="T299" s="147"/>
      <c r="AT299" s="143" t="s">
        <v>135</v>
      </c>
      <c r="AU299" s="143" t="s">
        <v>83</v>
      </c>
      <c r="AV299" s="13" t="s">
        <v>83</v>
      </c>
      <c r="AW299" s="13" t="s">
        <v>32</v>
      </c>
      <c r="AX299" s="13" t="s">
        <v>73</v>
      </c>
      <c r="AY299" s="143" t="s">
        <v>124</v>
      </c>
    </row>
    <row r="300" spans="1:65" s="14" customFormat="1" x14ac:dyDescent="0.2">
      <c r="B300" s="148"/>
      <c r="C300" s="355"/>
      <c r="D300" s="345" t="s">
        <v>135</v>
      </c>
      <c r="E300" s="356" t="s">
        <v>3</v>
      </c>
      <c r="F300" s="357" t="s">
        <v>257</v>
      </c>
      <c r="G300" s="355"/>
      <c r="H300" s="356" t="s">
        <v>3</v>
      </c>
      <c r="I300" s="150"/>
      <c r="J300" s="355"/>
      <c r="K300" s="355"/>
      <c r="L300" s="148"/>
      <c r="M300" s="151"/>
      <c r="N300" s="152"/>
      <c r="O300" s="152"/>
      <c r="P300" s="152"/>
      <c r="Q300" s="152"/>
      <c r="R300" s="152"/>
      <c r="S300" s="152"/>
      <c r="T300" s="153"/>
      <c r="AT300" s="149" t="s">
        <v>135</v>
      </c>
      <c r="AU300" s="149" t="s">
        <v>83</v>
      </c>
      <c r="AV300" s="14" t="s">
        <v>81</v>
      </c>
      <c r="AW300" s="14" t="s">
        <v>32</v>
      </c>
      <c r="AX300" s="14" t="s">
        <v>73</v>
      </c>
      <c r="AY300" s="149" t="s">
        <v>124</v>
      </c>
    </row>
    <row r="301" spans="1:65" s="13" customFormat="1" x14ac:dyDescent="0.2">
      <c r="B301" s="142"/>
      <c r="C301" s="347"/>
      <c r="D301" s="345" t="s">
        <v>135</v>
      </c>
      <c r="E301" s="348" t="s">
        <v>3</v>
      </c>
      <c r="F301" s="349" t="s">
        <v>299</v>
      </c>
      <c r="G301" s="347"/>
      <c r="H301" s="350">
        <v>4</v>
      </c>
      <c r="I301" s="144"/>
      <c r="J301" s="347"/>
      <c r="K301" s="347"/>
      <c r="L301" s="142"/>
      <c r="M301" s="145"/>
      <c r="N301" s="146"/>
      <c r="O301" s="146"/>
      <c r="P301" s="146"/>
      <c r="Q301" s="146"/>
      <c r="R301" s="146"/>
      <c r="S301" s="146"/>
      <c r="T301" s="147"/>
      <c r="AT301" s="143" t="s">
        <v>135</v>
      </c>
      <c r="AU301" s="143" t="s">
        <v>83</v>
      </c>
      <c r="AV301" s="13" t="s">
        <v>83</v>
      </c>
      <c r="AW301" s="13" t="s">
        <v>32</v>
      </c>
      <c r="AX301" s="13" t="s">
        <v>73</v>
      </c>
      <c r="AY301" s="143" t="s">
        <v>124</v>
      </c>
    </row>
    <row r="302" spans="1:65" s="15" customFormat="1" x14ac:dyDescent="0.2">
      <c r="B302" s="154"/>
      <c r="C302" s="351"/>
      <c r="D302" s="345" t="s">
        <v>135</v>
      </c>
      <c r="E302" s="352" t="s">
        <v>3</v>
      </c>
      <c r="F302" s="353" t="s">
        <v>152</v>
      </c>
      <c r="G302" s="351"/>
      <c r="H302" s="354">
        <v>34</v>
      </c>
      <c r="I302" s="156"/>
      <c r="J302" s="351"/>
      <c r="K302" s="351"/>
      <c r="L302" s="154"/>
      <c r="M302" s="157"/>
      <c r="N302" s="158"/>
      <c r="O302" s="158"/>
      <c r="P302" s="158"/>
      <c r="Q302" s="158"/>
      <c r="R302" s="158"/>
      <c r="S302" s="158"/>
      <c r="T302" s="159"/>
      <c r="AT302" s="155" t="s">
        <v>135</v>
      </c>
      <c r="AU302" s="155" t="s">
        <v>83</v>
      </c>
      <c r="AV302" s="15" t="s">
        <v>132</v>
      </c>
      <c r="AW302" s="15" t="s">
        <v>32</v>
      </c>
      <c r="AX302" s="15" t="s">
        <v>81</v>
      </c>
      <c r="AY302" s="155" t="s">
        <v>124</v>
      </c>
    </row>
    <row r="303" spans="1:65" s="2" customFormat="1" ht="24" x14ac:dyDescent="0.2">
      <c r="A303" s="34"/>
      <c r="B303" s="131"/>
      <c r="C303" s="334" t="s">
        <v>310</v>
      </c>
      <c r="D303" s="334" t="s">
        <v>127</v>
      </c>
      <c r="E303" s="335" t="s">
        <v>311</v>
      </c>
      <c r="F303" s="336" t="s">
        <v>312</v>
      </c>
      <c r="G303" s="337" t="s">
        <v>209</v>
      </c>
      <c r="H303" s="338">
        <v>11</v>
      </c>
      <c r="I303" s="132"/>
      <c r="J303" s="339">
        <f>ROUND(I303*H303,2)</f>
        <v>0</v>
      </c>
      <c r="K303" s="336" t="s">
        <v>131</v>
      </c>
      <c r="L303" s="35"/>
      <c r="M303" s="133" t="s">
        <v>3</v>
      </c>
      <c r="N303" s="134" t="s">
        <v>44</v>
      </c>
      <c r="O303" s="55"/>
      <c r="P303" s="135">
        <f>O303*H303</f>
        <v>0</v>
      </c>
      <c r="Q303" s="135">
        <v>0</v>
      </c>
      <c r="R303" s="135">
        <f>Q303*H303</f>
        <v>0</v>
      </c>
      <c r="S303" s="135">
        <v>0</v>
      </c>
      <c r="T303" s="136">
        <f>S303*H303</f>
        <v>0</v>
      </c>
      <c r="U303" s="34"/>
      <c r="V303" s="34"/>
      <c r="W303" s="34"/>
      <c r="X303" s="34"/>
      <c r="Y303" s="34"/>
      <c r="Z303" s="34"/>
      <c r="AA303" s="34"/>
      <c r="AB303" s="34"/>
      <c r="AC303" s="34"/>
      <c r="AD303" s="34"/>
      <c r="AE303" s="34"/>
      <c r="AR303" s="137" t="s">
        <v>187</v>
      </c>
      <c r="AT303" s="137" t="s">
        <v>127</v>
      </c>
      <c r="AU303" s="137" t="s">
        <v>83</v>
      </c>
      <c r="AY303" s="19" t="s">
        <v>124</v>
      </c>
      <c r="BE303" s="138">
        <f>IF(N303="základní",J303,0)</f>
        <v>0</v>
      </c>
      <c r="BF303" s="138">
        <f>IF(N303="snížená",J303,0)</f>
        <v>0</v>
      </c>
      <c r="BG303" s="138">
        <f>IF(N303="zákl. přenesená",J303,0)</f>
        <v>0</v>
      </c>
      <c r="BH303" s="138">
        <f>IF(N303="sníž. přenesená",J303,0)</f>
        <v>0</v>
      </c>
      <c r="BI303" s="138">
        <f>IF(N303="nulová",J303,0)</f>
        <v>0</v>
      </c>
      <c r="BJ303" s="19" t="s">
        <v>81</v>
      </c>
      <c r="BK303" s="138">
        <f>ROUND(I303*H303,2)</f>
        <v>0</v>
      </c>
      <c r="BL303" s="19" t="s">
        <v>187</v>
      </c>
      <c r="BM303" s="137" t="s">
        <v>313</v>
      </c>
    </row>
    <row r="304" spans="1:65" s="2" customFormat="1" ht="48.75" x14ac:dyDescent="0.2">
      <c r="A304" s="34"/>
      <c r="B304" s="35"/>
      <c r="C304" s="326"/>
      <c r="D304" s="345" t="s">
        <v>133</v>
      </c>
      <c r="E304" s="326"/>
      <c r="F304" s="346" t="s">
        <v>269</v>
      </c>
      <c r="G304" s="326"/>
      <c r="H304" s="326"/>
      <c r="I304" s="139"/>
      <c r="J304" s="326"/>
      <c r="K304" s="326"/>
      <c r="L304" s="35"/>
      <c r="M304" s="140"/>
      <c r="N304" s="141"/>
      <c r="O304" s="55"/>
      <c r="P304" s="55"/>
      <c r="Q304" s="55"/>
      <c r="R304" s="55"/>
      <c r="S304" s="55"/>
      <c r="T304" s="56"/>
      <c r="U304" s="34"/>
      <c r="V304" s="34"/>
      <c r="W304" s="34"/>
      <c r="X304" s="34"/>
      <c r="Y304" s="34"/>
      <c r="Z304" s="34"/>
      <c r="AA304" s="34"/>
      <c r="AB304" s="34"/>
      <c r="AC304" s="34"/>
      <c r="AD304" s="34"/>
      <c r="AE304" s="34"/>
      <c r="AT304" s="19" t="s">
        <v>133</v>
      </c>
      <c r="AU304" s="19" t="s">
        <v>83</v>
      </c>
    </row>
    <row r="305" spans="1:65" s="2" customFormat="1" ht="16.5" customHeight="1" x14ac:dyDescent="0.2">
      <c r="A305" s="34"/>
      <c r="B305" s="131"/>
      <c r="C305" s="358" t="s">
        <v>234</v>
      </c>
      <c r="D305" s="358" t="s">
        <v>230</v>
      </c>
      <c r="E305" s="359" t="s">
        <v>314</v>
      </c>
      <c r="F305" s="360" t="s">
        <v>315</v>
      </c>
      <c r="G305" s="361" t="s">
        <v>155</v>
      </c>
      <c r="H305" s="362">
        <v>13.2</v>
      </c>
      <c r="I305" s="166"/>
      <c r="J305" s="363">
        <f>ROUND(I305*H305,2)</f>
        <v>0</v>
      </c>
      <c r="K305" s="360" t="s">
        <v>3</v>
      </c>
      <c r="L305" s="167"/>
      <c r="M305" s="168" t="s">
        <v>3</v>
      </c>
      <c r="N305" s="169" t="s">
        <v>44</v>
      </c>
      <c r="O305" s="55"/>
      <c r="P305" s="135">
        <f>O305*H305</f>
        <v>0</v>
      </c>
      <c r="Q305" s="135">
        <v>0</v>
      </c>
      <c r="R305" s="135">
        <f>Q305*H305</f>
        <v>0</v>
      </c>
      <c r="S305" s="135">
        <v>0</v>
      </c>
      <c r="T305" s="136">
        <f>S305*H305</f>
        <v>0</v>
      </c>
      <c r="U305" s="34"/>
      <c r="V305" s="34"/>
      <c r="W305" s="34"/>
      <c r="X305" s="34"/>
      <c r="Y305" s="34"/>
      <c r="Z305" s="34"/>
      <c r="AA305" s="34"/>
      <c r="AB305" s="34"/>
      <c r="AC305" s="34"/>
      <c r="AD305" s="34"/>
      <c r="AE305" s="34"/>
      <c r="AR305" s="137" t="s">
        <v>233</v>
      </c>
      <c r="AT305" s="137" t="s">
        <v>230</v>
      </c>
      <c r="AU305" s="137" t="s">
        <v>83</v>
      </c>
      <c r="AY305" s="19" t="s">
        <v>124</v>
      </c>
      <c r="BE305" s="138">
        <f>IF(N305="základní",J305,0)</f>
        <v>0</v>
      </c>
      <c r="BF305" s="138">
        <f>IF(N305="snížená",J305,0)</f>
        <v>0</v>
      </c>
      <c r="BG305" s="138">
        <f>IF(N305="zákl. přenesená",J305,0)</f>
        <v>0</v>
      </c>
      <c r="BH305" s="138">
        <f>IF(N305="sníž. přenesená",J305,0)</f>
        <v>0</v>
      </c>
      <c r="BI305" s="138">
        <f>IF(N305="nulová",J305,0)</f>
        <v>0</v>
      </c>
      <c r="BJ305" s="19" t="s">
        <v>81</v>
      </c>
      <c r="BK305" s="138">
        <f>ROUND(I305*H305,2)</f>
        <v>0</v>
      </c>
      <c r="BL305" s="19" t="s">
        <v>187</v>
      </c>
      <c r="BM305" s="137" t="s">
        <v>316</v>
      </c>
    </row>
    <row r="306" spans="1:65" s="13" customFormat="1" x14ac:dyDescent="0.2">
      <c r="B306" s="142"/>
      <c r="C306" s="347"/>
      <c r="D306" s="345" t="s">
        <v>135</v>
      </c>
      <c r="E306" s="348" t="s">
        <v>3</v>
      </c>
      <c r="F306" s="349" t="s">
        <v>211</v>
      </c>
      <c r="G306" s="347"/>
      <c r="H306" s="350">
        <v>13.2</v>
      </c>
      <c r="I306" s="144"/>
      <c r="J306" s="347"/>
      <c r="K306" s="347"/>
      <c r="L306" s="142"/>
      <c r="M306" s="145"/>
      <c r="N306" s="146"/>
      <c r="O306" s="146"/>
      <c r="P306" s="146"/>
      <c r="Q306" s="146"/>
      <c r="R306" s="146"/>
      <c r="S306" s="146"/>
      <c r="T306" s="147"/>
      <c r="AT306" s="143" t="s">
        <v>135</v>
      </c>
      <c r="AU306" s="143" t="s">
        <v>83</v>
      </c>
      <c r="AV306" s="13" t="s">
        <v>83</v>
      </c>
      <c r="AW306" s="13" t="s">
        <v>32</v>
      </c>
      <c r="AX306" s="13" t="s">
        <v>73</v>
      </c>
      <c r="AY306" s="143" t="s">
        <v>124</v>
      </c>
    </row>
    <row r="307" spans="1:65" s="15" customFormat="1" x14ac:dyDescent="0.2">
      <c r="B307" s="154"/>
      <c r="C307" s="351"/>
      <c r="D307" s="345" t="s">
        <v>135</v>
      </c>
      <c r="E307" s="352" t="s">
        <v>3</v>
      </c>
      <c r="F307" s="353" t="s">
        <v>152</v>
      </c>
      <c r="G307" s="351"/>
      <c r="H307" s="354">
        <v>13.2</v>
      </c>
      <c r="I307" s="156"/>
      <c r="J307" s="351"/>
      <c r="K307" s="351"/>
      <c r="L307" s="154"/>
      <c r="M307" s="157"/>
      <c r="N307" s="158"/>
      <c r="O307" s="158"/>
      <c r="P307" s="158"/>
      <c r="Q307" s="158"/>
      <c r="R307" s="158"/>
      <c r="S307" s="158"/>
      <c r="T307" s="159"/>
      <c r="AT307" s="155" t="s">
        <v>135</v>
      </c>
      <c r="AU307" s="155" t="s">
        <v>83</v>
      </c>
      <c r="AV307" s="15" t="s">
        <v>132</v>
      </c>
      <c r="AW307" s="15" t="s">
        <v>32</v>
      </c>
      <c r="AX307" s="15" t="s">
        <v>81</v>
      </c>
      <c r="AY307" s="155" t="s">
        <v>124</v>
      </c>
    </row>
    <row r="308" spans="1:65" s="2" customFormat="1" ht="24" x14ac:dyDescent="0.2">
      <c r="A308" s="34"/>
      <c r="B308" s="131"/>
      <c r="C308" s="334" t="s">
        <v>317</v>
      </c>
      <c r="D308" s="334" t="s">
        <v>127</v>
      </c>
      <c r="E308" s="335" t="s">
        <v>318</v>
      </c>
      <c r="F308" s="336" t="s">
        <v>319</v>
      </c>
      <c r="G308" s="337" t="s">
        <v>209</v>
      </c>
      <c r="H308" s="338">
        <v>13</v>
      </c>
      <c r="I308" s="132"/>
      <c r="J308" s="339">
        <f>ROUND(I308*H308,2)</f>
        <v>0</v>
      </c>
      <c r="K308" s="336" t="s">
        <v>131</v>
      </c>
      <c r="L308" s="35"/>
      <c r="M308" s="133" t="s">
        <v>3</v>
      </c>
      <c r="N308" s="134" t="s">
        <v>44</v>
      </c>
      <c r="O308" s="55"/>
      <c r="P308" s="135">
        <f>O308*H308</f>
        <v>0</v>
      </c>
      <c r="Q308" s="135">
        <v>0</v>
      </c>
      <c r="R308" s="135">
        <f>Q308*H308</f>
        <v>0</v>
      </c>
      <c r="S308" s="135">
        <v>0</v>
      </c>
      <c r="T308" s="136">
        <f>S308*H308</f>
        <v>0</v>
      </c>
      <c r="U308" s="34"/>
      <c r="V308" s="34"/>
      <c r="W308" s="34"/>
      <c r="X308" s="34"/>
      <c r="Y308" s="34"/>
      <c r="Z308" s="34"/>
      <c r="AA308" s="34"/>
      <c r="AB308" s="34"/>
      <c r="AC308" s="34"/>
      <c r="AD308" s="34"/>
      <c r="AE308" s="34"/>
      <c r="AR308" s="137" t="s">
        <v>187</v>
      </c>
      <c r="AT308" s="137" t="s">
        <v>127</v>
      </c>
      <c r="AU308" s="137" t="s">
        <v>83</v>
      </c>
      <c r="AY308" s="19" t="s">
        <v>124</v>
      </c>
      <c r="BE308" s="138">
        <f>IF(N308="základní",J308,0)</f>
        <v>0</v>
      </c>
      <c r="BF308" s="138">
        <f>IF(N308="snížená",J308,0)</f>
        <v>0</v>
      </c>
      <c r="BG308" s="138">
        <f>IF(N308="zákl. přenesená",J308,0)</f>
        <v>0</v>
      </c>
      <c r="BH308" s="138">
        <f>IF(N308="sníž. přenesená",J308,0)</f>
        <v>0</v>
      </c>
      <c r="BI308" s="138">
        <f>IF(N308="nulová",J308,0)</f>
        <v>0</v>
      </c>
      <c r="BJ308" s="19" t="s">
        <v>81</v>
      </c>
      <c r="BK308" s="138">
        <f>ROUND(I308*H308,2)</f>
        <v>0</v>
      </c>
      <c r="BL308" s="19" t="s">
        <v>187</v>
      </c>
      <c r="BM308" s="137" t="s">
        <v>320</v>
      </c>
    </row>
    <row r="309" spans="1:65" s="2" customFormat="1" ht="48.75" x14ac:dyDescent="0.2">
      <c r="A309" s="34"/>
      <c r="B309" s="35"/>
      <c r="C309" s="326"/>
      <c r="D309" s="345" t="s">
        <v>133</v>
      </c>
      <c r="E309" s="326"/>
      <c r="F309" s="346" t="s">
        <v>269</v>
      </c>
      <c r="G309" s="326"/>
      <c r="H309" s="326"/>
      <c r="I309" s="139"/>
      <c r="J309" s="326"/>
      <c r="K309" s="326"/>
      <c r="L309" s="35"/>
      <c r="M309" s="140"/>
      <c r="N309" s="141"/>
      <c r="O309" s="55"/>
      <c r="P309" s="55"/>
      <c r="Q309" s="55"/>
      <c r="R309" s="55"/>
      <c r="S309" s="55"/>
      <c r="T309" s="56"/>
      <c r="U309" s="34"/>
      <c r="V309" s="34"/>
      <c r="W309" s="34"/>
      <c r="X309" s="34"/>
      <c r="Y309" s="34"/>
      <c r="Z309" s="34"/>
      <c r="AA309" s="34"/>
      <c r="AB309" s="34"/>
      <c r="AC309" s="34"/>
      <c r="AD309" s="34"/>
      <c r="AE309" s="34"/>
      <c r="AT309" s="19" t="s">
        <v>133</v>
      </c>
      <c r="AU309" s="19" t="s">
        <v>83</v>
      </c>
    </row>
    <row r="310" spans="1:65" s="2" customFormat="1" ht="16.5" customHeight="1" x14ac:dyDescent="0.2">
      <c r="A310" s="34"/>
      <c r="B310" s="131"/>
      <c r="C310" s="358" t="s">
        <v>237</v>
      </c>
      <c r="D310" s="358" t="s">
        <v>230</v>
      </c>
      <c r="E310" s="359" t="s">
        <v>314</v>
      </c>
      <c r="F310" s="360" t="s">
        <v>315</v>
      </c>
      <c r="G310" s="361" t="s">
        <v>155</v>
      </c>
      <c r="H310" s="362">
        <v>31.2</v>
      </c>
      <c r="I310" s="166"/>
      <c r="J310" s="363">
        <f>ROUND(I310*H310,2)</f>
        <v>0</v>
      </c>
      <c r="K310" s="360" t="s">
        <v>3</v>
      </c>
      <c r="L310" s="167"/>
      <c r="M310" s="168" t="s">
        <v>3</v>
      </c>
      <c r="N310" s="169" t="s">
        <v>44</v>
      </c>
      <c r="O310" s="55"/>
      <c r="P310" s="135">
        <f>O310*H310</f>
        <v>0</v>
      </c>
      <c r="Q310" s="135">
        <v>0</v>
      </c>
      <c r="R310" s="135">
        <f>Q310*H310</f>
        <v>0</v>
      </c>
      <c r="S310" s="135">
        <v>0</v>
      </c>
      <c r="T310" s="136">
        <f>S310*H310</f>
        <v>0</v>
      </c>
      <c r="U310" s="34"/>
      <c r="V310" s="34"/>
      <c r="W310" s="34"/>
      <c r="X310" s="34"/>
      <c r="Y310" s="34"/>
      <c r="Z310" s="34"/>
      <c r="AA310" s="34"/>
      <c r="AB310" s="34"/>
      <c r="AC310" s="34"/>
      <c r="AD310" s="34"/>
      <c r="AE310" s="34"/>
      <c r="AR310" s="137" t="s">
        <v>233</v>
      </c>
      <c r="AT310" s="137" t="s">
        <v>230</v>
      </c>
      <c r="AU310" s="137" t="s">
        <v>83</v>
      </c>
      <c r="AY310" s="19" t="s">
        <v>124</v>
      </c>
      <c r="BE310" s="138">
        <f>IF(N310="základní",J310,0)</f>
        <v>0</v>
      </c>
      <c r="BF310" s="138">
        <f>IF(N310="snížená",J310,0)</f>
        <v>0</v>
      </c>
      <c r="BG310" s="138">
        <f>IF(N310="zákl. přenesená",J310,0)</f>
        <v>0</v>
      </c>
      <c r="BH310" s="138">
        <f>IF(N310="sníž. přenesená",J310,0)</f>
        <v>0</v>
      </c>
      <c r="BI310" s="138">
        <f>IF(N310="nulová",J310,0)</f>
        <v>0</v>
      </c>
      <c r="BJ310" s="19" t="s">
        <v>81</v>
      </c>
      <c r="BK310" s="138">
        <f>ROUND(I310*H310,2)</f>
        <v>0</v>
      </c>
      <c r="BL310" s="19" t="s">
        <v>187</v>
      </c>
      <c r="BM310" s="137" t="s">
        <v>321</v>
      </c>
    </row>
    <row r="311" spans="1:65" s="13" customFormat="1" x14ac:dyDescent="0.2">
      <c r="B311" s="142"/>
      <c r="C311" s="347"/>
      <c r="D311" s="345" t="s">
        <v>135</v>
      </c>
      <c r="E311" s="348" t="s">
        <v>3</v>
      </c>
      <c r="F311" s="349" t="s">
        <v>212</v>
      </c>
      <c r="G311" s="347"/>
      <c r="H311" s="350">
        <v>31.2</v>
      </c>
      <c r="I311" s="144"/>
      <c r="J311" s="347"/>
      <c r="K311" s="347"/>
      <c r="L311" s="142"/>
      <c r="M311" s="145"/>
      <c r="N311" s="146"/>
      <c r="O311" s="146"/>
      <c r="P311" s="146"/>
      <c r="Q311" s="146"/>
      <c r="R311" s="146"/>
      <c r="S311" s="146"/>
      <c r="T311" s="147"/>
      <c r="AT311" s="143" t="s">
        <v>135</v>
      </c>
      <c r="AU311" s="143" t="s">
        <v>83</v>
      </c>
      <c r="AV311" s="13" t="s">
        <v>83</v>
      </c>
      <c r="AW311" s="13" t="s">
        <v>32</v>
      </c>
      <c r="AX311" s="13" t="s">
        <v>73</v>
      </c>
      <c r="AY311" s="143" t="s">
        <v>124</v>
      </c>
    </row>
    <row r="312" spans="1:65" s="15" customFormat="1" x14ac:dyDescent="0.2">
      <c r="B312" s="154"/>
      <c r="C312" s="351"/>
      <c r="D312" s="345" t="s">
        <v>135</v>
      </c>
      <c r="E312" s="352" t="s">
        <v>3</v>
      </c>
      <c r="F312" s="353" t="s">
        <v>152</v>
      </c>
      <c r="G312" s="351"/>
      <c r="H312" s="354">
        <v>31.2</v>
      </c>
      <c r="I312" s="156"/>
      <c r="J312" s="351"/>
      <c r="K312" s="351"/>
      <c r="L312" s="154"/>
      <c r="M312" s="157"/>
      <c r="N312" s="158"/>
      <c r="O312" s="158"/>
      <c r="P312" s="158"/>
      <c r="Q312" s="158"/>
      <c r="R312" s="158"/>
      <c r="S312" s="158"/>
      <c r="T312" s="159"/>
      <c r="AT312" s="155" t="s">
        <v>135</v>
      </c>
      <c r="AU312" s="155" t="s">
        <v>83</v>
      </c>
      <c r="AV312" s="15" t="s">
        <v>132</v>
      </c>
      <c r="AW312" s="15" t="s">
        <v>32</v>
      </c>
      <c r="AX312" s="15" t="s">
        <v>81</v>
      </c>
      <c r="AY312" s="155" t="s">
        <v>124</v>
      </c>
    </row>
    <row r="313" spans="1:65" s="2" customFormat="1" ht="24" x14ac:dyDescent="0.2">
      <c r="A313" s="34"/>
      <c r="B313" s="131"/>
      <c r="C313" s="334" t="s">
        <v>322</v>
      </c>
      <c r="D313" s="334" t="s">
        <v>127</v>
      </c>
      <c r="E313" s="335" t="s">
        <v>323</v>
      </c>
      <c r="F313" s="336" t="s">
        <v>324</v>
      </c>
      <c r="G313" s="337" t="s">
        <v>209</v>
      </c>
      <c r="H313" s="338">
        <v>3</v>
      </c>
      <c r="I313" s="132"/>
      <c r="J313" s="339">
        <f>ROUND(I313*H313,2)</f>
        <v>0</v>
      </c>
      <c r="K313" s="336" t="s">
        <v>131</v>
      </c>
      <c r="L313" s="35"/>
      <c r="M313" s="133" t="s">
        <v>3</v>
      </c>
      <c r="N313" s="134" t="s">
        <v>44</v>
      </c>
      <c r="O313" s="55"/>
      <c r="P313" s="135">
        <f>O313*H313</f>
        <v>0</v>
      </c>
      <c r="Q313" s="135">
        <v>0</v>
      </c>
      <c r="R313" s="135">
        <f>Q313*H313</f>
        <v>0</v>
      </c>
      <c r="S313" s="135">
        <v>0</v>
      </c>
      <c r="T313" s="136">
        <f>S313*H313</f>
        <v>0</v>
      </c>
      <c r="U313" s="34"/>
      <c r="V313" s="34"/>
      <c r="W313" s="34"/>
      <c r="X313" s="34"/>
      <c r="Y313" s="34"/>
      <c r="Z313" s="34"/>
      <c r="AA313" s="34"/>
      <c r="AB313" s="34"/>
      <c r="AC313" s="34"/>
      <c r="AD313" s="34"/>
      <c r="AE313" s="34"/>
      <c r="AR313" s="137" t="s">
        <v>187</v>
      </c>
      <c r="AT313" s="137" t="s">
        <v>127</v>
      </c>
      <c r="AU313" s="137" t="s">
        <v>83</v>
      </c>
      <c r="AY313" s="19" t="s">
        <v>124</v>
      </c>
      <c r="BE313" s="138">
        <f>IF(N313="základní",J313,0)</f>
        <v>0</v>
      </c>
      <c r="BF313" s="138">
        <f>IF(N313="snížená",J313,0)</f>
        <v>0</v>
      </c>
      <c r="BG313" s="138">
        <f>IF(N313="zákl. přenesená",J313,0)</f>
        <v>0</v>
      </c>
      <c r="BH313" s="138">
        <f>IF(N313="sníž. přenesená",J313,0)</f>
        <v>0</v>
      </c>
      <c r="BI313" s="138">
        <f>IF(N313="nulová",J313,0)</f>
        <v>0</v>
      </c>
      <c r="BJ313" s="19" t="s">
        <v>81</v>
      </c>
      <c r="BK313" s="138">
        <f>ROUND(I313*H313,2)</f>
        <v>0</v>
      </c>
      <c r="BL313" s="19" t="s">
        <v>187</v>
      </c>
      <c r="BM313" s="137" t="s">
        <v>325</v>
      </c>
    </row>
    <row r="314" spans="1:65" s="2" customFormat="1" ht="48.75" x14ac:dyDescent="0.2">
      <c r="A314" s="34"/>
      <c r="B314" s="35"/>
      <c r="C314" s="326"/>
      <c r="D314" s="345" t="s">
        <v>133</v>
      </c>
      <c r="E314" s="326"/>
      <c r="F314" s="346" t="s">
        <v>269</v>
      </c>
      <c r="G314" s="326"/>
      <c r="H314" s="326"/>
      <c r="I314" s="139"/>
      <c r="J314" s="326"/>
      <c r="K314" s="326"/>
      <c r="L314" s="35"/>
      <c r="M314" s="140"/>
      <c r="N314" s="141"/>
      <c r="O314" s="55"/>
      <c r="P314" s="55"/>
      <c r="Q314" s="55"/>
      <c r="R314" s="55"/>
      <c r="S314" s="55"/>
      <c r="T314" s="56"/>
      <c r="U314" s="34"/>
      <c r="V314" s="34"/>
      <c r="W314" s="34"/>
      <c r="X314" s="34"/>
      <c r="Y314" s="34"/>
      <c r="Z314" s="34"/>
      <c r="AA314" s="34"/>
      <c r="AB314" s="34"/>
      <c r="AC314" s="34"/>
      <c r="AD314" s="34"/>
      <c r="AE314" s="34"/>
      <c r="AT314" s="19" t="s">
        <v>133</v>
      </c>
      <c r="AU314" s="19" t="s">
        <v>83</v>
      </c>
    </row>
    <row r="315" spans="1:65" s="13" customFormat="1" x14ac:dyDescent="0.2">
      <c r="B315" s="142"/>
      <c r="C315" s="347"/>
      <c r="D315" s="345" t="s">
        <v>135</v>
      </c>
      <c r="E315" s="348" t="s">
        <v>3</v>
      </c>
      <c r="F315" s="349" t="s">
        <v>159</v>
      </c>
      <c r="G315" s="347"/>
      <c r="H315" s="350">
        <v>3</v>
      </c>
      <c r="I315" s="144"/>
      <c r="J315" s="347"/>
      <c r="K315" s="347"/>
      <c r="L315" s="142"/>
      <c r="M315" s="145"/>
      <c r="N315" s="146"/>
      <c r="O315" s="146"/>
      <c r="P315" s="146"/>
      <c r="Q315" s="146"/>
      <c r="R315" s="146"/>
      <c r="S315" s="146"/>
      <c r="T315" s="147"/>
      <c r="AT315" s="143" t="s">
        <v>135</v>
      </c>
      <c r="AU315" s="143" t="s">
        <v>83</v>
      </c>
      <c r="AV315" s="13" t="s">
        <v>83</v>
      </c>
      <c r="AW315" s="13" t="s">
        <v>32</v>
      </c>
      <c r="AX315" s="13" t="s">
        <v>73</v>
      </c>
      <c r="AY315" s="143" t="s">
        <v>124</v>
      </c>
    </row>
    <row r="316" spans="1:65" s="15" customFormat="1" x14ac:dyDescent="0.2">
      <c r="B316" s="154"/>
      <c r="C316" s="351"/>
      <c r="D316" s="345" t="s">
        <v>135</v>
      </c>
      <c r="E316" s="352" t="s">
        <v>3</v>
      </c>
      <c r="F316" s="353" t="s">
        <v>152</v>
      </c>
      <c r="G316" s="351"/>
      <c r="H316" s="354">
        <v>3</v>
      </c>
      <c r="I316" s="156"/>
      <c r="J316" s="351"/>
      <c r="K316" s="351"/>
      <c r="L316" s="154"/>
      <c r="M316" s="157"/>
      <c r="N316" s="158"/>
      <c r="O316" s="158"/>
      <c r="P316" s="158"/>
      <c r="Q316" s="158"/>
      <c r="R316" s="158"/>
      <c r="S316" s="158"/>
      <c r="T316" s="159"/>
      <c r="AT316" s="155" t="s">
        <v>135</v>
      </c>
      <c r="AU316" s="155" t="s">
        <v>83</v>
      </c>
      <c r="AV316" s="15" t="s">
        <v>132</v>
      </c>
      <c r="AW316" s="15" t="s">
        <v>32</v>
      </c>
      <c r="AX316" s="15" t="s">
        <v>81</v>
      </c>
      <c r="AY316" s="155" t="s">
        <v>124</v>
      </c>
    </row>
    <row r="317" spans="1:65" s="2" customFormat="1" ht="16.5" customHeight="1" x14ac:dyDescent="0.2">
      <c r="A317" s="34"/>
      <c r="B317" s="131"/>
      <c r="C317" s="358" t="s">
        <v>233</v>
      </c>
      <c r="D317" s="358" t="s">
        <v>230</v>
      </c>
      <c r="E317" s="359" t="s">
        <v>314</v>
      </c>
      <c r="F317" s="360" t="s">
        <v>315</v>
      </c>
      <c r="G317" s="361" t="s">
        <v>155</v>
      </c>
      <c r="H317" s="362">
        <v>14.4</v>
      </c>
      <c r="I317" s="166"/>
      <c r="J317" s="363">
        <f>ROUND(I317*H317,2)</f>
        <v>0</v>
      </c>
      <c r="K317" s="360" t="s">
        <v>3</v>
      </c>
      <c r="L317" s="167"/>
      <c r="M317" s="168" t="s">
        <v>3</v>
      </c>
      <c r="N317" s="169" t="s">
        <v>44</v>
      </c>
      <c r="O317" s="55"/>
      <c r="P317" s="135">
        <f>O317*H317</f>
        <v>0</v>
      </c>
      <c r="Q317" s="135">
        <v>0</v>
      </c>
      <c r="R317" s="135">
        <f>Q317*H317</f>
        <v>0</v>
      </c>
      <c r="S317" s="135">
        <v>0</v>
      </c>
      <c r="T317" s="136">
        <f>S317*H317</f>
        <v>0</v>
      </c>
      <c r="U317" s="34"/>
      <c r="V317" s="34"/>
      <c r="W317" s="34"/>
      <c r="X317" s="34"/>
      <c r="Y317" s="34"/>
      <c r="Z317" s="34"/>
      <c r="AA317" s="34"/>
      <c r="AB317" s="34"/>
      <c r="AC317" s="34"/>
      <c r="AD317" s="34"/>
      <c r="AE317" s="34"/>
      <c r="AR317" s="137" t="s">
        <v>233</v>
      </c>
      <c r="AT317" s="137" t="s">
        <v>230</v>
      </c>
      <c r="AU317" s="137" t="s">
        <v>83</v>
      </c>
      <c r="AY317" s="19" t="s">
        <v>124</v>
      </c>
      <c r="BE317" s="138">
        <f>IF(N317="základní",J317,0)</f>
        <v>0</v>
      </c>
      <c r="BF317" s="138">
        <f>IF(N317="snížená",J317,0)</f>
        <v>0</v>
      </c>
      <c r="BG317" s="138">
        <f>IF(N317="zákl. přenesená",J317,0)</f>
        <v>0</v>
      </c>
      <c r="BH317" s="138">
        <f>IF(N317="sníž. přenesená",J317,0)</f>
        <v>0</v>
      </c>
      <c r="BI317" s="138">
        <f>IF(N317="nulová",J317,0)</f>
        <v>0</v>
      </c>
      <c r="BJ317" s="19" t="s">
        <v>81</v>
      </c>
      <c r="BK317" s="138">
        <f>ROUND(I317*H317,2)</f>
        <v>0</v>
      </c>
      <c r="BL317" s="19" t="s">
        <v>187</v>
      </c>
      <c r="BM317" s="137" t="s">
        <v>326</v>
      </c>
    </row>
    <row r="318" spans="1:65" s="13" customFormat="1" x14ac:dyDescent="0.2">
      <c r="B318" s="142"/>
      <c r="C318" s="347"/>
      <c r="D318" s="345" t="s">
        <v>135</v>
      </c>
      <c r="E318" s="348" t="s">
        <v>3</v>
      </c>
      <c r="F318" s="349" t="s">
        <v>327</v>
      </c>
      <c r="G318" s="347"/>
      <c r="H318" s="350">
        <v>14.4</v>
      </c>
      <c r="I318" s="144"/>
      <c r="J318" s="347"/>
      <c r="K318" s="347"/>
      <c r="L318" s="142"/>
      <c r="M318" s="145"/>
      <c r="N318" s="146"/>
      <c r="O318" s="146"/>
      <c r="P318" s="146"/>
      <c r="Q318" s="146"/>
      <c r="R318" s="146"/>
      <c r="S318" s="146"/>
      <c r="T318" s="147"/>
      <c r="AT318" s="143" t="s">
        <v>135</v>
      </c>
      <c r="AU318" s="143" t="s">
        <v>83</v>
      </c>
      <c r="AV318" s="13" t="s">
        <v>83</v>
      </c>
      <c r="AW318" s="13" t="s">
        <v>32</v>
      </c>
      <c r="AX318" s="13" t="s">
        <v>73</v>
      </c>
      <c r="AY318" s="143" t="s">
        <v>124</v>
      </c>
    </row>
    <row r="319" spans="1:65" s="15" customFormat="1" x14ac:dyDescent="0.2">
      <c r="B319" s="154"/>
      <c r="C319" s="351"/>
      <c r="D319" s="345" t="s">
        <v>135</v>
      </c>
      <c r="E319" s="352" t="s">
        <v>3</v>
      </c>
      <c r="F319" s="353" t="s">
        <v>152</v>
      </c>
      <c r="G319" s="351"/>
      <c r="H319" s="354">
        <v>14.4</v>
      </c>
      <c r="I319" s="156"/>
      <c r="J319" s="351"/>
      <c r="K319" s="351"/>
      <c r="L319" s="154"/>
      <c r="M319" s="157"/>
      <c r="N319" s="158"/>
      <c r="O319" s="158"/>
      <c r="P319" s="158"/>
      <c r="Q319" s="158"/>
      <c r="R319" s="158"/>
      <c r="S319" s="158"/>
      <c r="T319" s="159"/>
      <c r="AT319" s="155" t="s">
        <v>135</v>
      </c>
      <c r="AU319" s="155" t="s">
        <v>83</v>
      </c>
      <c r="AV319" s="15" t="s">
        <v>132</v>
      </c>
      <c r="AW319" s="15" t="s">
        <v>32</v>
      </c>
      <c r="AX319" s="15" t="s">
        <v>81</v>
      </c>
      <c r="AY319" s="155" t="s">
        <v>124</v>
      </c>
    </row>
    <row r="320" spans="1:65" s="2" customFormat="1" ht="16.5" customHeight="1" x14ac:dyDescent="0.2">
      <c r="A320" s="34"/>
      <c r="B320" s="131"/>
      <c r="C320" s="358" t="s">
        <v>328</v>
      </c>
      <c r="D320" s="358" t="s">
        <v>230</v>
      </c>
      <c r="E320" s="359" t="s">
        <v>329</v>
      </c>
      <c r="F320" s="360" t="s">
        <v>330</v>
      </c>
      <c r="G320" s="361" t="s">
        <v>331</v>
      </c>
      <c r="H320" s="362">
        <v>27</v>
      </c>
      <c r="I320" s="166"/>
      <c r="J320" s="363">
        <f>ROUND(I320*H320,2)</f>
        <v>0</v>
      </c>
      <c r="K320" s="360" t="s">
        <v>131</v>
      </c>
      <c r="L320" s="167"/>
      <c r="M320" s="168" t="s">
        <v>3</v>
      </c>
      <c r="N320" s="169" t="s">
        <v>44</v>
      </c>
      <c r="O320" s="55"/>
      <c r="P320" s="135">
        <f>O320*H320</f>
        <v>0</v>
      </c>
      <c r="Q320" s="135">
        <v>0</v>
      </c>
      <c r="R320" s="135">
        <f>Q320*H320</f>
        <v>0</v>
      </c>
      <c r="S320" s="135">
        <v>0</v>
      </c>
      <c r="T320" s="136">
        <f>S320*H320</f>
        <v>0</v>
      </c>
      <c r="U320" s="34"/>
      <c r="V320" s="34"/>
      <c r="W320" s="34"/>
      <c r="X320" s="34"/>
      <c r="Y320" s="34"/>
      <c r="Z320" s="34"/>
      <c r="AA320" s="34"/>
      <c r="AB320" s="34"/>
      <c r="AC320" s="34"/>
      <c r="AD320" s="34"/>
      <c r="AE320" s="34"/>
      <c r="AR320" s="137" t="s">
        <v>233</v>
      </c>
      <c r="AT320" s="137" t="s">
        <v>230</v>
      </c>
      <c r="AU320" s="137" t="s">
        <v>83</v>
      </c>
      <c r="AY320" s="19" t="s">
        <v>124</v>
      </c>
      <c r="BE320" s="138">
        <f>IF(N320="základní",J320,0)</f>
        <v>0</v>
      </c>
      <c r="BF320" s="138">
        <f>IF(N320="snížená",J320,0)</f>
        <v>0</v>
      </c>
      <c r="BG320" s="138">
        <f>IF(N320="zákl. přenesená",J320,0)</f>
        <v>0</v>
      </c>
      <c r="BH320" s="138">
        <f>IF(N320="sníž. přenesená",J320,0)</f>
        <v>0</v>
      </c>
      <c r="BI320" s="138">
        <f>IF(N320="nulová",J320,0)</f>
        <v>0</v>
      </c>
      <c r="BJ320" s="19" t="s">
        <v>81</v>
      </c>
      <c r="BK320" s="138">
        <f>ROUND(I320*H320,2)</f>
        <v>0</v>
      </c>
      <c r="BL320" s="19" t="s">
        <v>187</v>
      </c>
      <c r="BM320" s="137" t="s">
        <v>332</v>
      </c>
    </row>
    <row r="321" spans="1:65" s="13" customFormat="1" x14ac:dyDescent="0.2">
      <c r="B321" s="142"/>
      <c r="C321" s="347"/>
      <c r="D321" s="345" t="s">
        <v>135</v>
      </c>
      <c r="E321" s="348" t="s">
        <v>3</v>
      </c>
      <c r="F321" s="349" t="s">
        <v>333</v>
      </c>
      <c r="G321" s="347"/>
      <c r="H321" s="350">
        <v>27</v>
      </c>
      <c r="I321" s="144"/>
      <c r="J321" s="347"/>
      <c r="K321" s="347"/>
      <c r="L321" s="142"/>
      <c r="M321" s="145"/>
      <c r="N321" s="146"/>
      <c r="O321" s="146"/>
      <c r="P321" s="146"/>
      <c r="Q321" s="146"/>
      <c r="R321" s="146"/>
      <c r="S321" s="146"/>
      <c r="T321" s="147"/>
      <c r="AT321" s="143" t="s">
        <v>135</v>
      </c>
      <c r="AU321" s="143" t="s">
        <v>83</v>
      </c>
      <c r="AV321" s="13" t="s">
        <v>83</v>
      </c>
      <c r="AW321" s="13" t="s">
        <v>32</v>
      </c>
      <c r="AX321" s="13" t="s">
        <v>73</v>
      </c>
      <c r="AY321" s="143" t="s">
        <v>124</v>
      </c>
    </row>
    <row r="322" spans="1:65" s="15" customFormat="1" x14ac:dyDescent="0.2">
      <c r="B322" s="154"/>
      <c r="C322" s="351"/>
      <c r="D322" s="345" t="s">
        <v>135</v>
      </c>
      <c r="E322" s="352" t="s">
        <v>3</v>
      </c>
      <c r="F322" s="353" t="s">
        <v>152</v>
      </c>
      <c r="G322" s="351"/>
      <c r="H322" s="354">
        <v>27</v>
      </c>
      <c r="I322" s="156"/>
      <c r="J322" s="351"/>
      <c r="K322" s="351"/>
      <c r="L322" s="154"/>
      <c r="M322" s="157"/>
      <c r="N322" s="158"/>
      <c r="O322" s="158"/>
      <c r="P322" s="158"/>
      <c r="Q322" s="158"/>
      <c r="R322" s="158"/>
      <c r="S322" s="158"/>
      <c r="T322" s="159"/>
      <c r="AT322" s="155" t="s">
        <v>135</v>
      </c>
      <c r="AU322" s="155" t="s">
        <v>83</v>
      </c>
      <c r="AV322" s="15" t="s">
        <v>132</v>
      </c>
      <c r="AW322" s="15" t="s">
        <v>32</v>
      </c>
      <c r="AX322" s="15" t="s">
        <v>81</v>
      </c>
      <c r="AY322" s="155" t="s">
        <v>124</v>
      </c>
    </row>
    <row r="323" spans="1:65" s="2" customFormat="1" ht="24" x14ac:dyDescent="0.2">
      <c r="A323" s="34"/>
      <c r="B323" s="131"/>
      <c r="C323" s="334" t="s">
        <v>246</v>
      </c>
      <c r="D323" s="334" t="s">
        <v>127</v>
      </c>
      <c r="E323" s="335" t="s">
        <v>334</v>
      </c>
      <c r="F323" s="336" t="s">
        <v>335</v>
      </c>
      <c r="G323" s="337" t="s">
        <v>177</v>
      </c>
      <c r="H323" s="338">
        <v>2.1040000000000001</v>
      </c>
      <c r="I323" s="132"/>
      <c r="J323" s="339">
        <f>ROUND(I323*H323,2)</f>
        <v>0</v>
      </c>
      <c r="K323" s="336" t="s">
        <v>131</v>
      </c>
      <c r="L323" s="35"/>
      <c r="M323" s="133" t="s">
        <v>3</v>
      </c>
      <c r="N323" s="134" t="s">
        <v>44</v>
      </c>
      <c r="O323" s="55"/>
      <c r="P323" s="135">
        <f>O323*H323</f>
        <v>0</v>
      </c>
      <c r="Q323" s="135">
        <v>0</v>
      </c>
      <c r="R323" s="135">
        <f>Q323*H323</f>
        <v>0</v>
      </c>
      <c r="S323" s="135">
        <v>0</v>
      </c>
      <c r="T323" s="136">
        <f>S323*H323</f>
        <v>0</v>
      </c>
      <c r="U323" s="34"/>
      <c r="V323" s="34"/>
      <c r="W323" s="34"/>
      <c r="X323" s="34"/>
      <c r="Y323" s="34"/>
      <c r="Z323" s="34"/>
      <c r="AA323" s="34"/>
      <c r="AB323" s="34"/>
      <c r="AC323" s="34"/>
      <c r="AD323" s="34"/>
      <c r="AE323" s="34"/>
      <c r="AR323" s="137" t="s">
        <v>187</v>
      </c>
      <c r="AT323" s="137" t="s">
        <v>127</v>
      </c>
      <c r="AU323" s="137" t="s">
        <v>83</v>
      </c>
      <c r="AY323" s="19" t="s">
        <v>124</v>
      </c>
      <c r="BE323" s="138">
        <f>IF(N323="základní",J323,0)</f>
        <v>0</v>
      </c>
      <c r="BF323" s="138">
        <f>IF(N323="snížená",J323,0)</f>
        <v>0</v>
      </c>
      <c r="BG323" s="138">
        <f>IF(N323="zákl. přenesená",J323,0)</f>
        <v>0</v>
      </c>
      <c r="BH323" s="138">
        <f>IF(N323="sníž. přenesená",J323,0)</f>
        <v>0</v>
      </c>
      <c r="BI323" s="138">
        <f>IF(N323="nulová",J323,0)</f>
        <v>0</v>
      </c>
      <c r="BJ323" s="19" t="s">
        <v>81</v>
      </c>
      <c r="BK323" s="138">
        <f>ROUND(I323*H323,2)</f>
        <v>0</v>
      </c>
      <c r="BL323" s="19" t="s">
        <v>187</v>
      </c>
      <c r="BM323" s="137" t="s">
        <v>336</v>
      </c>
    </row>
    <row r="324" spans="1:65" s="2" customFormat="1" ht="68.25" x14ac:dyDescent="0.2">
      <c r="A324" s="34"/>
      <c r="B324" s="35"/>
      <c r="C324" s="326"/>
      <c r="D324" s="345" t="s">
        <v>133</v>
      </c>
      <c r="E324" s="326"/>
      <c r="F324" s="346" t="s">
        <v>337</v>
      </c>
      <c r="G324" s="326"/>
      <c r="H324" s="326"/>
      <c r="I324" s="139"/>
      <c r="J324" s="326"/>
      <c r="K324" s="326"/>
      <c r="L324" s="35"/>
      <c r="M324" s="140"/>
      <c r="N324" s="141"/>
      <c r="O324" s="55"/>
      <c r="P324" s="55"/>
      <c r="Q324" s="55"/>
      <c r="R324" s="55"/>
      <c r="S324" s="55"/>
      <c r="T324" s="56"/>
      <c r="U324" s="34"/>
      <c r="V324" s="34"/>
      <c r="W324" s="34"/>
      <c r="X324" s="34"/>
      <c r="Y324" s="34"/>
      <c r="Z324" s="34"/>
      <c r="AA324" s="34"/>
      <c r="AB324" s="34"/>
      <c r="AC324" s="34"/>
      <c r="AD324" s="34"/>
      <c r="AE324" s="34"/>
      <c r="AT324" s="19" t="s">
        <v>133</v>
      </c>
      <c r="AU324" s="19" t="s">
        <v>83</v>
      </c>
    </row>
    <row r="325" spans="1:65" s="2" customFormat="1" ht="24" x14ac:dyDescent="0.2">
      <c r="A325" s="34"/>
      <c r="B325" s="131"/>
      <c r="C325" s="334" t="s">
        <v>338</v>
      </c>
      <c r="D325" s="334" t="s">
        <v>127</v>
      </c>
      <c r="E325" s="335" t="s">
        <v>339</v>
      </c>
      <c r="F325" s="336" t="s">
        <v>340</v>
      </c>
      <c r="G325" s="337" t="s">
        <v>177</v>
      </c>
      <c r="H325" s="338">
        <v>2.1040000000000001</v>
      </c>
      <c r="I325" s="132"/>
      <c r="J325" s="339">
        <f>ROUND(I325*H325,2)</f>
        <v>0</v>
      </c>
      <c r="K325" s="336" t="s">
        <v>131</v>
      </c>
      <c r="L325" s="35"/>
      <c r="M325" s="133" t="s">
        <v>3</v>
      </c>
      <c r="N325" s="134" t="s">
        <v>44</v>
      </c>
      <c r="O325" s="55"/>
      <c r="P325" s="135">
        <f>O325*H325</f>
        <v>0</v>
      </c>
      <c r="Q325" s="135">
        <v>0</v>
      </c>
      <c r="R325" s="135">
        <f>Q325*H325</f>
        <v>0</v>
      </c>
      <c r="S325" s="135">
        <v>0</v>
      </c>
      <c r="T325" s="136">
        <f>S325*H325</f>
        <v>0</v>
      </c>
      <c r="U325" s="34"/>
      <c r="V325" s="34"/>
      <c r="W325" s="34"/>
      <c r="X325" s="34"/>
      <c r="Y325" s="34"/>
      <c r="Z325" s="34"/>
      <c r="AA325" s="34"/>
      <c r="AB325" s="34"/>
      <c r="AC325" s="34"/>
      <c r="AD325" s="34"/>
      <c r="AE325" s="34"/>
      <c r="AR325" s="137" t="s">
        <v>187</v>
      </c>
      <c r="AT325" s="137" t="s">
        <v>127</v>
      </c>
      <c r="AU325" s="137" t="s">
        <v>83</v>
      </c>
      <c r="AY325" s="19" t="s">
        <v>124</v>
      </c>
      <c r="BE325" s="138">
        <f>IF(N325="základní",J325,0)</f>
        <v>0</v>
      </c>
      <c r="BF325" s="138">
        <f>IF(N325="snížená",J325,0)</f>
        <v>0</v>
      </c>
      <c r="BG325" s="138">
        <f>IF(N325="zákl. přenesená",J325,0)</f>
        <v>0</v>
      </c>
      <c r="BH325" s="138">
        <f>IF(N325="sníž. přenesená",J325,0)</f>
        <v>0</v>
      </c>
      <c r="BI325" s="138">
        <f>IF(N325="nulová",J325,0)</f>
        <v>0</v>
      </c>
      <c r="BJ325" s="19" t="s">
        <v>81</v>
      </c>
      <c r="BK325" s="138">
        <f>ROUND(I325*H325,2)</f>
        <v>0</v>
      </c>
      <c r="BL325" s="19" t="s">
        <v>187</v>
      </c>
      <c r="BM325" s="137" t="s">
        <v>341</v>
      </c>
    </row>
    <row r="326" spans="1:65" s="2" customFormat="1" ht="68.25" x14ac:dyDescent="0.2">
      <c r="A326" s="34"/>
      <c r="B326" s="35"/>
      <c r="C326" s="326"/>
      <c r="D326" s="345" t="s">
        <v>133</v>
      </c>
      <c r="E326" s="326"/>
      <c r="F326" s="346" t="s">
        <v>337</v>
      </c>
      <c r="G326" s="326"/>
      <c r="H326" s="326"/>
      <c r="I326" s="139"/>
      <c r="J326" s="326"/>
      <c r="K326" s="326"/>
      <c r="L326" s="35"/>
      <c r="M326" s="140"/>
      <c r="N326" s="141"/>
      <c r="O326" s="55"/>
      <c r="P326" s="55"/>
      <c r="Q326" s="55"/>
      <c r="R326" s="55"/>
      <c r="S326" s="55"/>
      <c r="T326" s="56"/>
      <c r="U326" s="34"/>
      <c r="V326" s="34"/>
      <c r="W326" s="34"/>
      <c r="X326" s="34"/>
      <c r="Y326" s="34"/>
      <c r="Z326" s="34"/>
      <c r="AA326" s="34"/>
      <c r="AB326" s="34"/>
      <c r="AC326" s="34"/>
      <c r="AD326" s="34"/>
      <c r="AE326" s="34"/>
      <c r="AT326" s="19" t="s">
        <v>133</v>
      </c>
      <c r="AU326" s="19" t="s">
        <v>83</v>
      </c>
    </row>
    <row r="327" spans="1:65" s="12" customFormat="1" ht="22.9" customHeight="1" x14ac:dyDescent="0.2">
      <c r="B327" s="122"/>
      <c r="C327" s="328"/>
      <c r="D327" s="329" t="s">
        <v>72</v>
      </c>
      <c r="E327" s="332" t="s">
        <v>342</v>
      </c>
      <c r="F327" s="332" t="s">
        <v>343</v>
      </c>
      <c r="G327" s="328"/>
      <c r="H327" s="328"/>
      <c r="I327" s="124"/>
      <c r="J327" s="333">
        <f>BK327</f>
        <v>0</v>
      </c>
      <c r="K327" s="328"/>
      <c r="L327" s="122"/>
      <c r="M327" s="125"/>
      <c r="N327" s="126"/>
      <c r="O327" s="126"/>
      <c r="P327" s="127">
        <f>SUM(P328:P332)</f>
        <v>0</v>
      </c>
      <c r="Q327" s="126"/>
      <c r="R327" s="127">
        <f>SUM(R328:R332)</f>
        <v>0</v>
      </c>
      <c r="S327" s="126"/>
      <c r="T327" s="128">
        <f>SUM(T328:T332)</f>
        <v>0</v>
      </c>
      <c r="AR327" s="123" t="s">
        <v>83</v>
      </c>
      <c r="AT327" s="129" t="s">
        <v>72</v>
      </c>
      <c r="AU327" s="129" t="s">
        <v>81</v>
      </c>
      <c r="AY327" s="123" t="s">
        <v>124</v>
      </c>
      <c r="BK327" s="130">
        <f>SUM(BK328:BK332)</f>
        <v>0</v>
      </c>
    </row>
    <row r="328" spans="1:65" s="2" customFormat="1" ht="16.5" customHeight="1" x14ac:dyDescent="0.2">
      <c r="A328" s="34"/>
      <c r="B328" s="131"/>
      <c r="C328" s="334" t="s">
        <v>250</v>
      </c>
      <c r="D328" s="334" t="s">
        <v>127</v>
      </c>
      <c r="E328" s="335" t="s">
        <v>344</v>
      </c>
      <c r="F328" s="336" t="s">
        <v>345</v>
      </c>
      <c r="G328" s="337" t="s">
        <v>130</v>
      </c>
      <c r="H328" s="338">
        <v>374.22</v>
      </c>
      <c r="I328" s="132"/>
      <c r="J328" s="339">
        <f>ROUND(I328*H328,2)</f>
        <v>0</v>
      </c>
      <c r="K328" s="336" t="s">
        <v>131</v>
      </c>
      <c r="L328" s="35"/>
      <c r="M328" s="133" t="s">
        <v>3</v>
      </c>
      <c r="N328" s="134" t="s">
        <v>44</v>
      </c>
      <c r="O328" s="55"/>
      <c r="P328" s="135">
        <f>O328*H328</f>
        <v>0</v>
      </c>
      <c r="Q328" s="135">
        <v>0</v>
      </c>
      <c r="R328" s="135">
        <f>Q328*H328</f>
        <v>0</v>
      </c>
      <c r="S328" s="135">
        <v>0</v>
      </c>
      <c r="T328" s="136">
        <f>S328*H328</f>
        <v>0</v>
      </c>
      <c r="U328" s="34"/>
      <c r="V328" s="34"/>
      <c r="W328" s="34"/>
      <c r="X328" s="34"/>
      <c r="Y328" s="34"/>
      <c r="Z328" s="34"/>
      <c r="AA328" s="34"/>
      <c r="AB328" s="34"/>
      <c r="AC328" s="34"/>
      <c r="AD328" s="34"/>
      <c r="AE328" s="34"/>
      <c r="AR328" s="137" t="s">
        <v>187</v>
      </c>
      <c r="AT328" s="137" t="s">
        <v>127</v>
      </c>
      <c r="AU328" s="137" t="s">
        <v>83</v>
      </c>
      <c r="AY328" s="19" t="s">
        <v>124</v>
      </c>
      <c r="BE328" s="138">
        <f>IF(N328="základní",J328,0)</f>
        <v>0</v>
      </c>
      <c r="BF328" s="138">
        <f>IF(N328="snížená",J328,0)</f>
        <v>0</v>
      </c>
      <c r="BG328" s="138">
        <f>IF(N328="zákl. přenesená",J328,0)</f>
        <v>0</v>
      </c>
      <c r="BH328" s="138">
        <f>IF(N328="sníž. přenesená",J328,0)</f>
        <v>0</v>
      </c>
      <c r="BI328" s="138">
        <f>IF(N328="nulová",J328,0)</f>
        <v>0</v>
      </c>
      <c r="BJ328" s="19" t="s">
        <v>81</v>
      </c>
      <c r="BK328" s="138">
        <f>ROUND(I328*H328,2)</f>
        <v>0</v>
      </c>
      <c r="BL328" s="19" t="s">
        <v>187</v>
      </c>
      <c r="BM328" s="137" t="s">
        <v>346</v>
      </c>
    </row>
    <row r="329" spans="1:65" s="13" customFormat="1" x14ac:dyDescent="0.2">
      <c r="B329" s="142"/>
      <c r="C329" s="347"/>
      <c r="D329" s="345" t="s">
        <v>135</v>
      </c>
      <c r="E329" s="348" t="s">
        <v>3</v>
      </c>
      <c r="F329" s="349" t="s">
        <v>347</v>
      </c>
      <c r="G329" s="347"/>
      <c r="H329" s="350">
        <v>74.22</v>
      </c>
      <c r="I329" s="144"/>
      <c r="J329" s="347"/>
      <c r="K329" s="347"/>
      <c r="L329" s="142"/>
      <c r="M329" s="145"/>
      <c r="N329" s="146"/>
      <c r="O329" s="146"/>
      <c r="P329" s="146"/>
      <c r="Q329" s="146"/>
      <c r="R329" s="146"/>
      <c r="S329" s="146"/>
      <c r="T329" s="147"/>
      <c r="AT329" s="143" t="s">
        <v>135</v>
      </c>
      <c r="AU329" s="143" t="s">
        <v>83</v>
      </c>
      <c r="AV329" s="13" t="s">
        <v>83</v>
      </c>
      <c r="AW329" s="13" t="s">
        <v>32</v>
      </c>
      <c r="AX329" s="13" t="s">
        <v>73</v>
      </c>
      <c r="AY329" s="143" t="s">
        <v>124</v>
      </c>
    </row>
    <row r="330" spans="1:65" s="13" customFormat="1" x14ac:dyDescent="0.2">
      <c r="B330" s="142"/>
      <c r="C330" s="347"/>
      <c r="D330" s="345" t="s">
        <v>135</v>
      </c>
      <c r="E330" s="348" t="s">
        <v>3</v>
      </c>
      <c r="F330" s="349" t="s">
        <v>348</v>
      </c>
      <c r="G330" s="347"/>
      <c r="H330" s="350">
        <v>300</v>
      </c>
      <c r="I330" s="144"/>
      <c r="J330" s="347"/>
      <c r="K330" s="347"/>
      <c r="L330" s="142"/>
      <c r="M330" s="145"/>
      <c r="N330" s="146"/>
      <c r="O330" s="146"/>
      <c r="P330" s="146"/>
      <c r="Q330" s="146"/>
      <c r="R330" s="146"/>
      <c r="S330" s="146"/>
      <c r="T330" s="147"/>
      <c r="AT330" s="143" t="s">
        <v>135</v>
      </c>
      <c r="AU330" s="143" t="s">
        <v>83</v>
      </c>
      <c r="AV330" s="13" t="s">
        <v>83</v>
      </c>
      <c r="AW330" s="13" t="s">
        <v>32</v>
      </c>
      <c r="AX330" s="13" t="s">
        <v>73</v>
      </c>
      <c r="AY330" s="143" t="s">
        <v>124</v>
      </c>
    </row>
    <row r="331" spans="1:65" s="15" customFormat="1" x14ac:dyDescent="0.2">
      <c r="B331" s="154"/>
      <c r="C331" s="351"/>
      <c r="D331" s="345" t="s">
        <v>135</v>
      </c>
      <c r="E331" s="352" t="s">
        <v>3</v>
      </c>
      <c r="F331" s="353" t="s">
        <v>152</v>
      </c>
      <c r="G331" s="351"/>
      <c r="H331" s="354">
        <v>374.22</v>
      </c>
      <c r="I331" s="156"/>
      <c r="J331" s="351"/>
      <c r="K331" s="351"/>
      <c r="L331" s="154"/>
      <c r="M331" s="157"/>
      <c r="N331" s="158"/>
      <c r="O331" s="158"/>
      <c r="P331" s="158"/>
      <c r="Q331" s="158"/>
      <c r="R331" s="158"/>
      <c r="S331" s="158"/>
      <c r="T331" s="159"/>
      <c r="AT331" s="155" t="s">
        <v>135</v>
      </c>
      <c r="AU331" s="155" t="s">
        <v>83</v>
      </c>
      <c r="AV331" s="15" t="s">
        <v>132</v>
      </c>
      <c r="AW331" s="15" t="s">
        <v>32</v>
      </c>
      <c r="AX331" s="15" t="s">
        <v>81</v>
      </c>
      <c r="AY331" s="155" t="s">
        <v>124</v>
      </c>
    </row>
    <row r="332" spans="1:65" s="2" customFormat="1" ht="24" x14ac:dyDescent="0.2">
      <c r="A332" s="34"/>
      <c r="B332" s="131"/>
      <c r="C332" s="334" t="s">
        <v>349</v>
      </c>
      <c r="D332" s="334" t="s">
        <v>127</v>
      </c>
      <c r="E332" s="335" t="s">
        <v>350</v>
      </c>
      <c r="F332" s="336" t="s">
        <v>351</v>
      </c>
      <c r="G332" s="337" t="s">
        <v>130</v>
      </c>
      <c r="H332" s="338">
        <v>374.22</v>
      </c>
      <c r="I332" s="132"/>
      <c r="J332" s="339">
        <f>ROUND(I332*H332,2)</f>
        <v>0</v>
      </c>
      <c r="K332" s="336" t="s">
        <v>131</v>
      </c>
      <c r="L332" s="35"/>
      <c r="M332" s="133" t="s">
        <v>3</v>
      </c>
      <c r="N332" s="134" t="s">
        <v>44</v>
      </c>
      <c r="O332" s="55"/>
      <c r="P332" s="135">
        <f>O332*H332</f>
        <v>0</v>
      </c>
      <c r="Q332" s="135">
        <v>0</v>
      </c>
      <c r="R332" s="135">
        <f>Q332*H332</f>
        <v>0</v>
      </c>
      <c r="S332" s="135">
        <v>0</v>
      </c>
      <c r="T332" s="136">
        <f>S332*H332</f>
        <v>0</v>
      </c>
      <c r="U332" s="34"/>
      <c r="V332" s="34"/>
      <c r="W332" s="34"/>
      <c r="X332" s="34"/>
      <c r="Y332" s="34"/>
      <c r="Z332" s="34"/>
      <c r="AA332" s="34"/>
      <c r="AB332" s="34"/>
      <c r="AC332" s="34"/>
      <c r="AD332" s="34"/>
      <c r="AE332" s="34"/>
      <c r="AR332" s="137" t="s">
        <v>187</v>
      </c>
      <c r="AT332" s="137" t="s">
        <v>127</v>
      </c>
      <c r="AU332" s="137" t="s">
        <v>83</v>
      </c>
      <c r="AY332" s="19" t="s">
        <v>124</v>
      </c>
      <c r="BE332" s="138">
        <f>IF(N332="základní",J332,0)</f>
        <v>0</v>
      </c>
      <c r="BF332" s="138">
        <f>IF(N332="snížená",J332,0)</f>
        <v>0</v>
      </c>
      <c r="BG332" s="138">
        <f>IF(N332="zákl. přenesená",J332,0)</f>
        <v>0</v>
      </c>
      <c r="BH332" s="138">
        <f>IF(N332="sníž. přenesená",J332,0)</f>
        <v>0</v>
      </c>
      <c r="BI332" s="138">
        <f>IF(N332="nulová",J332,0)</f>
        <v>0</v>
      </c>
      <c r="BJ332" s="19" t="s">
        <v>81</v>
      </c>
      <c r="BK332" s="138">
        <f>ROUND(I332*H332,2)</f>
        <v>0</v>
      </c>
      <c r="BL332" s="19" t="s">
        <v>187</v>
      </c>
      <c r="BM332" s="137" t="s">
        <v>352</v>
      </c>
    </row>
    <row r="333" spans="1:65" s="12" customFormat="1" ht="22.9" customHeight="1" x14ac:dyDescent="0.2">
      <c r="B333" s="122"/>
      <c r="C333" s="328"/>
      <c r="D333" s="329" t="s">
        <v>72</v>
      </c>
      <c r="E333" s="332" t="s">
        <v>353</v>
      </c>
      <c r="F333" s="332" t="s">
        <v>354</v>
      </c>
      <c r="G333" s="328"/>
      <c r="H333" s="328"/>
      <c r="I333" s="124"/>
      <c r="J333" s="333">
        <f>BK333</f>
        <v>0</v>
      </c>
      <c r="K333" s="328"/>
      <c r="L333" s="122"/>
      <c r="M333" s="125"/>
      <c r="N333" s="126"/>
      <c r="O333" s="126"/>
      <c r="P333" s="127">
        <f>SUM(P334:P356)</f>
        <v>0</v>
      </c>
      <c r="Q333" s="126"/>
      <c r="R333" s="127">
        <f>SUM(R334:R356)</f>
        <v>0</v>
      </c>
      <c r="S333" s="126"/>
      <c r="T333" s="128">
        <f>SUM(T334:T356)</f>
        <v>0</v>
      </c>
      <c r="AR333" s="123" t="s">
        <v>83</v>
      </c>
      <c r="AT333" s="129" t="s">
        <v>72</v>
      </c>
      <c r="AU333" s="129" t="s">
        <v>81</v>
      </c>
      <c r="AY333" s="123" t="s">
        <v>124</v>
      </c>
      <c r="BK333" s="130">
        <f>SUM(BK334:BK356)</f>
        <v>0</v>
      </c>
    </row>
    <row r="334" spans="1:65" s="2" customFormat="1" ht="16.5" customHeight="1" x14ac:dyDescent="0.2">
      <c r="A334" s="34"/>
      <c r="B334" s="131"/>
      <c r="C334" s="334" t="s">
        <v>255</v>
      </c>
      <c r="D334" s="334" t="s">
        <v>127</v>
      </c>
      <c r="E334" s="335" t="s">
        <v>355</v>
      </c>
      <c r="F334" s="336" t="s">
        <v>356</v>
      </c>
      <c r="G334" s="337" t="s">
        <v>130</v>
      </c>
      <c r="H334" s="338">
        <v>47.52</v>
      </c>
      <c r="I334" s="132"/>
      <c r="J334" s="339">
        <f>ROUND(I334*H334,2)</f>
        <v>0</v>
      </c>
      <c r="K334" s="336" t="s">
        <v>131</v>
      </c>
      <c r="L334" s="35"/>
      <c r="M334" s="133" t="s">
        <v>3</v>
      </c>
      <c r="N334" s="134" t="s">
        <v>44</v>
      </c>
      <c r="O334" s="55"/>
      <c r="P334" s="135">
        <f>O334*H334</f>
        <v>0</v>
      </c>
      <c r="Q334" s="135">
        <v>0</v>
      </c>
      <c r="R334" s="135">
        <f>Q334*H334</f>
        <v>0</v>
      </c>
      <c r="S334" s="135">
        <v>0</v>
      </c>
      <c r="T334" s="136">
        <f>S334*H334</f>
        <v>0</v>
      </c>
      <c r="U334" s="34"/>
      <c r="V334" s="34"/>
      <c r="W334" s="34"/>
      <c r="X334" s="34"/>
      <c r="Y334" s="34"/>
      <c r="Z334" s="34"/>
      <c r="AA334" s="34"/>
      <c r="AB334" s="34"/>
      <c r="AC334" s="34"/>
      <c r="AD334" s="34"/>
      <c r="AE334" s="34"/>
      <c r="AR334" s="137" t="s">
        <v>187</v>
      </c>
      <c r="AT334" s="137" t="s">
        <v>127</v>
      </c>
      <c r="AU334" s="137" t="s">
        <v>83</v>
      </c>
      <c r="AY334" s="19" t="s">
        <v>124</v>
      </c>
      <c r="BE334" s="138">
        <f>IF(N334="základní",J334,0)</f>
        <v>0</v>
      </c>
      <c r="BF334" s="138">
        <f>IF(N334="snížená",J334,0)</f>
        <v>0</v>
      </c>
      <c r="BG334" s="138">
        <f>IF(N334="zákl. přenesená",J334,0)</f>
        <v>0</v>
      </c>
      <c r="BH334" s="138">
        <f>IF(N334="sníž. přenesená",J334,0)</f>
        <v>0</v>
      </c>
      <c r="BI334" s="138">
        <f>IF(N334="nulová",J334,0)</f>
        <v>0</v>
      </c>
      <c r="BJ334" s="19" t="s">
        <v>81</v>
      </c>
      <c r="BK334" s="138">
        <f>ROUND(I334*H334,2)</f>
        <v>0</v>
      </c>
      <c r="BL334" s="19" t="s">
        <v>187</v>
      </c>
      <c r="BM334" s="137" t="s">
        <v>357</v>
      </c>
    </row>
    <row r="335" spans="1:65" s="2" customFormat="1" ht="19.5" x14ac:dyDescent="0.2">
      <c r="A335" s="34"/>
      <c r="B335" s="35"/>
      <c r="C335" s="326"/>
      <c r="D335" s="345" t="s">
        <v>133</v>
      </c>
      <c r="E335" s="326"/>
      <c r="F335" s="346" t="s">
        <v>358</v>
      </c>
      <c r="G335" s="326"/>
      <c r="H335" s="326"/>
      <c r="I335" s="139"/>
      <c r="J335" s="326"/>
      <c r="K335" s="326"/>
      <c r="L335" s="35"/>
      <c r="M335" s="140"/>
      <c r="N335" s="141"/>
      <c r="O335" s="55"/>
      <c r="P335" s="55"/>
      <c r="Q335" s="55"/>
      <c r="R335" s="55"/>
      <c r="S335" s="55"/>
      <c r="T335" s="56"/>
      <c r="U335" s="34"/>
      <c r="V335" s="34"/>
      <c r="W335" s="34"/>
      <c r="X335" s="34"/>
      <c r="Y335" s="34"/>
      <c r="Z335" s="34"/>
      <c r="AA335" s="34"/>
      <c r="AB335" s="34"/>
      <c r="AC335" s="34"/>
      <c r="AD335" s="34"/>
      <c r="AE335" s="34"/>
      <c r="AT335" s="19" t="s">
        <v>133</v>
      </c>
      <c r="AU335" s="19" t="s">
        <v>83</v>
      </c>
    </row>
    <row r="336" spans="1:65" s="13" customFormat="1" x14ac:dyDescent="0.2">
      <c r="B336" s="142"/>
      <c r="C336" s="347"/>
      <c r="D336" s="345" t="s">
        <v>135</v>
      </c>
      <c r="E336" s="348" t="s">
        <v>3</v>
      </c>
      <c r="F336" s="349" t="s">
        <v>359</v>
      </c>
      <c r="G336" s="347"/>
      <c r="H336" s="350">
        <v>25.92</v>
      </c>
      <c r="I336" s="144"/>
      <c r="J336" s="347"/>
      <c r="K336" s="347"/>
      <c r="L336" s="142"/>
      <c r="M336" s="145"/>
      <c r="N336" s="146"/>
      <c r="O336" s="146"/>
      <c r="P336" s="146"/>
      <c r="Q336" s="146"/>
      <c r="R336" s="146"/>
      <c r="S336" s="146"/>
      <c r="T336" s="147"/>
      <c r="AT336" s="143" t="s">
        <v>135</v>
      </c>
      <c r="AU336" s="143" t="s">
        <v>83</v>
      </c>
      <c r="AV336" s="13" t="s">
        <v>83</v>
      </c>
      <c r="AW336" s="13" t="s">
        <v>32</v>
      </c>
      <c r="AX336" s="13" t="s">
        <v>73</v>
      </c>
      <c r="AY336" s="143" t="s">
        <v>124</v>
      </c>
    </row>
    <row r="337" spans="1:65" s="13" customFormat="1" x14ac:dyDescent="0.2">
      <c r="B337" s="142"/>
      <c r="C337" s="347"/>
      <c r="D337" s="345" t="s">
        <v>135</v>
      </c>
      <c r="E337" s="348" t="s">
        <v>3</v>
      </c>
      <c r="F337" s="349" t="s">
        <v>360</v>
      </c>
      <c r="G337" s="347"/>
      <c r="H337" s="350">
        <v>17.28</v>
      </c>
      <c r="I337" s="144"/>
      <c r="J337" s="347"/>
      <c r="K337" s="347"/>
      <c r="L337" s="142"/>
      <c r="M337" s="145"/>
      <c r="N337" s="146"/>
      <c r="O337" s="146"/>
      <c r="P337" s="146"/>
      <c r="Q337" s="146"/>
      <c r="R337" s="146"/>
      <c r="S337" s="146"/>
      <c r="T337" s="147"/>
      <c r="AT337" s="143" t="s">
        <v>135</v>
      </c>
      <c r="AU337" s="143" t="s">
        <v>83</v>
      </c>
      <c r="AV337" s="13" t="s">
        <v>83</v>
      </c>
      <c r="AW337" s="13" t="s">
        <v>32</v>
      </c>
      <c r="AX337" s="13" t="s">
        <v>73</v>
      </c>
      <c r="AY337" s="143" t="s">
        <v>124</v>
      </c>
    </row>
    <row r="338" spans="1:65" s="13" customFormat="1" x14ac:dyDescent="0.2">
      <c r="B338" s="142"/>
      <c r="C338" s="347"/>
      <c r="D338" s="345" t="s">
        <v>135</v>
      </c>
      <c r="E338" s="348" t="s">
        <v>3</v>
      </c>
      <c r="F338" s="349" t="s">
        <v>242</v>
      </c>
      <c r="G338" s="347"/>
      <c r="H338" s="350">
        <v>4.32</v>
      </c>
      <c r="I338" s="144"/>
      <c r="J338" s="347"/>
      <c r="K338" s="347"/>
      <c r="L338" s="142"/>
      <c r="M338" s="145"/>
      <c r="N338" s="146"/>
      <c r="O338" s="146"/>
      <c r="P338" s="146"/>
      <c r="Q338" s="146"/>
      <c r="R338" s="146"/>
      <c r="S338" s="146"/>
      <c r="T338" s="147"/>
      <c r="AT338" s="143" t="s">
        <v>135</v>
      </c>
      <c r="AU338" s="143" t="s">
        <v>83</v>
      </c>
      <c r="AV338" s="13" t="s">
        <v>83</v>
      </c>
      <c r="AW338" s="13" t="s">
        <v>32</v>
      </c>
      <c r="AX338" s="13" t="s">
        <v>73</v>
      </c>
      <c r="AY338" s="143" t="s">
        <v>124</v>
      </c>
    </row>
    <row r="339" spans="1:65" s="15" customFormat="1" x14ac:dyDescent="0.2">
      <c r="B339" s="154"/>
      <c r="C339" s="351"/>
      <c r="D339" s="345" t="s">
        <v>135</v>
      </c>
      <c r="E339" s="352" t="s">
        <v>3</v>
      </c>
      <c r="F339" s="353" t="s">
        <v>152</v>
      </c>
      <c r="G339" s="351"/>
      <c r="H339" s="354">
        <v>47.52</v>
      </c>
      <c r="I339" s="156"/>
      <c r="J339" s="351"/>
      <c r="K339" s="351"/>
      <c r="L339" s="154"/>
      <c r="M339" s="157"/>
      <c r="N339" s="158"/>
      <c r="O339" s="158"/>
      <c r="P339" s="158"/>
      <c r="Q339" s="158"/>
      <c r="R339" s="158"/>
      <c r="S339" s="158"/>
      <c r="T339" s="159"/>
      <c r="AT339" s="155" t="s">
        <v>135</v>
      </c>
      <c r="AU339" s="155" t="s">
        <v>83</v>
      </c>
      <c r="AV339" s="15" t="s">
        <v>132</v>
      </c>
      <c r="AW339" s="15" t="s">
        <v>32</v>
      </c>
      <c r="AX339" s="15" t="s">
        <v>81</v>
      </c>
      <c r="AY339" s="155" t="s">
        <v>124</v>
      </c>
    </row>
    <row r="340" spans="1:65" s="2" customFormat="1" ht="24" x14ac:dyDescent="0.2">
      <c r="A340" s="34"/>
      <c r="B340" s="131"/>
      <c r="C340" s="358" t="s">
        <v>361</v>
      </c>
      <c r="D340" s="358" t="s">
        <v>230</v>
      </c>
      <c r="E340" s="359" t="s">
        <v>1377</v>
      </c>
      <c r="F340" s="360" t="s">
        <v>1378</v>
      </c>
      <c r="G340" s="361" t="s">
        <v>209</v>
      </c>
      <c r="H340" s="362">
        <v>4</v>
      </c>
      <c r="I340" s="166"/>
      <c r="J340" s="363">
        <f>ROUND(I340*H340,2)</f>
        <v>0</v>
      </c>
      <c r="K340" s="360" t="s">
        <v>3</v>
      </c>
      <c r="L340" s="167"/>
      <c r="M340" s="168" t="s">
        <v>3</v>
      </c>
      <c r="N340" s="169" t="s">
        <v>44</v>
      </c>
      <c r="O340" s="55"/>
      <c r="P340" s="135">
        <f>O340*H340</f>
        <v>0</v>
      </c>
      <c r="Q340" s="135">
        <v>0</v>
      </c>
      <c r="R340" s="135">
        <f>Q340*H340</f>
        <v>0</v>
      </c>
      <c r="S340" s="135">
        <v>0</v>
      </c>
      <c r="T340" s="136">
        <f>S340*H340</f>
        <v>0</v>
      </c>
      <c r="U340" s="34"/>
      <c r="V340" s="34"/>
      <c r="W340" s="34"/>
      <c r="X340" s="34"/>
      <c r="Y340" s="34"/>
      <c r="Z340" s="34"/>
      <c r="AA340" s="34"/>
      <c r="AB340" s="34"/>
      <c r="AC340" s="34"/>
      <c r="AD340" s="34"/>
      <c r="AE340" s="34"/>
      <c r="AR340" s="137" t="s">
        <v>233</v>
      </c>
      <c r="AT340" s="137" t="s">
        <v>230</v>
      </c>
      <c r="AU340" s="137" t="s">
        <v>83</v>
      </c>
      <c r="AY340" s="19" t="s">
        <v>124</v>
      </c>
      <c r="BE340" s="138">
        <f>IF(N340="základní",J340,0)</f>
        <v>0</v>
      </c>
      <c r="BF340" s="138">
        <f>IF(N340="snížená",J340,0)</f>
        <v>0</v>
      </c>
      <c r="BG340" s="138">
        <f>IF(N340="zákl. přenesená",J340,0)</f>
        <v>0</v>
      </c>
      <c r="BH340" s="138">
        <f>IF(N340="sníž. přenesená",J340,0)</f>
        <v>0</v>
      </c>
      <c r="BI340" s="138">
        <f>IF(N340="nulová",J340,0)</f>
        <v>0</v>
      </c>
      <c r="BJ340" s="19" t="s">
        <v>81</v>
      </c>
      <c r="BK340" s="138">
        <f>ROUND(I340*H340,2)</f>
        <v>0</v>
      </c>
      <c r="BL340" s="19" t="s">
        <v>187</v>
      </c>
      <c r="BM340" s="137" t="s">
        <v>362</v>
      </c>
    </row>
    <row r="341" spans="1:65" s="2" customFormat="1" ht="24" x14ac:dyDescent="0.2">
      <c r="A341" s="34"/>
      <c r="B341" s="131"/>
      <c r="C341" s="358" t="s">
        <v>260</v>
      </c>
      <c r="D341" s="358" t="s">
        <v>230</v>
      </c>
      <c r="E341" s="359" t="s">
        <v>1379</v>
      </c>
      <c r="F341" s="360" t="s">
        <v>1380</v>
      </c>
      <c r="G341" s="361" t="s">
        <v>209</v>
      </c>
      <c r="H341" s="362">
        <v>2</v>
      </c>
      <c r="I341" s="166"/>
      <c r="J341" s="363">
        <f>ROUND(I341*H341,2)</f>
        <v>0</v>
      </c>
      <c r="K341" s="360" t="s">
        <v>3</v>
      </c>
      <c r="L341" s="167"/>
      <c r="M341" s="168" t="s">
        <v>3</v>
      </c>
      <c r="N341" s="169" t="s">
        <v>44</v>
      </c>
      <c r="O341" s="55"/>
      <c r="P341" s="135">
        <f>O341*H341</f>
        <v>0</v>
      </c>
      <c r="Q341" s="135">
        <v>0</v>
      </c>
      <c r="R341" s="135">
        <f>Q341*H341</f>
        <v>0</v>
      </c>
      <c r="S341" s="135">
        <v>0</v>
      </c>
      <c r="T341" s="136">
        <f>S341*H341</f>
        <v>0</v>
      </c>
      <c r="U341" s="34"/>
      <c r="V341" s="34"/>
      <c r="W341" s="34"/>
      <c r="X341" s="34"/>
      <c r="Y341" s="34"/>
      <c r="Z341" s="34"/>
      <c r="AA341" s="34"/>
      <c r="AB341" s="34"/>
      <c r="AC341" s="34"/>
      <c r="AD341" s="34"/>
      <c r="AE341" s="34"/>
      <c r="AR341" s="137" t="s">
        <v>233</v>
      </c>
      <c r="AT341" s="137" t="s">
        <v>230</v>
      </c>
      <c r="AU341" s="137" t="s">
        <v>83</v>
      </c>
      <c r="AY341" s="19" t="s">
        <v>124</v>
      </c>
      <c r="BE341" s="138">
        <f>IF(N341="základní",J341,0)</f>
        <v>0</v>
      </c>
      <c r="BF341" s="138">
        <f>IF(N341="snížená",J341,0)</f>
        <v>0</v>
      </c>
      <c r="BG341" s="138">
        <f>IF(N341="zákl. přenesená",J341,0)</f>
        <v>0</v>
      </c>
      <c r="BH341" s="138">
        <f>IF(N341="sníž. přenesená",J341,0)</f>
        <v>0</v>
      </c>
      <c r="BI341" s="138">
        <f>IF(N341="nulová",J341,0)</f>
        <v>0</v>
      </c>
      <c r="BJ341" s="19" t="s">
        <v>81</v>
      </c>
      <c r="BK341" s="138">
        <f>ROUND(I341*H341,2)</f>
        <v>0</v>
      </c>
      <c r="BL341" s="19" t="s">
        <v>187</v>
      </c>
      <c r="BM341" s="137" t="s">
        <v>363</v>
      </c>
    </row>
    <row r="342" spans="1:65" s="2" customFormat="1" ht="24.2" customHeight="1" x14ac:dyDescent="0.2">
      <c r="A342" s="34"/>
      <c r="B342" s="131"/>
      <c r="C342" s="358" t="s">
        <v>364</v>
      </c>
      <c r="D342" s="358" t="s">
        <v>230</v>
      </c>
      <c r="E342" s="359" t="s">
        <v>1381</v>
      </c>
      <c r="F342" s="360" t="s">
        <v>1382</v>
      </c>
      <c r="G342" s="361" t="s">
        <v>155</v>
      </c>
      <c r="H342" s="362">
        <v>32.4</v>
      </c>
      <c r="I342" s="166"/>
      <c r="J342" s="363">
        <f>ROUND(I342*H342,2)</f>
        <v>0</v>
      </c>
      <c r="K342" s="360" t="s">
        <v>3</v>
      </c>
      <c r="L342" s="167"/>
      <c r="M342" s="168" t="s">
        <v>3</v>
      </c>
      <c r="N342" s="169" t="s">
        <v>44</v>
      </c>
      <c r="O342" s="55"/>
      <c r="P342" s="135">
        <f>O342*H342</f>
        <v>0</v>
      </c>
      <c r="Q342" s="135">
        <v>0</v>
      </c>
      <c r="R342" s="135">
        <f>Q342*H342</f>
        <v>0</v>
      </c>
      <c r="S342" s="135">
        <v>0</v>
      </c>
      <c r="T342" s="136">
        <f>S342*H342</f>
        <v>0</v>
      </c>
      <c r="U342" s="34"/>
      <c r="V342" s="34"/>
      <c r="W342" s="34"/>
      <c r="X342" s="34"/>
      <c r="Y342" s="34"/>
      <c r="Z342" s="34"/>
      <c r="AA342" s="34"/>
      <c r="AB342" s="34"/>
      <c r="AC342" s="34"/>
      <c r="AD342" s="34"/>
      <c r="AE342" s="34"/>
      <c r="AR342" s="137" t="s">
        <v>233</v>
      </c>
      <c r="AT342" s="137" t="s">
        <v>230</v>
      </c>
      <c r="AU342" s="137" t="s">
        <v>83</v>
      </c>
      <c r="AY342" s="19" t="s">
        <v>124</v>
      </c>
      <c r="BE342" s="138">
        <f>IF(N342="základní",J342,0)</f>
        <v>0</v>
      </c>
      <c r="BF342" s="138">
        <f>IF(N342="snížená",J342,0)</f>
        <v>0</v>
      </c>
      <c r="BG342" s="138">
        <f>IF(N342="zákl. přenesená",J342,0)</f>
        <v>0</v>
      </c>
      <c r="BH342" s="138">
        <f>IF(N342="sníž. přenesená",J342,0)</f>
        <v>0</v>
      </c>
      <c r="BI342" s="138">
        <f>IF(N342="nulová",J342,0)</f>
        <v>0</v>
      </c>
      <c r="BJ342" s="19" t="s">
        <v>81</v>
      </c>
      <c r="BK342" s="138">
        <f>ROUND(I342*H342,2)</f>
        <v>0</v>
      </c>
      <c r="BL342" s="19" t="s">
        <v>187</v>
      </c>
      <c r="BM342" s="137" t="s">
        <v>365</v>
      </c>
    </row>
    <row r="343" spans="1:65" s="13" customFormat="1" x14ac:dyDescent="0.2">
      <c r="B343" s="142"/>
      <c r="C343" s="347"/>
      <c r="D343" s="345" t="s">
        <v>135</v>
      </c>
      <c r="E343" s="348" t="s">
        <v>3</v>
      </c>
      <c r="F343" s="349" t="s">
        <v>366</v>
      </c>
      <c r="G343" s="347"/>
      <c r="H343" s="350">
        <v>10.8</v>
      </c>
      <c r="I343" s="144"/>
      <c r="J343" s="347"/>
      <c r="K343" s="347"/>
      <c r="L343" s="142"/>
      <c r="M343" s="145"/>
      <c r="N343" s="146"/>
      <c r="O343" s="146"/>
      <c r="P343" s="146"/>
      <c r="Q343" s="146"/>
      <c r="R343" s="146"/>
      <c r="S343" s="146"/>
      <c r="T343" s="147"/>
      <c r="AT343" s="143" t="s">
        <v>135</v>
      </c>
      <c r="AU343" s="143" t="s">
        <v>83</v>
      </c>
      <c r="AV343" s="13" t="s">
        <v>83</v>
      </c>
      <c r="AW343" s="13" t="s">
        <v>32</v>
      </c>
      <c r="AX343" s="13" t="s">
        <v>73</v>
      </c>
      <c r="AY343" s="143" t="s">
        <v>124</v>
      </c>
    </row>
    <row r="344" spans="1:65" s="13" customFormat="1" x14ac:dyDescent="0.2">
      <c r="B344" s="142"/>
      <c r="C344" s="347"/>
      <c r="D344" s="345" t="s">
        <v>135</v>
      </c>
      <c r="E344" s="348" t="s">
        <v>3</v>
      </c>
      <c r="F344" s="349" t="s">
        <v>367</v>
      </c>
      <c r="G344" s="347"/>
      <c r="H344" s="350">
        <v>14.4</v>
      </c>
      <c r="I344" s="144"/>
      <c r="J344" s="347"/>
      <c r="K344" s="347"/>
      <c r="L344" s="142"/>
      <c r="M344" s="145"/>
      <c r="N344" s="146"/>
      <c r="O344" s="146"/>
      <c r="P344" s="146"/>
      <c r="Q344" s="146"/>
      <c r="R344" s="146"/>
      <c r="S344" s="146"/>
      <c r="T344" s="147"/>
      <c r="AT344" s="143" t="s">
        <v>135</v>
      </c>
      <c r="AU344" s="143" t="s">
        <v>83</v>
      </c>
      <c r="AV344" s="13" t="s">
        <v>83</v>
      </c>
      <c r="AW344" s="13" t="s">
        <v>32</v>
      </c>
      <c r="AX344" s="13" t="s">
        <v>73</v>
      </c>
      <c r="AY344" s="143" t="s">
        <v>124</v>
      </c>
    </row>
    <row r="345" spans="1:65" s="13" customFormat="1" x14ac:dyDescent="0.2">
      <c r="B345" s="142"/>
      <c r="C345" s="347"/>
      <c r="D345" s="345" t="s">
        <v>135</v>
      </c>
      <c r="E345" s="348" t="s">
        <v>3</v>
      </c>
      <c r="F345" s="349" t="s">
        <v>368</v>
      </c>
      <c r="G345" s="347"/>
      <c r="H345" s="350">
        <v>7.2</v>
      </c>
      <c r="I345" s="144"/>
      <c r="J345" s="347"/>
      <c r="K345" s="347"/>
      <c r="L345" s="142"/>
      <c r="M345" s="145"/>
      <c r="N345" s="146"/>
      <c r="O345" s="146"/>
      <c r="P345" s="146"/>
      <c r="Q345" s="146"/>
      <c r="R345" s="146"/>
      <c r="S345" s="146"/>
      <c r="T345" s="147"/>
      <c r="AT345" s="143" t="s">
        <v>135</v>
      </c>
      <c r="AU345" s="143" t="s">
        <v>83</v>
      </c>
      <c r="AV345" s="13" t="s">
        <v>83</v>
      </c>
      <c r="AW345" s="13" t="s">
        <v>32</v>
      </c>
      <c r="AX345" s="13" t="s">
        <v>73</v>
      </c>
      <c r="AY345" s="143" t="s">
        <v>124</v>
      </c>
    </row>
    <row r="346" spans="1:65" s="15" customFormat="1" x14ac:dyDescent="0.2">
      <c r="B346" s="154"/>
      <c r="C346" s="351"/>
      <c r="D346" s="345" t="s">
        <v>135</v>
      </c>
      <c r="E346" s="352" t="s">
        <v>3</v>
      </c>
      <c r="F346" s="353" t="s">
        <v>152</v>
      </c>
      <c r="G346" s="351"/>
      <c r="H346" s="354">
        <v>32.400000000000006</v>
      </c>
      <c r="I346" s="156"/>
      <c r="J346" s="351"/>
      <c r="K346" s="351"/>
      <c r="L346" s="154"/>
      <c r="M346" s="157"/>
      <c r="N346" s="158"/>
      <c r="O346" s="158"/>
      <c r="P346" s="158"/>
      <c r="Q346" s="158"/>
      <c r="R346" s="158"/>
      <c r="S346" s="158"/>
      <c r="T346" s="159"/>
      <c r="AT346" s="155" t="s">
        <v>135</v>
      </c>
      <c r="AU346" s="155" t="s">
        <v>83</v>
      </c>
      <c r="AV346" s="15" t="s">
        <v>132</v>
      </c>
      <c r="AW346" s="15" t="s">
        <v>32</v>
      </c>
      <c r="AX346" s="15" t="s">
        <v>81</v>
      </c>
      <c r="AY346" s="155" t="s">
        <v>124</v>
      </c>
    </row>
    <row r="347" spans="1:65" s="2" customFormat="1" ht="12" x14ac:dyDescent="0.2">
      <c r="A347" s="34"/>
      <c r="B347" s="131"/>
      <c r="C347" s="358" t="s">
        <v>268</v>
      </c>
      <c r="D347" s="358" t="s">
        <v>230</v>
      </c>
      <c r="E347" s="359" t="s">
        <v>1383</v>
      </c>
      <c r="F347" s="360" t="s">
        <v>1384</v>
      </c>
      <c r="G347" s="361" t="s">
        <v>209</v>
      </c>
      <c r="H347" s="362">
        <v>2</v>
      </c>
      <c r="I347" s="166"/>
      <c r="J347" s="363">
        <f t="shared" ref="J347:J353" si="0">ROUND(I347*H347,2)</f>
        <v>0</v>
      </c>
      <c r="K347" s="360" t="s">
        <v>3</v>
      </c>
      <c r="L347" s="167"/>
      <c r="M347" s="168" t="s">
        <v>3</v>
      </c>
      <c r="N347" s="169" t="s">
        <v>44</v>
      </c>
      <c r="O347" s="55"/>
      <c r="P347" s="135">
        <f t="shared" ref="P347:P353" si="1">O347*H347</f>
        <v>0</v>
      </c>
      <c r="Q347" s="135">
        <v>0</v>
      </c>
      <c r="R347" s="135">
        <f t="shared" ref="R347:R353" si="2">Q347*H347</f>
        <v>0</v>
      </c>
      <c r="S347" s="135">
        <v>0</v>
      </c>
      <c r="T347" s="136">
        <f t="shared" ref="T347:T353" si="3">S347*H347</f>
        <v>0</v>
      </c>
      <c r="U347" s="34"/>
      <c r="V347" s="34"/>
      <c r="W347" s="34"/>
      <c r="X347" s="34"/>
      <c r="Y347" s="34"/>
      <c r="Z347" s="34"/>
      <c r="AA347" s="34"/>
      <c r="AB347" s="34"/>
      <c r="AC347" s="34"/>
      <c r="AD347" s="34"/>
      <c r="AE347" s="34"/>
      <c r="AR347" s="137" t="s">
        <v>233</v>
      </c>
      <c r="AT347" s="137" t="s">
        <v>230</v>
      </c>
      <c r="AU347" s="137" t="s">
        <v>83</v>
      </c>
      <c r="AY347" s="19" t="s">
        <v>124</v>
      </c>
      <c r="BE347" s="138">
        <f t="shared" ref="BE347:BE353" si="4">IF(N347="základní",J347,0)</f>
        <v>0</v>
      </c>
      <c r="BF347" s="138">
        <f t="shared" ref="BF347:BF353" si="5">IF(N347="snížená",J347,0)</f>
        <v>0</v>
      </c>
      <c r="BG347" s="138">
        <f t="shared" ref="BG347:BG353" si="6">IF(N347="zákl. přenesená",J347,0)</f>
        <v>0</v>
      </c>
      <c r="BH347" s="138">
        <f t="shared" ref="BH347:BH353" si="7">IF(N347="sníž. přenesená",J347,0)</f>
        <v>0</v>
      </c>
      <c r="BI347" s="138">
        <f t="shared" ref="BI347:BI353" si="8">IF(N347="nulová",J347,0)</f>
        <v>0</v>
      </c>
      <c r="BJ347" s="19" t="s">
        <v>81</v>
      </c>
      <c r="BK347" s="138">
        <f t="shared" ref="BK347:BK353" si="9">ROUND(I347*H347,2)</f>
        <v>0</v>
      </c>
      <c r="BL347" s="19" t="s">
        <v>187</v>
      </c>
      <c r="BM347" s="137" t="s">
        <v>369</v>
      </c>
    </row>
    <row r="348" spans="1:65" s="2" customFormat="1" ht="12" x14ac:dyDescent="0.2">
      <c r="A348" s="34"/>
      <c r="B348" s="131"/>
      <c r="C348" s="358" t="s">
        <v>370</v>
      </c>
      <c r="D348" s="358" t="s">
        <v>230</v>
      </c>
      <c r="E348" s="359" t="s">
        <v>1385</v>
      </c>
      <c r="F348" s="360" t="s">
        <v>1386</v>
      </c>
      <c r="G348" s="361" t="s">
        <v>209</v>
      </c>
      <c r="H348" s="362">
        <v>4</v>
      </c>
      <c r="I348" s="166"/>
      <c r="J348" s="363">
        <f t="shared" si="0"/>
        <v>0</v>
      </c>
      <c r="K348" s="360" t="s">
        <v>3</v>
      </c>
      <c r="L348" s="167"/>
      <c r="M348" s="168" t="s">
        <v>3</v>
      </c>
      <c r="N348" s="169" t="s">
        <v>44</v>
      </c>
      <c r="O348" s="55"/>
      <c r="P348" s="135">
        <f t="shared" si="1"/>
        <v>0</v>
      </c>
      <c r="Q348" s="135">
        <v>0</v>
      </c>
      <c r="R348" s="135">
        <f t="shared" si="2"/>
        <v>0</v>
      </c>
      <c r="S348" s="135">
        <v>0</v>
      </c>
      <c r="T348" s="136">
        <f t="shared" si="3"/>
        <v>0</v>
      </c>
      <c r="U348" s="34"/>
      <c r="V348" s="34"/>
      <c r="W348" s="34"/>
      <c r="X348" s="34"/>
      <c r="Y348" s="34"/>
      <c r="Z348" s="34"/>
      <c r="AA348" s="34"/>
      <c r="AB348" s="34"/>
      <c r="AC348" s="34"/>
      <c r="AD348" s="34"/>
      <c r="AE348" s="34"/>
      <c r="AR348" s="137" t="s">
        <v>233</v>
      </c>
      <c r="AT348" s="137" t="s">
        <v>230</v>
      </c>
      <c r="AU348" s="137" t="s">
        <v>83</v>
      </c>
      <c r="AY348" s="19" t="s">
        <v>124</v>
      </c>
      <c r="BE348" s="138">
        <f t="shared" si="4"/>
        <v>0</v>
      </c>
      <c r="BF348" s="138">
        <f t="shared" si="5"/>
        <v>0</v>
      </c>
      <c r="BG348" s="138">
        <f t="shared" si="6"/>
        <v>0</v>
      </c>
      <c r="BH348" s="138">
        <f t="shared" si="7"/>
        <v>0</v>
      </c>
      <c r="BI348" s="138">
        <f t="shared" si="8"/>
        <v>0</v>
      </c>
      <c r="BJ348" s="19" t="s">
        <v>81</v>
      </c>
      <c r="BK348" s="138">
        <f t="shared" si="9"/>
        <v>0</v>
      </c>
      <c r="BL348" s="19" t="s">
        <v>187</v>
      </c>
      <c r="BM348" s="137" t="s">
        <v>371</v>
      </c>
    </row>
    <row r="349" spans="1:65" s="2" customFormat="1" ht="12" x14ac:dyDescent="0.2">
      <c r="A349" s="34"/>
      <c r="B349" s="131"/>
      <c r="C349" s="358" t="s">
        <v>281</v>
      </c>
      <c r="D349" s="358" t="s">
        <v>230</v>
      </c>
      <c r="E349" s="359" t="s">
        <v>1387</v>
      </c>
      <c r="F349" s="360" t="s">
        <v>1388</v>
      </c>
      <c r="G349" s="361" t="s">
        <v>209</v>
      </c>
      <c r="H349" s="362">
        <v>3</v>
      </c>
      <c r="I349" s="166"/>
      <c r="J349" s="363">
        <f t="shared" si="0"/>
        <v>0</v>
      </c>
      <c r="K349" s="360" t="s">
        <v>3</v>
      </c>
      <c r="L349" s="167"/>
      <c r="M349" s="168" t="s">
        <v>3</v>
      </c>
      <c r="N349" s="169" t="s">
        <v>44</v>
      </c>
      <c r="O349" s="55"/>
      <c r="P349" s="135">
        <f t="shared" si="1"/>
        <v>0</v>
      </c>
      <c r="Q349" s="135">
        <v>0</v>
      </c>
      <c r="R349" s="135">
        <f t="shared" si="2"/>
        <v>0</v>
      </c>
      <c r="S349" s="135">
        <v>0</v>
      </c>
      <c r="T349" s="136">
        <f t="shared" si="3"/>
        <v>0</v>
      </c>
      <c r="U349" s="34"/>
      <c r="V349" s="34"/>
      <c r="W349" s="34"/>
      <c r="X349" s="34"/>
      <c r="Y349" s="34"/>
      <c r="Z349" s="34"/>
      <c r="AA349" s="34"/>
      <c r="AB349" s="34"/>
      <c r="AC349" s="34"/>
      <c r="AD349" s="34"/>
      <c r="AE349" s="34"/>
      <c r="AR349" s="137" t="s">
        <v>233</v>
      </c>
      <c r="AT349" s="137" t="s">
        <v>230</v>
      </c>
      <c r="AU349" s="137" t="s">
        <v>83</v>
      </c>
      <c r="AY349" s="19" t="s">
        <v>124</v>
      </c>
      <c r="BE349" s="138">
        <f t="shared" si="4"/>
        <v>0</v>
      </c>
      <c r="BF349" s="138">
        <f t="shared" si="5"/>
        <v>0</v>
      </c>
      <c r="BG349" s="138">
        <f t="shared" si="6"/>
        <v>0</v>
      </c>
      <c r="BH349" s="138">
        <f t="shared" si="7"/>
        <v>0</v>
      </c>
      <c r="BI349" s="138">
        <f t="shared" si="8"/>
        <v>0</v>
      </c>
      <c r="BJ349" s="19" t="s">
        <v>81</v>
      </c>
      <c r="BK349" s="138">
        <f t="shared" si="9"/>
        <v>0</v>
      </c>
      <c r="BL349" s="19" t="s">
        <v>187</v>
      </c>
      <c r="BM349" s="137" t="s">
        <v>372</v>
      </c>
    </row>
    <row r="350" spans="1:65" s="2" customFormat="1" ht="24" x14ac:dyDescent="0.2">
      <c r="A350" s="34"/>
      <c r="B350" s="131"/>
      <c r="C350" s="358" t="s">
        <v>373</v>
      </c>
      <c r="D350" s="358" t="s">
        <v>230</v>
      </c>
      <c r="E350" s="359" t="s">
        <v>1389</v>
      </c>
      <c r="F350" s="360" t="s">
        <v>1390</v>
      </c>
      <c r="G350" s="361" t="s">
        <v>209</v>
      </c>
      <c r="H350" s="362">
        <v>3</v>
      </c>
      <c r="I350" s="166"/>
      <c r="J350" s="363">
        <f t="shared" si="0"/>
        <v>0</v>
      </c>
      <c r="K350" s="360" t="s">
        <v>3</v>
      </c>
      <c r="L350" s="167"/>
      <c r="M350" s="168" t="s">
        <v>3</v>
      </c>
      <c r="N350" s="169" t="s">
        <v>44</v>
      </c>
      <c r="O350" s="55"/>
      <c r="P350" s="135">
        <f t="shared" si="1"/>
        <v>0</v>
      </c>
      <c r="Q350" s="135">
        <v>0</v>
      </c>
      <c r="R350" s="135">
        <f t="shared" si="2"/>
        <v>0</v>
      </c>
      <c r="S350" s="135">
        <v>0</v>
      </c>
      <c r="T350" s="136">
        <f t="shared" si="3"/>
        <v>0</v>
      </c>
      <c r="U350" s="34"/>
      <c r="V350" s="34"/>
      <c r="W350" s="34"/>
      <c r="X350" s="34"/>
      <c r="Y350" s="34"/>
      <c r="Z350" s="34"/>
      <c r="AA350" s="34"/>
      <c r="AB350" s="34"/>
      <c r="AC350" s="34"/>
      <c r="AD350" s="34"/>
      <c r="AE350" s="34"/>
      <c r="AR350" s="137" t="s">
        <v>233</v>
      </c>
      <c r="AT350" s="137" t="s">
        <v>230</v>
      </c>
      <c r="AU350" s="137" t="s">
        <v>83</v>
      </c>
      <c r="AY350" s="19" t="s">
        <v>124</v>
      </c>
      <c r="BE350" s="138">
        <f t="shared" si="4"/>
        <v>0</v>
      </c>
      <c r="BF350" s="138">
        <f t="shared" si="5"/>
        <v>0</v>
      </c>
      <c r="BG350" s="138">
        <f t="shared" si="6"/>
        <v>0</v>
      </c>
      <c r="BH350" s="138">
        <f t="shared" si="7"/>
        <v>0</v>
      </c>
      <c r="BI350" s="138">
        <f t="shared" si="8"/>
        <v>0</v>
      </c>
      <c r="BJ350" s="19" t="s">
        <v>81</v>
      </c>
      <c r="BK350" s="138">
        <f t="shared" si="9"/>
        <v>0</v>
      </c>
      <c r="BL350" s="19" t="s">
        <v>187</v>
      </c>
      <c r="BM350" s="137" t="s">
        <v>374</v>
      </c>
    </row>
    <row r="351" spans="1:65" s="2" customFormat="1" ht="24" x14ac:dyDescent="0.2">
      <c r="A351" s="34"/>
      <c r="B351" s="131"/>
      <c r="C351" s="358" t="s">
        <v>294</v>
      </c>
      <c r="D351" s="358" t="s">
        <v>230</v>
      </c>
      <c r="E351" s="359" t="s">
        <v>1391</v>
      </c>
      <c r="F351" s="360" t="s">
        <v>1392</v>
      </c>
      <c r="G351" s="361" t="s">
        <v>209</v>
      </c>
      <c r="H351" s="362">
        <v>10</v>
      </c>
      <c r="I351" s="166"/>
      <c r="J351" s="363">
        <f t="shared" si="0"/>
        <v>0</v>
      </c>
      <c r="K351" s="360" t="s">
        <v>3</v>
      </c>
      <c r="L351" s="167"/>
      <c r="M351" s="168" t="s">
        <v>3</v>
      </c>
      <c r="N351" s="169" t="s">
        <v>44</v>
      </c>
      <c r="O351" s="55"/>
      <c r="P351" s="135">
        <f t="shared" si="1"/>
        <v>0</v>
      </c>
      <c r="Q351" s="135">
        <v>0</v>
      </c>
      <c r="R351" s="135">
        <f t="shared" si="2"/>
        <v>0</v>
      </c>
      <c r="S351" s="135">
        <v>0</v>
      </c>
      <c r="T351" s="136">
        <f t="shared" si="3"/>
        <v>0</v>
      </c>
      <c r="U351" s="34"/>
      <c r="V351" s="34"/>
      <c r="W351" s="34"/>
      <c r="X351" s="34"/>
      <c r="Y351" s="34"/>
      <c r="Z351" s="34"/>
      <c r="AA351" s="34"/>
      <c r="AB351" s="34"/>
      <c r="AC351" s="34"/>
      <c r="AD351" s="34"/>
      <c r="AE351" s="34"/>
      <c r="AR351" s="137" t="s">
        <v>233</v>
      </c>
      <c r="AT351" s="137" t="s">
        <v>230</v>
      </c>
      <c r="AU351" s="137" t="s">
        <v>83</v>
      </c>
      <c r="AY351" s="19" t="s">
        <v>124</v>
      </c>
      <c r="BE351" s="138">
        <f t="shared" si="4"/>
        <v>0</v>
      </c>
      <c r="BF351" s="138">
        <f t="shared" si="5"/>
        <v>0</v>
      </c>
      <c r="BG351" s="138">
        <f t="shared" si="6"/>
        <v>0</v>
      </c>
      <c r="BH351" s="138">
        <f t="shared" si="7"/>
        <v>0</v>
      </c>
      <c r="BI351" s="138">
        <f t="shared" si="8"/>
        <v>0</v>
      </c>
      <c r="BJ351" s="19" t="s">
        <v>81</v>
      </c>
      <c r="BK351" s="138">
        <f t="shared" si="9"/>
        <v>0</v>
      </c>
      <c r="BL351" s="19" t="s">
        <v>187</v>
      </c>
      <c r="BM351" s="137" t="s">
        <v>375</v>
      </c>
    </row>
    <row r="352" spans="1:65" s="2" customFormat="1" ht="24" x14ac:dyDescent="0.2">
      <c r="A352" s="34"/>
      <c r="B352" s="131"/>
      <c r="C352" s="358" t="s">
        <v>376</v>
      </c>
      <c r="D352" s="358" t="s">
        <v>230</v>
      </c>
      <c r="E352" s="359" t="s">
        <v>1391</v>
      </c>
      <c r="F352" s="360" t="s">
        <v>1393</v>
      </c>
      <c r="G352" s="361" t="s">
        <v>209</v>
      </c>
      <c r="H352" s="362">
        <v>2</v>
      </c>
      <c r="I352" s="166"/>
      <c r="J352" s="363">
        <f t="shared" si="0"/>
        <v>0</v>
      </c>
      <c r="K352" s="360" t="s">
        <v>3</v>
      </c>
      <c r="L352" s="167"/>
      <c r="M352" s="168" t="s">
        <v>3</v>
      </c>
      <c r="N352" s="169" t="s">
        <v>44</v>
      </c>
      <c r="O352" s="55"/>
      <c r="P352" s="135">
        <f t="shared" si="1"/>
        <v>0</v>
      </c>
      <c r="Q352" s="135">
        <v>0</v>
      </c>
      <c r="R352" s="135">
        <f t="shared" si="2"/>
        <v>0</v>
      </c>
      <c r="S352" s="135">
        <v>0</v>
      </c>
      <c r="T352" s="136">
        <f t="shared" si="3"/>
        <v>0</v>
      </c>
      <c r="U352" s="34"/>
      <c r="V352" s="34"/>
      <c r="W352" s="34"/>
      <c r="X352" s="34"/>
      <c r="Y352" s="34"/>
      <c r="Z352" s="34"/>
      <c r="AA352" s="34"/>
      <c r="AB352" s="34"/>
      <c r="AC352" s="34"/>
      <c r="AD352" s="34"/>
      <c r="AE352" s="34"/>
      <c r="AR352" s="137" t="s">
        <v>233</v>
      </c>
      <c r="AT352" s="137" t="s">
        <v>230</v>
      </c>
      <c r="AU352" s="137" t="s">
        <v>83</v>
      </c>
      <c r="AY352" s="19" t="s">
        <v>124</v>
      </c>
      <c r="BE352" s="138">
        <f t="shared" si="4"/>
        <v>0</v>
      </c>
      <c r="BF352" s="138">
        <f t="shared" si="5"/>
        <v>0</v>
      </c>
      <c r="BG352" s="138">
        <f t="shared" si="6"/>
        <v>0</v>
      </c>
      <c r="BH352" s="138">
        <f t="shared" si="7"/>
        <v>0</v>
      </c>
      <c r="BI352" s="138">
        <f t="shared" si="8"/>
        <v>0</v>
      </c>
      <c r="BJ352" s="19" t="s">
        <v>81</v>
      </c>
      <c r="BK352" s="138">
        <f t="shared" si="9"/>
        <v>0</v>
      </c>
      <c r="BL352" s="19" t="s">
        <v>187</v>
      </c>
      <c r="BM352" s="137" t="s">
        <v>377</v>
      </c>
    </row>
    <row r="353" spans="1:65" s="2" customFormat="1" ht="24" x14ac:dyDescent="0.2">
      <c r="A353" s="34"/>
      <c r="B353" s="131"/>
      <c r="C353" s="334" t="s">
        <v>297</v>
      </c>
      <c r="D353" s="334" t="s">
        <v>127</v>
      </c>
      <c r="E353" s="335" t="s">
        <v>378</v>
      </c>
      <c r="F353" s="336" t="s">
        <v>379</v>
      </c>
      <c r="G353" s="337" t="s">
        <v>177</v>
      </c>
      <c r="H353" s="338">
        <v>0.748</v>
      </c>
      <c r="I353" s="132"/>
      <c r="J353" s="339">
        <f t="shared" si="0"/>
        <v>0</v>
      </c>
      <c r="K353" s="336" t="s">
        <v>131</v>
      </c>
      <c r="L353" s="35"/>
      <c r="M353" s="133" t="s">
        <v>3</v>
      </c>
      <c r="N353" s="134" t="s">
        <v>44</v>
      </c>
      <c r="O353" s="55"/>
      <c r="P353" s="135">
        <f t="shared" si="1"/>
        <v>0</v>
      </c>
      <c r="Q353" s="135">
        <v>0</v>
      </c>
      <c r="R353" s="135">
        <f t="shared" si="2"/>
        <v>0</v>
      </c>
      <c r="S353" s="135">
        <v>0</v>
      </c>
      <c r="T353" s="136">
        <f t="shared" si="3"/>
        <v>0</v>
      </c>
      <c r="U353" s="34"/>
      <c r="V353" s="34"/>
      <c r="W353" s="34"/>
      <c r="X353" s="34"/>
      <c r="Y353" s="34"/>
      <c r="Z353" s="34"/>
      <c r="AA353" s="34"/>
      <c r="AB353" s="34"/>
      <c r="AC353" s="34"/>
      <c r="AD353" s="34"/>
      <c r="AE353" s="34"/>
      <c r="AR353" s="137" t="s">
        <v>187</v>
      </c>
      <c r="AT353" s="137" t="s">
        <v>127</v>
      </c>
      <c r="AU353" s="137" t="s">
        <v>83</v>
      </c>
      <c r="AY353" s="19" t="s">
        <v>124</v>
      </c>
      <c r="BE353" s="138">
        <f t="shared" si="4"/>
        <v>0</v>
      </c>
      <c r="BF353" s="138">
        <f t="shared" si="5"/>
        <v>0</v>
      </c>
      <c r="BG353" s="138">
        <f t="shared" si="6"/>
        <v>0</v>
      </c>
      <c r="BH353" s="138">
        <f t="shared" si="7"/>
        <v>0</v>
      </c>
      <c r="BI353" s="138">
        <f t="shared" si="8"/>
        <v>0</v>
      </c>
      <c r="BJ353" s="19" t="s">
        <v>81</v>
      </c>
      <c r="BK353" s="138">
        <f t="shared" si="9"/>
        <v>0</v>
      </c>
      <c r="BL353" s="19" t="s">
        <v>187</v>
      </c>
      <c r="BM353" s="137" t="s">
        <v>380</v>
      </c>
    </row>
    <row r="354" spans="1:65" s="2" customFormat="1" ht="68.25" x14ac:dyDescent="0.2">
      <c r="A354" s="34"/>
      <c r="B354" s="35"/>
      <c r="C354" s="326"/>
      <c r="D354" s="345" t="s">
        <v>133</v>
      </c>
      <c r="E354" s="326"/>
      <c r="F354" s="346" t="s">
        <v>337</v>
      </c>
      <c r="G354" s="326"/>
      <c r="H354" s="326"/>
      <c r="I354" s="139"/>
      <c r="J354" s="326"/>
      <c r="K354" s="326"/>
      <c r="L354" s="35"/>
      <c r="M354" s="140"/>
      <c r="N354" s="141"/>
      <c r="O354" s="55"/>
      <c r="P354" s="55"/>
      <c r="Q354" s="55"/>
      <c r="R354" s="55"/>
      <c r="S354" s="55"/>
      <c r="T354" s="56"/>
      <c r="U354" s="34"/>
      <c r="V354" s="34"/>
      <c r="W354" s="34"/>
      <c r="X354" s="34"/>
      <c r="Y354" s="34"/>
      <c r="Z354" s="34"/>
      <c r="AA354" s="34"/>
      <c r="AB354" s="34"/>
      <c r="AC354" s="34"/>
      <c r="AD354" s="34"/>
      <c r="AE354" s="34"/>
      <c r="AT354" s="19" t="s">
        <v>133</v>
      </c>
      <c r="AU354" s="19" t="s">
        <v>83</v>
      </c>
    </row>
    <row r="355" spans="1:65" s="2" customFormat="1" ht="24" x14ac:dyDescent="0.2">
      <c r="A355" s="34"/>
      <c r="B355" s="131"/>
      <c r="C355" s="334" t="s">
        <v>381</v>
      </c>
      <c r="D355" s="334" t="s">
        <v>127</v>
      </c>
      <c r="E355" s="335" t="s">
        <v>382</v>
      </c>
      <c r="F355" s="336" t="s">
        <v>383</v>
      </c>
      <c r="G355" s="337" t="s">
        <v>177</v>
      </c>
      <c r="H355" s="338">
        <v>0.748</v>
      </c>
      <c r="I355" s="132"/>
      <c r="J355" s="339">
        <f>ROUND(I355*H355,2)</f>
        <v>0</v>
      </c>
      <c r="K355" s="336" t="s">
        <v>131</v>
      </c>
      <c r="L355" s="35"/>
      <c r="M355" s="133" t="s">
        <v>3</v>
      </c>
      <c r="N355" s="134" t="s">
        <v>44</v>
      </c>
      <c r="O355" s="55"/>
      <c r="P355" s="135">
        <f>O355*H355</f>
        <v>0</v>
      </c>
      <c r="Q355" s="135">
        <v>0</v>
      </c>
      <c r="R355" s="135">
        <f>Q355*H355</f>
        <v>0</v>
      </c>
      <c r="S355" s="135">
        <v>0</v>
      </c>
      <c r="T355" s="136">
        <f>S355*H355</f>
        <v>0</v>
      </c>
      <c r="U355" s="34"/>
      <c r="V355" s="34"/>
      <c r="W355" s="34"/>
      <c r="X355" s="34"/>
      <c r="Y355" s="34"/>
      <c r="Z355" s="34"/>
      <c r="AA355" s="34"/>
      <c r="AB355" s="34"/>
      <c r="AC355" s="34"/>
      <c r="AD355" s="34"/>
      <c r="AE355" s="34"/>
      <c r="AR355" s="137" t="s">
        <v>187</v>
      </c>
      <c r="AT355" s="137" t="s">
        <v>127</v>
      </c>
      <c r="AU355" s="137" t="s">
        <v>83</v>
      </c>
      <c r="AY355" s="19" t="s">
        <v>124</v>
      </c>
      <c r="BE355" s="138">
        <f>IF(N355="základní",J355,0)</f>
        <v>0</v>
      </c>
      <c r="BF355" s="138">
        <f>IF(N355="snížená",J355,0)</f>
        <v>0</v>
      </c>
      <c r="BG355" s="138">
        <f>IF(N355="zákl. přenesená",J355,0)</f>
        <v>0</v>
      </c>
      <c r="BH355" s="138">
        <f>IF(N355="sníž. přenesená",J355,0)</f>
        <v>0</v>
      </c>
      <c r="BI355" s="138">
        <f>IF(N355="nulová",J355,0)</f>
        <v>0</v>
      </c>
      <c r="BJ355" s="19" t="s">
        <v>81</v>
      </c>
      <c r="BK355" s="138">
        <f>ROUND(I355*H355,2)</f>
        <v>0</v>
      </c>
      <c r="BL355" s="19" t="s">
        <v>187</v>
      </c>
      <c r="BM355" s="137" t="s">
        <v>384</v>
      </c>
    </row>
    <row r="356" spans="1:65" s="2" customFormat="1" ht="68.25" x14ac:dyDescent="0.2">
      <c r="A356" s="34"/>
      <c r="B356" s="35"/>
      <c r="C356" s="326"/>
      <c r="D356" s="345" t="s">
        <v>133</v>
      </c>
      <c r="E356" s="326"/>
      <c r="F356" s="346" t="s">
        <v>337</v>
      </c>
      <c r="G356" s="326"/>
      <c r="H356" s="326"/>
      <c r="I356" s="139"/>
      <c r="J356" s="326"/>
      <c r="K356" s="326"/>
      <c r="L356" s="35"/>
      <c r="M356" s="170"/>
      <c r="N356" s="171"/>
      <c r="O356" s="172"/>
      <c r="P356" s="172"/>
      <c r="Q356" s="172"/>
      <c r="R356" s="172"/>
      <c r="S356" s="172"/>
      <c r="T356" s="173"/>
      <c r="U356" s="34"/>
      <c r="V356" s="34"/>
      <c r="W356" s="34"/>
      <c r="X356" s="34"/>
      <c r="Y356" s="34"/>
      <c r="Z356" s="34"/>
      <c r="AA356" s="34"/>
      <c r="AB356" s="34"/>
      <c r="AC356" s="34"/>
      <c r="AD356" s="34"/>
      <c r="AE356" s="34"/>
      <c r="AT356" s="19" t="s">
        <v>133</v>
      </c>
      <c r="AU356" s="19" t="s">
        <v>83</v>
      </c>
    </row>
    <row r="357" spans="1:65" s="2" customFormat="1" ht="6.95" customHeight="1" x14ac:dyDescent="0.2">
      <c r="A357" s="34"/>
      <c r="B357" s="44"/>
      <c r="C357" s="45"/>
      <c r="D357" s="45"/>
      <c r="E357" s="45"/>
      <c r="F357" s="45"/>
      <c r="G357" s="45"/>
      <c r="H357" s="45"/>
      <c r="I357" s="344"/>
      <c r="J357" s="45"/>
      <c r="K357" s="45"/>
      <c r="L357" s="35"/>
      <c r="M357" s="34"/>
      <c r="O357" s="34"/>
      <c r="P357" s="34"/>
      <c r="Q357" s="34"/>
      <c r="R357" s="34"/>
      <c r="S357" s="34"/>
      <c r="T357" s="34"/>
      <c r="U357" s="34"/>
      <c r="V357" s="34"/>
      <c r="W357" s="34"/>
      <c r="X357" s="34"/>
      <c r="Y357" s="34"/>
      <c r="Z357" s="34"/>
      <c r="AA357" s="34"/>
      <c r="AB357" s="34"/>
      <c r="AC357" s="34"/>
      <c r="AD357" s="34"/>
      <c r="AE357" s="34"/>
    </row>
  </sheetData>
  <sheetProtection algorithmName="SHA-512" hashValue="MolEU1nHi5r/GUYz/AFuhuJndsRjCtdKxPSups2iUXdOESQUnyIu1TSgcUmQ7kBAvdHQK4FrrjiJyRy3ZzXryA==" saltValue="PpVSDpTzhoAT0263RNRc4w==" spinCount="100000" sheet="1" objects="1" scenarios="1"/>
  <autoFilter ref="C87:K356" xr:uid="{00000000-0009-0000-0000-000001000000}"/>
  <mergeCells count="9">
    <mergeCell ref="E50:H50"/>
    <mergeCell ref="E78:H78"/>
    <mergeCell ref="E80:H8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BM453"/>
  <sheetViews>
    <sheetView showGridLines="0" topLeftCell="A83" workbookViewId="0">
      <selection activeCell="I101" sqref="I101:I453"/>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97" t="s">
        <v>6</v>
      </c>
      <c r="M2" s="298"/>
      <c r="N2" s="298"/>
      <c r="O2" s="298"/>
      <c r="P2" s="298"/>
      <c r="Q2" s="298"/>
      <c r="R2" s="298"/>
      <c r="S2" s="298"/>
      <c r="T2" s="298"/>
      <c r="U2" s="298"/>
      <c r="V2" s="298"/>
      <c r="AT2" s="19" t="s">
        <v>86</v>
      </c>
    </row>
    <row r="3" spans="1:46" s="1" customFormat="1" ht="6.95" customHeight="1" x14ac:dyDescent="0.2">
      <c r="B3" s="20"/>
      <c r="C3" s="21"/>
      <c r="D3" s="21"/>
      <c r="E3" s="21"/>
      <c r="F3" s="21"/>
      <c r="G3" s="21"/>
      <c r="H3" s="21"/>
      <c r="I3" s="21"/>
      <c r="J3" s="21"/>
      <c r="K3" s="21"/>
      <c r="L3" s="22"/>
      <c r="AT3" s="19" t="s">
        <v>83</v>
      </c>
    </row>
    <row r="4" spans="1:46" s="1" customFormat="1" ht="24.95" customHeight="1" x14ac:dyDescent="0.2">
      <c r="B4" s="22"/>
      <c r="D4" s="23" t="s">
        <v>93</v>
      </c>
      <c r="L4" s="22"/>
      <c r="M4" s="90" t="s">
        <v>11</v>
      </c>
      <c r="AT4" s="19" t="s">
        <v>4</v>
      </c>
    </row>
    <row r="5" spans="1:46" s="1" customFormat="1" ht="6.95" customHeight="1" x14ac:dyDescent="0.2">
      <c r="B5" s="22"/>
      <c r="L5" s="22"/>
    </row>
    <row r="6" spans="1:46" s="1" customFormat="1" ht="12" customHeight="1" x14ac:dyDescent="0.2">
      <c r="B6" s="22"/>
      <c r="D6" s="29" t="s">
        <v>17</v>
      </c>
      <c r="L6" s="22"/>
    </row>
    <row r="7" spans="1:46" s="1" customFormat="1" ht="16.5" customHeight="1" x14ac:dyDescent="0.2">
      <c r="B7" s="22"/>
      <c r="E7" s="311" t="str">
        <f>'Rekapitulace zakázky'!K6</f>
        <v>Zateplení obvodového pláště MŠ Nad Palatou obj. Pod Lipkami 3183-5 Praha 5 Smíchov</v>
      </c>
      <c r="F7" s="312"/>
      <c r="G7" s="312"/>
      <c r="H7" s="312"/>
      <c r="L7" s="22"/>
    </row>
    <row r="8" spans="1:46" s="2" customFormat="1" ht="12" customHeight="1" x14ac:dyDescent="0.2">
      <c r="A8" s="34"/>
      <c r="B8" s="35"/>
      <c r="C8" s="34"/>
      <c r="D8" s="29" t="s">
        <v>94</v>
      </c>
      <c r="E8" s="34"/>
      <c r="F8" s="34"/>
      <c r="G8" s="34"/>
      <c r="H8" s="34"/>
      <c r="I8" s="34"/>
      <c r="J8" s="34"/>
      <c r="K8" s="34"/>
      <c r="L8" s="91"/>
      <c r="S8" s="34"/>
      <c r="T8" s="34"/>
      <c r="U8" s="34"/>
      <c r="V8" s="34"/>
      <c r="W8" s="34"/>
      <c r="X8" s="34"/>
      <c r="Y8" s="34"/>
      <c r="Z8" s="34"/>
      <c r="AA8" s="34"/>
      <c r="AB8" s="34"/>
      <c r="AC8" s="34"/>
      <c r="AD8" s="34"/>
      <c r="AE8" s="34"/>
    </row>
    <row r="9" spans="1:46" s="2" customFormat="1" ht="16.5" customHeight="1" x14ac:dyDescent="0.2">
      <c r="A9" s="34"/>
      <c r="B9" s="35"/>
      <c r="C9" s="34"/>
      <c r="D9" s="34"/>
      <c r="E9" s="291" t="s">
        <v>385</v>
      </c>
      <c r="F9" s="310"/>
      <c r="G9" s="310"/>
      <c r="H9" s="310"/>
      <c r="I9" s="34"/>
      <c r="J9" s="34"/>
      <c r="K9" s="34"/>
      <c r="L9" s="91"/>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x14ac:dyDescent="0.2">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x14ac:dyDescent="0.2">
      <c r="A12" s="34"/>
      <c r="B12" s="35"/>
      <c r="C12" s="34"/>
      <c r="D12" s="29" t="s">
        <v>21</v>
      </c>
      <c r="E12" s="34"/>
      <c r="F12" s="27" t="s">
        <v>22</v>
      </c>
      <c r="G12" s="34"/>
      <c r="H12" s="34"/>
      <c r="I12" s="29" t="s">
        <v>23</v>
      </c>
      <c r="J12" s="52">
        <f>'Rekapitulace zakázky'!AN8</f>
        <v>44316</v>
      </c>
      <c r="K12" s="34"/>
      <c r="L12" s="91"/>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3</v>
      </c>
      <c r="K14" s="34"/>
      <c r="L14" s="91"/>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26</v>
      </c>
      <c r="F15" s="34"/>
      <c r="G15" s="34"/>
      <c r="H15" s="34"/>
      <c r="I15" s="29" t="s">
        <v>27</v>
      </c>
      <c r="J15" s="27" t="s">
        <v>3</v>
      </c>
      <c r="K15" s="34"/>
      <c r="L15" s="91"/>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x14ac:dyDescent="0.2">
      <c r="A17" s="34"/>
      <c r="B17" s="35"/>
      <c r="C17" s="34"/>
      <c r="D17" s="29" t="s">
        <v>28</v>
      </c>
      <c r="E17" s="34"/>
      <c r="F17" s="34"/>
      <c r="G17" s="34"/>
      <c r="H17" s="34"/>
      <c r="I17" s="29" t="s">
        <v>25</v>
      </c>
      <c r="J17" s="30" t="str">
        <f>'Rekapitulace zakázky'!AN13</f>
        <v>Vyplň údaj</v>
      </c>
      <c r="K17" s="34"/>
      <c r="L17" s="91"/>
      <c r="S17" s="34"/>
      <c r="T17" s="34"/>
      <c r="U17" s="34"/>
      <c r="V17" s="34"/>
      <c r="W17" s="34"/>
      <c r="X17" s="34"/>
      <c r="Y17" s="34"/>
      <c r="Z17" s="34"/>
      <c r="AA17" s="34"/>
      <c r="AB17" s="34"/>
      <c r="AC17" s="34"/>
      <c r="AD17" s="34"/>
      <c r="AE17" s="34"/>
    </row>
    <row r="18" spans="1:31" s="2" customFormat="1" ht="18" customHeight="1" x14ac:dyDescent="0.2">
      <c r="A18" s="34"/>
      <c r="B18" s="35"/>
      <c r="C18" s="34"/>
      <c r="D18" s="34"/>
      <c r="E18" s="313" t="str">
        <f>'Rekapitulace zakázky'!E14</f>
        <v>Vyplň údaj</v>
      </c>
      <c r="F18" s="306"/>
      <c r="G18" s="306"/>
      <c r="H18" s="306"/>
      <c r="I18" s="29" t="s">
        <v>27</v>
      </c>
      <c r="J18" s="30" t="str">
        <f>'Rekapitulace zakázky'!AN14</f>
        <v>Vyplň údaj</v>
      </c>
      <c r="K18" s="34"/>
      <c r="L18" s="91"/>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x14ac:dyDescent="0.2">
      <c r="A20" s="34"/>
      <c r="B20" s="35"/>
      <c r="C20" s="34"/>
      <c r="D20" s="29" t="s">
        <v>30</v>
      </c>
      <c r="E20" s="34"/>
      <c r="F20" s="34"/>
      <c r="G20" s="34"/>
      <c r="H20" s="34"/>
      <c r="I20" s="29" t="s">
        <v>25</v>
      </c>
      <c r="J20" s="27" t="s">
        <v>3</v>
      </c>
      <c r="K20" s="34"/>
      <c r="L20" s="91"/>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31</v>
      </c>
      <c r="F21" s="34"/>
      <c r="G21" s="34"/>
      <c r="H21" s="34"/>
      <c r="I21" s="29" t="s">
        <v>27</v>
      </c>
      <c r="J21" s="27" t="s">
        <v>3</v>
      </c>
      <c r="K21" s="34"/>
      <c r="L21" s="91"/>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x14ac:dyDescent="0.2">
      <c r="A23" s="34"/>
      <c r="B23" s="35"/>
      <c r="C23" s="34"/>
      <c r="D23" s="29" t="s">
        <v>33</v>
      </c>
      <c r="E23" s="34"/>
      <c r="F23" s="34"/>
      <c r="G23" s="34"/>
      <c r="H23" s="34"/>
      <c r="I23" s="29" t="s">
        <v>25</v>
      </c>
      <c r="J23" s="27" t="s">
        <v>34</v>
      </c>
      <c r="K23" s="34"/>
      <c r="L23" s="91"/>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35</v>
      </c>
      <c r="F24" s="34"/>
      <c r="G24" s="34"/>
      <c r="H24" s="34"/>
      <c r="I24" s="29" t="s">
        <v>27</v>
      </c>
      <c r="J24" s="27" t="s">
        <v>36</v>
      </c>
      <c r="K24" s="34"/>
      <c r="L24" s="91"/>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x14ac:dyDescent="0.2">
      <c r="A26" s="34"/>
      <c r="B26" s="35"/>
      <c r="C26" s="34"/>
      <c r="D26" s="29" t="s">
        <v>37</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x14ac:dyDescent="0.2">
      <c r="A27" s="92"/>
      <c r="B27" s="93"/>
      <c r="C27" s="92"/>
      <c r="D27" s="92"/>
      <c r="E27" s="309" t="s">
        <v>38</v>
      </c>
      <c r="F27" s="309"/>
      <c r="G27" s="309"/>
      <c r="H27" s="309"/>
      <c r="I27" s="92"/>
      <c r="J27" s="92"/>
      <c r="K27" s="92"/>
      <c r="L27" s="94"/>
      <c r="S27" s="92"/>
      <c r="T27" s="92"/>
      <c r="U27" s="92"/>
      <c r="V27" s="92"/>
      <c r="W27" s="92"/>
      <c r="X27" s="92"/>
      <c r="Y27" s="92"/>
      <c r="Z27" s="92"/>
      <c r="AA27" s="92"/>
      <c r="AB27" s="92"/>
      <c r="AC27" s="92"/>
      <c r="AD27" s="92"/>
      <c r="AE27" s="92"/>
    </row>
    <row r="28" spans="1:31" s="2" customFormat="1" ht="6.95" customHeight="1" x14ac:dyDescent="0.2">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x14ac:dyDescent="0.2">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x14ac:dyDescent="0.2">
      <c r="A30" s="34"/>
      <c r="B30" s="35"/>
      <c r="C30" s="34"/>
      <c r="D30" s="95" t="s">
        <v>39</v>
      </c>
      <c r="E30" s="34"/>
      <c r="F30" s="34"/>
      <c r="G30" s="34"/>
      <c r="H30" s="34"/>
      <c r="I30" s="34"/>
      <c r="J30" s="68">
        <f>ROUND(J101, 2)</f>
        <v>0</v>
      </c>
      <c r="K30" s="34"/>
      <c r="L30" s="91"/>
      <c r="S30" s="34"/>
      <c r="T30" s="34"/>
      <c r="U30" s="34"/>
      <c r="V30" s="34"/>
      <c r="W30" s="34"/>
      <c r="X30" s="34"/>
      <c r="Y30" s="34"/>
      <c r="Z30" s="34"/>
      <c r="AA30" s="34"/>
      <c r="AB30" s="34"/>
      <c r="AC30" s="34"/>
      <c r="AD30" s="34"/>
      <c r="AE30" s="34"/>
    </row>
    <row r="31" spans="1:31" s="2" customFormat="1" ht="6.95" customHeight="1" x14ac:dyDescent="0.2">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x14ac:dyDescent="0.2">
      <c r="A32" s="34"/>
      <c r="B32" s="35"/>
      <c r="C32" s="34"/>
      <c r="D32" s="34"/>
      <c r="E32" s="34"/>
      <c r="F32" s="38" t="s">
        <v>41</v>
      </c>
      <c r="G32" s="34"/>
      <c r="H32" s="34"/>
      <c r="I32" s="38" t="s">
        <v>40</v>
      </c>
      <c r="J32" s="38" t="s">
        <v>42</v>
      </c>
      <c r="K32" s="34"/>
      <c r="L32" s="91"/>
      <c r="S32" s="34"/>
      <c r="T32" s="34"/>
      <c r="U32" s="34"/>
      <c r="V32" s="34"/>
      <c r="W32" s="34"/>
      <c r="X32" s="34"/>
      <c r="Y32" s="34"/>
      <c r="Z32" s="34"/>
      <c r="AA32" s="34"/>
      <c r="AB32" s="34"/>
      <c r="AC32" s="34"/>
      <c r="AD32" s="34"/>
      <c r="AE32" s="34"/>
    </row>
    <row r="33" spans="1:31" s="2" customFormat="1" ht="14.45" customHeight="1" x14ac:dyDescent="0.2">
      <c r="A33" s="34"/>
      <c r="B33" s="35"/>
      <c r="C33" s="34"/>
      <c r="D33" s="96" t="s">
        <v>43</v>
      </c>
      <c r="E33" s="29" t="s">
        <v>44</v>
      </c>
      <c r="F33" s="97">
        <f>ROUND((SUM(BE101:BE452)),  2)</f>
        <v>0</v>
      </c>
      <c r="G33" s="34"/>
      <c r="H33" s="34"/>
      <c r="I33" s="98">
        <v>0.21</v>
      </c>
      <c r="J33" s="97">
        <f>ROUND(((SUM(BE101:BE452))*I33),  2)</f>
        <v>0</v>
      </c>
      <c r="K33" s="34"/>
      <c r="L33" s="91"/>
      <c r="S33" s="34"/>
      <c r="T33" s="34"/>
      <c r="U33" s="34"/>
      <c r="V33" s="34"/>
      <c r="W33" s="34"/>
      <c r="X33" s="34"/>
      <c r="Y33" s="34"/>
      <c r="Z33" s="34"/>
      <c r="AA33" s="34"/>
      <c r="AB33" s="34"/>
      <c r="AC33" s="34"/>
      <c r="AD33" s="34"/>
      <c r="AE33" s="34"/>
    </row>
    <row r="34" spans="1:31" s="2" customFormat="1" ht="14.45" customHeight="1" x14ac:dyDescent="0.2">
      <c r="A34" s="34"/>
      <c r="B34" s="35"/>
      <c r="C34" s="34"/>
      <c r="D34" s="34"/>
      <c r="E34" s="29" t="s">
        <v>45</v>
      </c>
      <c r="F34" s="97">
        <f>ROUND((SUM(BF101:BF452)),  2)</f>
        <v>0</v>
      </c>
      <c r="G34" s="34"/>
      <c r="H34" s="34"/>
      <c r="I34" s="98">
        <v>0.15</v>
      </c>
      <c r="J34" s="97">
        <f>ROUND(((SUM(BF101:BF452))*I34),  2)</f>
        <v>0</v>
      </c>
      <c r="K34" s="34"/>
      <c r="L34" s="91"/>
      <c r="S34" s="34"/>
      <c r="T34" s="34"/>
      <c r="U34" s="34"/>
      <c r="V34" s="34"/>
      <c r="W34" s="34"/>
      <c r="X34" s="34"/>
      <c r="Y34" s="34"/>
      <c r="Z34" s="34"/>
      <c r="AA34" s="34"/>
      <c r="AB34" s="34"/>
      <c r="AC34" s="34"/>
      <c r="AD34" s="34"/>
      <c r="AE34" s="34"/>
    </row>
    <row r="35" spans="1:31" s="2" customFormat="1" ht="14.45" hidden="1" customHeight="1" x14ac:dyDescent="0.2">
      <c r="A35" s="34"/>
      <c r="B35" s="35"/>
      <c r="C35" s="34"/>
      <c r="D35" s="34"/>
      <c r="E35" s="29" t="s">
        <v>46</v>
      </c>
      <c r="F35" s="97">
        <f>ROUND((SUM(BG101:BG452)),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x14ac:dyDescent="0.2">
      <c r="A36" s="34"/>
      <c r="B36" s="35"/>
      <c r="C36" s="34"/>
      <c r="D36" s="34"/>
      <c r="E36" s="29" t="s">
        <v>47</v>
      </c>
      <c r="F36" s="97">
        <f>ROUND((SUM(BH101:BH452)),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48</v>
      </c>
      <c r="F37" s="97">
        <f>ROUND((SUM(BI101:BI452)),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x14ac:dyDescent="0.2">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x14ac:dyDescent="0.2">
      <c r="A39" s="34"/>
      <c r="B39" s="35"/>
      <c r="C39" s="99"/>
      <c r="D39" s="100" t="s">
        <v>49</v>
      </c>
      <c r="E39" s="57"/>
      <c r="F39" s="57"/>
      <c r="G39" s="101" t="s">
        <v>50</v>
      </c>
      <c r="H39" s="102" t="s">
        <v>51</v>
      </c>
      <c r="I39" s="57"/>
      <c r="J39" s="103">
        <f>SUM(J30:J37)</f>
        <v>0</v>
      </c>
      <c r="K39" s="104"/>
      <c r="L39" s="91"/>
      <c r="S39" s="34"/>
      <c r="T39" s="34"/>
      <c r="U39" s="34"/>
      <c r="V39" s="34"/>
      <c r="W39" s="34"/>
      <c r="X39" s="34"/>
      <c r="Y39" s="34"/>
      <c r="Z39" s="34"/>
      <c r="AA39" s="34"/>
      <c r="AB39" s="34"/>
      <c r="AC39" s="34"/>
      <c r="AD39" s="34"/>
      <c r="AE39" s="34"/>
    </row>
    <row r="40" spans="1:31" s="2" customFormat="1" ht="14.45" customHeight="1" x14ac:dyDescent="0.2">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x14ac:dyDescent="0.2">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x14ac:dyDescent="0.2">
      <c r="A45" s="34"/>
      <c r="B45" s="35"/>
      <c r="C45" s="23" t="s">
        <v>96</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x14ac:dyDescent="0.2">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x14ac:dyDescent="0.2">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x14ac:dyDescent="0.2">
      <c r="A48" s="34"/>
      <c r="B48" s="35"/>
      <c r="C48" s="34"/>
      <c r="D48" s="34"/>
      <c r="E48" s="311" t="str">
        <f>E7</f>
        <v>Zateplení obvodového pláště MŠ Nad Palatou obj. Pod Lipkami 3183-5 Praha 5 Smíchov</v>
      </c>
      <c r="F48" s="312"/>
      <c r="G48" s="312"/>
      <c r="H48" s="312"/>
      <c r="I48" s="34"/>
      <c r="J48" s="34"/>
      <c r="K48" s="34"/>
      <c r="L48" s="91"/>
      <c r="S48" s="34"/>
      <c r="T48" s="34"/>
      <c r="U48" s="34"/>
      <c r="V48" s="34"/>
      <c r="W48" s="34"/>
      <c r="X48" s="34"/>
      <c r="Y48" s="34"/>
      <c r="Z48" s="34"/>
      <c r="AA48" s="34"/>
      <c r="AB48" s="34"/>
      <c r="AC48" s="34"/>
      <c r="AD48" s="34"/>
      <c r="AE48" s="34"/>
    </row>
    <row r="49" spans="1:47" s="2" customFormat="1" ht="12" customHeight="1" x14ac:dyDescent="0.2">
      <c r="A49" s="34"/>
      <c r="B49" s="35"/>
      <c r="C49" s="29" t="s">
        <v>94</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x14ac:dyDescent="0.2">
      <c r="A50" s="34"/>
      <c r="B50" s="35"/>
      <c r="C50" s="34"/>
      <c r="D50" s="34"/>
      <c r="E50" s="291" t="str">
        <f>E9</f>
        <v>02 - Střešní část</v>
      </c>
      <c r="F50" s="310"/>
      <c r="G50" s="310"/>
      <c r="H50" s="310"/>
      <c r="I50" s="34"/>
      <c r="J50" s="34"/>
      <c r="K50" s="34"/>
      <c r="L50" s="91"/>
      <c r="S50" s="34"/>
      <c r="T50" s="34"/>
      <c r="U50" s="34"/>
      <c r="V50" s="34"/>
      <c r="W50" s="34"/>
      <c r="X50" s="34"/>
      <c r="Y50" s="34"/>
      <c r="Z50" s="34"/>
      <c r="AA50" s="34"/>
      <c r="AB50" s="34"/>
      <c r="AC50" s="34"/>
      <c r="AD50" s="34"/>
      <c r="AE50" s="34"/>
    </row>
    <row r="51" spans="1:47" s="2" customFormat="1" ht="6.95" customHeight="1" x14ac:dyDescent="0.2">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x14ac:dyDescent="0.2">
      <c r="A52" s="34"/>
      <c r="B52" s="35"/>
      <c r="C52" s="29" t="s">
        <v>21</v>
      </c>
      <c r="D52" s="34"/>
      <c r="E52" s="34"/>
      <c r="F52" s="27" t="str">
        <f>F12</f>
        <v>Praha 5</v>
      </c>
      <c r="G52" s="34"/>
      <c r="H52" s="34"/>
      <c r="I52" s="29" t="s">
        <v>23</v>
      </c>
      <c r="J52" s="52">
        <f>IF(J12="","",J12)</f>
        <v>44316</v>
      </c>
      <c r="K52" s="34"/>
      <c r="L52" s="91"/>
      <c r="S52" s="34"/>
      <c r="T52" s="34"/>
      <c r="U52" s="34"/>
      <c r="V52" s="34"/>
      <c r="W52" s="34"/>
      <c r="X52" s="34"/>
      <c r="Y52" s="34"/>
      <c r="Z52" s="34"/>
      <c r="AA52" s="34"/>
      <c r="AB52" s="34"/>
      <c r="AC52" s="34"/>
      <c r="AD52" s="34"/>
      <c r="AE52" s="34"/>
    </row>
    <row r="53" spans="1:47" s="2" customFormat="1" ht="6.95" customHeight="1" x14ac:dyDescent="0.2">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25.7" customHeight="1" x14ac:dyDescent="0.2">
      <c r="A54" s="34"/>
      <c r="B54" s="35"/>
      <c r="C54" s="29" t="s">
        <v>24</v>
      </c>
      <c r="D54" s="34"/>
      <c r="E54" s="34"/>
      <c r="F54" s="27" t="str">
        <f>E15</f>
        <v>Úřad městské části Praha 5</v>
      </c>
      <c r="G54" s="34"/>
      <c r="H54" s="34"/>
      <c r="I54" s="29" t="s">
        <v>30</v>
      </c>
      <c r="J54" s="32" t="str">
        <f>E21</f>
        <v>Fetters management s. r. o.</v>
      </c>
      <c r="K54" s="34"/>
      <c r="L54" s="91"/>
      <c r="S54" s="34"/>
      <c r="T54" s="34"/>
      <c r="U54" s="34"/>
      <c r="V54" s="34"/>
      <c r="W54" s="34"/>
      <c r="X54" s="34"/>
      <c r="Y54" s="34"/>
      <c r="Z54" s="34"/>
      <c r="AA54" s="34"/>
      <c r="AB54" s="34"/>
      <c r="AC54" s="34"/>
      <c r="AD54" s="34"/>
      <c r="AE54" s="34"/>
    </row>
    <row r="55" spans="1:47" s="2" customFormat="1" ht="25.7" customHeight="1" x14ac:dyDescent="0.2">
      <c r="A55" s="34"/>
      <c r="B55" s="35"/>
      <c r="C55" s="29" t="s">
        <v>28</v>
      </c>
      <c r="D55" s="34"/>
      <c r="E55" s="34"/>
      <c r="F55" s="27" t="str">
        <f>IF(E18="","",E18)</f>
        <v>Vyplň údaj</v>
      </c>
      <c r="G55" s="34"/>
      <c r="H55" s="34"/>
      <c r="I55" s="29" t="s">
        <v>33</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x14ac:dyDescent="0.2">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x14ac:dyDescent="0.2">
      <c r="A57" s="34"/>
      <c r="B57" s="35"/>
      <c r="C57" s="105" t="s">
        <v>97</v>
      </c>
      <c r="D57" s="99"/>
      <c r="E57" s="99"/>
      <c r="F57" s="99"/>
      <c r="G57" s="99"/>
      <c r="H57" s="99"/>
      <c r="I57" s="99"/>
      <c r="J57" s="106" t="s">
        <v>98</v>
      </c>
      <c r="K57" s="99"/>
      <c r="L57" s="91"/>
      <c r="S57" s="34"/>
      <c r="T57" s="34"/>
      <c r="U57" s="34"/>
      <c r="V57" s="34"/>
      <c r="W57" s="34"/>
      <c r="X57" s="34"/>
      <c r="Y57" s="34"/>
      <c r="Z57" s="34"/>
      <c r="AA57" s="34"/>
      <c r="AB57" s="34"/>
      <c r="AC57" s="34"/>
      <c r="AD57" s="34"/>
      <c r="AE57" s="34"/>
    </row>
    <row r="58" spans="1:47" s="2" customFormat="1" ht="10.35" customHeight="1" x14ac:dyDescent="0.2">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x14ac:dyDescent="0.2">
      <c r="A59" s="34"/>
      <c r="B59" s="35"/>
      <c r="C59" s="107" t="s">
        <v>71</v>
      </c>
      <c r="D59" s="34"/>
      <c r="E59" s="34"/>
      <c r="F59" s="34"/>
      <c r="G59" s="34"/>
      <c r="H59" s="34"/>
      <c r="I59" s="34"/>
      <c r="J59" s="68">
        <f>J101</f>
        <v>0</v>
      </c>
      <c r="K59" s="34"/>
      <c r="L59" s="91"/>
      <c r="S59" s="34"/>
      <c r="T59" s="34"/>
      <c r="U59" s="34"/>
      <c r="V59" s="34"/>
      <c r="W59" s="34"/>
      <c r="X59" s="34"/>
      <c r="Y59" s="34"/>
      <c r="Z59" s="34"/>
      <c r="AA59" s="34"/>
      <c r="AB59" s="34"/>
      <c r="AC59" s="34"/>
      <c r="AD59" s="34"/>
      <c r="AE59" s="34"/>
      <c r="AU59" s="19" t="s">
        <v>99</v>
      </c>
    </row>
    <row r="60" spans="1:47" s="9" customFormat="1" ht="24.95" customHeight="1" x14ac:dyDescent="0.2">
      <c r="B60" s="108"/>
      <c r="D60" s="109" t="s">
        <v>100</v>
      </c>
      <c r="E60" s="110"/>
      <c r="F60" s="110"/>
      <c r="G60" s="110"/>
      <c r="H60" s="110"/>
      <c r="I60" s="110"/>
      <c r="J60" s="111">
        <f>J102</f>
        <v>0</v>
      </c>
      <c r="L60" s="108"/>
    </row>
    <row r="61" spans="1:47" s="10" customFormat="1" ht="19.899999999999999" customHeight="1" x14ac:dyDescent="0.2">
      <c r="B61" s="112"/>
      <c r="D61" s="113" t="s">
        <v>386</v>
      </c>
      <c r="E61" s="114"/>
      <c r="F61" s="114"/>
      <c r="G61" s="114"/>
      <c r="H61" s="114"/>
      <c r="I61" s="114"/>
      <c r="J61" s="115">
        <f>J103</f>
        <v>0</v>
      </c>
      <c r="L61" s="112"/>
    </row>
    <row r="62" spans="1:47" s="10" customFormat="1" ht="19.899999999999999" customHeight="1" x14ac:dyDescent="0.2">
      <c r="B62" s="112"/>
      <c r="D62" s="113" t="s">
        <v>387</v>
      </c>
      <c r="E62" s="114"/>
      <c r="F62" s="114"/>
      <c r="G62" s="114"/>
      <c r="H62" s="114"/>
      <c r="I62" s="114"/>
      <c r="J62" s="115">
        <f>J122</f>
        <v>0</v>
      </c>
      <c r="L62" s="112"/>
    </row>
    <row r="63" spans="1:47" s="10" customFormat="1" ht="19.899999999999999" customHeight="1" x14ac:dyDescent="0.2">
      <c r="B63" s="112"/>
      <c r="D63" s="113" t="s">
        <v>101</v>
      </c>
      <c r="E63" s="114"/>
      <c r="F63" s="114"/>
      <c r="G63" s="114"/>
      <c r="H63" s="114"/>
      <c r="I63" s="114"/>
      <c r="J63" s="115">
        <f>J130</f>
        <v>0</v>
      </c>
      <c r="L63" s="112"/>
    </row>
    <row r="64" spans="1:47" s="10" customFormat="1" ht="19.899999999999999" customHeight="1" x14ac:dyDescent="0.2">
      <c r="B64" s="112"/>
      <c r="D64" s="113" t="s">
        <v>102</v>
      </c>
      <c r="E64" s="114"/>
      <c r="F64" s="114"/>
      <c r="G64" s="114"/>
      <c r="H64" s="114"/>
      <c r="I64" s="114"/>
      <c r="J64" s="115">
        <f>J165</f>
        <v>0</v>
      </c>
      <c r="L64" s="112"/>
    </row>
    <row r="65" spans="2:12" s="10" customFormat="1" ht="19.899999999999999" customHeight="1" x14ac:dyDescent="0.2">
      <c r="B65" s="112"/>
      <c r="D65" s="113" t="s">
        <v>103</v>
      </c>
      <c r="E65" s="114"/>
      <c r="F65" s="114"/>
      <c r="G65" s="114"/>
      <c r="H65" s="114"/>
      <c r="I65" s="114"/>
      <c r="J65" s="115">
        <f>J193</f>
        <v>0</v>
      </c>
      <c r="L65" s="112"/>
    </row>
    <row r="66" spans="2:12" s="10" customFormat="1" ht="19.899999999999999" customHeight="1" x14ac:dyDescent="0.2">
      <c r="B66" s="112"/>
      <c r="D66" s="113" t="s">
        <v>104</v>
      </c>
      <c r="E66" s="114"/>
      <c r="F66" s="114"/>
      <c r="G66" s="114"/>
      <c r="H66" s="114"/>
      <c r="I66" s="114"/>
      <c r="J66" s="115">
        <f>J204</f>
        <v>0</v>
      </c>
      <c r="L66" s="112"/>
    </row>
    <row r="67" spans="2:12" s="9" customFormat="1" ht="24.95" customHeight="1" x14ac:dyDescent="0.2">
      <c r="B67" s="108"/>
      <c r="D67" s="109" t="s">
        <v>105</v>
      </c>
      <c r="E67" s="110"/>
      <c r="F67" s="110"/>
      <c r="G67" s="110"/>
      <c r="H67" s="110"/>
      <c r="I67" s="110"/>
      <c r="J67" s="111">
        <f>J207</f>
        <v>0</v>
      </c>
      <c r="L67" s="108"/>
    </row>
    <row r="68" spans="2:12" s="10" customFormat="1" ht="19.899999999999999" customHeight="1" x14ac:dyDescent="0.2">
      <c r="B68" s="112"/>
      <c r="D68" s="113" t="s">
        <v>388</v>
      </c>
      <c r="E68" s="114"/>
      <c r="F68" s="114"/>
      <c r="G68" s="114"/>
      <c r="H68" s="114"/>
      <c r="I68" s="114"/>
      <c r="J68" s="115">
        <f>J208</f>
        <v>0</v>
      </c>
      <c r="L68" s="112"/>
    </row>
    <row r="69" spans="2:12" s="10" customFormat="1" ht="19.899999999999999" customHeight="1" x14ac:dyDescent="0.2">
      <c r="B69" s="112"/>
      <c r="D69" s="113" t="s">
        <v>389</v>
      </c>
      <c r="E69" s="114"/>
      <c r="F69" s="114"/>
      <c r="G69" s="114"/>
      <c r="H69" s="114"/>
      <c r="I69" s="114"/>
      <c r="J69" s="115">
        <f>J288</f>
        <v>0</v>
      </c>
      <c r="L69" s="112"/>
    </row>
    <row r="70" spans="2:12" s="10" customFormat="1" ht="19.899999999999999" customHeight="1" x14ac:dyDescent="0.2">
      <c r="B70" s="112"/>
      <c r="D70" s="113" t="s">
        <v>390</v>
      </c>
      <c r="E70" s="114"/>
      <c r="F70" s="114"/>
      <c r="G70" s="114"/>
      <c r="H70" s="114"/>
      <c r="I70" s="114"/>
      <c r="J70" s="115">
        <f>J366</f>
        <v>0</v>
      </c>
      <c r="L70" s="112"/>
    </row>
    <row r="71" spans="2:12" s="10" customFormat="1" ht="19.899999999999999" customHeight="1" x14ac:dyDescent="0.2">
      <c r="B71" s="112"/>
      <c r="D71" s="113" t="s">
        <v>391</v>
      </c>
      <c r="E71" s="114"/>
      <c r="F71" s="114"/>
      <c r="G71" s="114"/>
      <c r="H71" s="114"/>
      <c r="I71" s="114"/>
      <c r="J71" s="115">
        <f>J377</f>
        <v>0</v>
      </c>
      <c r="L71" s="112"/>
    </row>
    <row r="72" spans="2:12" s="10" customFormat="1" ht="19.899999999999999" customHeight="1" x14ac:dyDescent="0.2">
      <c r="B72" s="112"/>
      <c r="D72" s="113" t="s">
        <v>392</v>
      </c>
      <c r="E72" s="114"/>
      <c r="F72" s="114"/>
      <c r="G72" s="114"/>
      <c r="H72" s="114"/>
      <c r="I72" s="114"/>
      <c r="J72" s="115">
        <f>J380</f>
        <v>0</v>
      </c>
      <c r="L72" s="112"/>
    </row>
    <row r="73" spans="2:12" s="10" customFormat="1" ht="19.899999999999999" customHeight="1" x14ac:dyDescent="0.2">
      <c r="B73" s="112"/>
      <c r="D73" s="113" t="s">
        <v>393</v>
      </c>
      <c r="E73" s="114"/>
      <c r="F73" s="114"/>
      <c r="G73" s="114"/>
      <c r="H73" s="114"/>
      <c r="I73" s="114"/>
      <c r="J73" s="115">
        <f>J383</f>
        <v>0</v>
      </c>
      <c r="L73" s="112"/>
    </row>
    <row r="74" spans="2:12" s="10" customFormat="1" ht="19.899999999999999" customHeight="1" x14ac:dyDescent="0.2">
      <c r="B74" s="112"/>
      <c r="D74" s="113" t="s">
        <v>394</v>
      </c>
      <c r="E74" s="114"/>
      <c r="F74" s="114"/>
      <c r="G74" s="114"/>
      <c r="H74" s="114"/>
      <c r="I74" s="114"/>
      <c r="J74" s="115">
        <f>J385</f>
        <v>0</v>
      </c>
      <c r="L74" s="112"/>
    </row>
    <row r="75" spans="2:12" s="10" customFormat="1" ht="19.899999999999999" customHeight="1" x14ac:dyDescent="0.2">
      <c r="B75" s="112"/>
      <c r="D75" s="113" t="s">
        <v>395</v>
      </c>
      <c r="E75" s="114"/>
      <c r="F75" s="114"/>
      <c r="G75" s="114"/>
      <c r="H75" s="114"/>
      <c r="I75" s="114"/>
      <c r="J75" s="115">
        <f>J414</f>
        <v>0</v>
      </c>
      <c r="L75" s="112"/>
    </row>
    <row r="76" spans="2:12" s="10" customFormat="1" ht="19.899999999999999" customHeight="1" x14ac:dyDescent="0.2">
      <c r="B76" s="112"/>
      <c r="D76" s="113" t="s">
        <v>396</v>
      </c>
      <c r="E76" s="114"/>
      <c r="F76" s="114"/>
      <c r="G76" s="114"/>
      <c r="H76" s="114"/>
      <c r="I76" s="114"/>
      <c r="J76" s="115">
        <f>J419</f>
        <v>0</v>
      </c>
      <c r="L76" s="112"/>
    </row>
    <row r="77" spans="2:12" s="9" customFormat="1" ht="24.95" customHeight="1" x14ac:dyDescent="0.2">
      <c r="B77" s="108"/>
      <c r="D77" s="109" t="s">
        <v>397</v>
      </c>
      <c r="E77" s="110"/>
      <c r="F77" s="110"/>
      <c r="G77" s="110"/>
      <c r="H77" s="110"/>
      <c r="I77" s="110"/>
      <c r="J77" s="111">
        <f>J441</f>
        <v>0</v>
      </c>
      <c r="L77" s="108"/>
    </row>
    <row r="78" spans="2:12" s="10" customFormat="1" ht="19.899999999999999" customHeight="1" x14ac:dyDescent="0.2">
      <c r="B78" s="112"/>
      <c r="D78" s="113" t="s">
        <v>398</v>
      </c>
      <c r="E78" s="114"/>
      <c r="F78" s="114"/>
      <c r="G78" s="114"/>
      <c r="H78" s="114"/>
      <c r="I78" s="114"/>
      <c r="J78" s="115">
        <f>J442</f>
        <v>0</v>
      </c>
      <c r="L78" s="112"/>
    </row>
    <row r="79" spans="2:12" s="9" customFormat="1" ht="24.95" customHeight="1" x14ac:dyDescent="0.2">
      <c r="B79" s="108"/>
      <c r="D79" s="109" t="s">
        <v>399</v>
      </c>
      <c r="E79" s="110"/>
      <c r="F79" s="110"/>
      <c r="G79" s="110"/>
      <c r="H79" s="110"/>
      <c r="I79" s="110"/>
      <c r="J79" s="111">
        <f>J445</f>
        <v>0</v>
      </c>
      <c r="L79" s="108"/>
    </row>
    <row r="80" spans="2:12" s="10" customFormat="1" ht="19.899999999999999" customHeight="1" x14ac:dyDescent="0.2">
      <c r="B80" s="112"/>
      <c r="D80" s="113" t="s">
        <v>400</v>
      </c>
      <c r="E80" s="114"/>
      <c r="F80" s="114"/>
      <c r="G80" s="114"/>
      <c r="H80" s="114"/>
      <c r="I80" s="114"/>
      <c r="J80" s="115">
        <f>J446</f>
        <v>0</v>
      </c>
      <c r="L80" s="112"/>
    </row>
    <row r="81" spans="1:31" s="10" customFormat="1" ht="19.899999999999999" customHeight="1" x14ac:dyDescent="0.2">
      <c r="B81" s="112"/>
      <c r="D81" s="113" t="s">
        <v>401</v>
      </c>
      <c r="E81" s="114"/>
      <c r="F81" s="114"/>
      <c r="G81" s="114"/>
      <c r="H81" s="114"/>
      <c r="I81" s="114"/>
      <c r="J81" s="115">
        <f>J451</f>
        <v>0</v>
      </c>
      <c r="L81" s="112"/>
    </row>
    <row r="82" spans="1:31" s="2" customFormat="1" ht="21.75" customHeight="1" x14ac:dyDescent="0.2">
      <c r="A82" s="34"/>
      <c r="B82" s="35"/>
      <c r="C82" s="34"/>
      <c r="D82" s="34"/>
      <c r="E82" s="34"/>
      <c r="F82" s="34"/>
      <c r="G82" s="34"/>
      <c r="H82" s="34"/>
      <c r="I82" s="34"/>
      <c r="J82" s="34"/>
      <c r="K82" s="34"/>
      <c r="L82" s="91"/>
      <c r="S82" s="34"/>
      <c r="T82" s="34"/>
      <c r="U82" s="34"/>
      <c r="V82" s="34"/>
      <c r="W82" s="34"/>
      <c r="X82" s="34"/>
      <c r="Y82" s="34"/>
      <c r="Z82" s="34"/>
      <c r="AA82" s="34"/>
      <c r="AB82" s="34"/>
      <c r="AC82" s="34"/>
      <c r="AD82" s="34"/>
      <c r="AE82" s="34"/>
    </row>
    <row r="83" spans="1:31" s="2" customFormat="1" ht="6.95" customHeight="1" x14ac:dyDescent="0.2">
      <c r="A83" s="34"/>
      <c r="B83" s="44"/>
      <c r="C83" s="45"/>
      <c r="D83" s="45"/>
      <c r="E83" s="45"/>
      <c r="F83" s="45"/>
      <c r="G83" s="45"/>
      <c r="H83" s="45"/>
      <c r="I83" s="45"/>
      <c r="J83" s="45"/>
      <c r="K83" s="45"/>
      <c r="L83" s="91"/>
      <c r="S83" s="34"/>
      <c r="T83" s="34"/>
      <c r="U83" s="34"/>
      <c r="V83" s="34"/>
      <c r="W83" s="34"/>
      <c r="X83" s="34"/>
      <c r="Y83" s="34"/>
      <c r="Z83" s="34"/>
      <c r="AA83" s="34"/>
      <c r="AB83" s="34"/>
      <c r="AC83" s="34"/>
      <c r="AD83" s="34"/>
      <c r="AE83" s="34"/>
    </row>
    <row r="87" spans="1:31" s="2" customFormat="1" ht="6.95" customHeight="1" x14ac:dyDescent="0.2">
      <c r="A87" s="34"/>
      <c r="B87" s="46"/>
      <c r="C87" s="47"/>
      <c r="D87" s="47"/>
      <c r="E87" s="47"/>
      <c r="F87" s="47"/>
      <c r="G87" s="47"/>
      <c r="H87" s="47"/>
      <c r="I87" s="47"/>
      <c r="J87" s="47"/>
      <c r="K87" s="47"/>
      <c r="L87" s="91"/>
      <c r="S87" s="34"/>
      <c r="T87" s="34"/>
      <c r="U87" s="34"/>
      <c r="V87" s="34"/>
      <c r="W87" s="34"/>
      <c r="X87" s="34"/>
      <c r="Y87" s="34"/>
      <c r="Z87" s="34"/>
      <c r="AA87" s="34"/>
      <c r="AB87" s="34"/>
      <c r="AC87" s="34"/>
      <c r="AD87" s="34"/>
      <c r="AE87" s="34"/>
    </row>
    <row r="88" spans="1:31" s="2" customFormat="1" ht="24.95" customHeight="1" x14ac:dyDescent="0.2">
      <c r="A88" s="34"/>
      <c r="B88" s="35"/>
      <c r="C88" s="23" t="s">
        <v>109</v>
      </c>
      <c r="D88" s="34"/>
      <c r="E88" s="34"/>
      <c r="F88" s="34"/>
      <c r="G88" s="34"/>
      <c r="H88" s="34"/>
      <c r="I88" s="34"/>
      <c r="J88" s="34"/>
      <c r="K88" s="34"/>
      <c r="L88" s="91"/>
      <c r="S88" s="34"/>
      <c r="T88" s="34"/>
      <c r="U88" s="34"/>
      <c r="V88" s="34"/>
      <c r="W88" s="34"/>
      <c r="X88" s="34"/>
      <c r="Y88" s="34"/>
      <c r="Z88" s="34"/>
      <c r="AA88" s="34"/>
      <c r="AB88" s="34"/>
      <c r="AC88" s="34"/>
      <c r="AD88" s="34"/>
      <c r="AE88" s="34"/>
    </row>
    <row r="89" spans="1:31" s="2" customFormat="1" ht="6.95" customHeight="1" x14ac:dyDescent="0.2">
      <c r="A89" s="34"/>
      <c r="B89" s="35"/>
      <c r="C89" s="34"/>
      <c r="D89" s="34"/>
      <c r="E89" s="34"/>
      <c r="F89" s="34"/>
      <c r="G89" s="34"/>
      <c r="H89" s="34"/>
      <c r="I89" s="34"/>
      <c r="J89" s="34"/>
      <c r="K89" s="34"/>
      <c r="L89" s="91"/>
      <c r="S89" s="34"/>
      <c r="T89" s="34"/>
      <c r="U89" s="34"/>
      <c r="V89" s="34"/>
      <c r="W89" s="34"/>
      <c r="X89" s="34"/>
      <c r="Y89" s="34"/>
      <c r="Z89" s="34"/>
      <c r="AA89" s="34"/>
      <c r="AB89" s="34"/>
      <c r="AC89" s="34"/>
      <c r="AD89" s="34"/>
      <c r="AE89" s="34"/>
    </row>
    <row r="90" spans="1:31" s="2" customFormat="1" ht="12" customHeight="1" x14ac:dyDescent="0.2">
      <c r="A90" s="34"/>
      <c r="B90" s="35"/>
      <c r="C90" s="29" t="s">
        <v>17</v>
      </c>
      <c r="D90" s="34"/>
      <c r="E90" s="34"/>
      <c r="F90" s="34"/>
      <c r="G90" s="34"/>
      <c r="H90" s="34"/>
      <c r="I90" s="34"/>
      <c r="J90" s="34"/>
      <c r="K90" s="34"/>
      <c r="L90" s="91"/>
      <c r="S90" s="34"/>
      <c r="T90" s="34"/>
      <c r="U90" s="34"/>
      <c r="V90" s="34"/>
      <c r="W90" s="34"/>
      <c r="X90" s="34"/>
      <c r="Y90" s="34"/>
      <c r="Z90" s="34"/>
      <c r="AA90" s="34"/>
      <c r="AB90" s="34"/>
      <c r="AC90" s="34"/>
      <c r="AD90" s="34"/>
      <c r="AE90" s="34"/>
    </row>
    <row r="91" spans="1:31" s="2" customFormat="1" ht="16.5" customHeight="1" x14ac:dyDescent="0.2">
      <c r="A91" s="34"/>
      <c r="B91" s="35"/>
      <c r="C91" s="34"/>
      <c r="D91" s="34"/>
      <c r="E91" s="311" t="str">
        <f>E7</f>
        <v>Zateplení obvodového pláště MŠ Nad Palatou obj. Pod Lipkami 3183-5 Praha 5 Smíchov</v>
      </c>
      <c r="F91" s="312"/>
      <c r="G91" s="312"/>
      <c r="H91" s="312"/>
      <c r="I91" s="34"/>
      <c r="J91" s="34"/>
      <c r="K91" s="34"/>
      <c r="L91" s="91"/>
      <c r="S91" s="34"/>
      <c r="T91" s="34"/>
      <c r="U91" s="34"/>
      <c r="V91" s="34"/>
      <c r="W91" s="34"/>
      <c r="X91" s="34"/>
      <c r="Y91" s="34"/>
      <c r="Z91" s="34"/>
      <c r="AA91" s="34"/>
      <c r="AB91" s="34"/>
      <c r="AC91" s="34"/>
      <c r="AD91" s="34"/>
      <c r="AE91" s="34"/>
    </row>
    <row r="92" spans="1:31" s="2" customFormat="1" ht="12" customHeight="1" x14ac:dyDescent="0.2">
      <c r="A92" s="34"/>
      <c r="B92" s="35"/>
      <c r="C92" s="29" t="s">
        <v>94</v>
      </c>
      <c r="D92" s="34"/>
      <c r="E92" s="34"/>
      <c r="F92" s="34"/>
      <c r="G92" s="34"/>
      <c r="H92" s="34"/>
      <c r="I92" s="34"/>
      <c r="J92" s="34"/>
      <c r="K92" s="34"/>
      <c r="L92" s="91"/>
      <c r="S92" s="34"/>
      <c r="T92" s="34"/>
      <c r="U92" s="34"/>
      <c r="V92" s="34"/>
      <c r="W92" s="34"/>
      <c r="X92" s="34"/>
      <c r="Y92" s="34"/>
      <c r="Z92" s="34"/>
      <c r="AA92" s="34"/>
      <c r="AB92" s="34"/>
      <c r="AC92" s="34"/>
      <c r="AD92" s="34"/>
      <c r="AE92" s="34"/>
    </row>
    <row r="93" spans="1:31" s="2" customFormat="1" ht="16.5" customHeight="1" x14ac:dyDescent="0.2">
      <c r="A93" s="34"/>
      <c r="B93" s="35"/>
      <c r="C93" s="34"/>
      <c r="D93" s="34"/>
      <c r="E93" s="291" t="str">
        <f>E9</f>
        <v>02 - Střešní část</v>
      </c>
      <c r="F93" s="310"/>
      <c r="G93" s="310"/>
      <c r="H93" s="310"/>
      <c r="I93" s="34"/>
      <c r="J93" s="34"/>
      <c r="K93" s="34"/>
      <c r="L93" s="91"/>
      <c r="S93" s="34"/>
      <c r="T93" s="34"/>
      <c r="U93" s="34"/>
      <c r="V93" s="34"/>
      <c r="W93" s="34"/>
      <c r="X93" s="34"/>
      <c r="Y93" s="34"/>
      <c r="Z93" s="34"/>
      <c r="AA93" s="34"/>
      <c r="AB93" s="34"/>
      <c r="AC93" s="34"/>
      <c r="AD93" s="34"/>
      <c r="AE93" s="34"/>
    </row>
    <row r="94" spans="1:31" s="2" customFormat="1" ht="6.95" customHeight="1" x14ac:dyDescent="0.2">
      <c r="A94" s="34"/>
      <c r="B94" s="35"/>
      <c r="C94" s="34"/>
      <c r="D94" s="34"/>
      <c r="E94" s="34"/>
      <c r="F94" s="34"/>
      <c r="G94" s="34"/>
      <c r="H94" s="34"/>
      <c r="I94" s="34"/>
      <c r="J94" s="34"/>
      <c r="K94" s="34"/>
      <c r="L94" s="91"/>
      <c r="S94" s="34"/>
      <c r="T94" s="34"/>
      <c r="U94" s="34"/>
      <c r="V94" s="34"/>
      <c r="W94" s="34"/>
      <c r="X94" s="34"/>
      <c r="Y94" s="34"/>
      <c r="Z94" s="34"/>
      <c r="AA94" s="34"/>
      <c r="AB94" s="34"/>
      <c r="AC94" s="34"/>
      <c r="AD94" s="34"/>
      <c r="AE94" s="34"/>
    </row>
    <row r="95" spans="1:31" s="2" customFormat="1" ht="12" customHeight="1" x14ac:dyDescent="0.2">
      <c r="A95" s="34"/>
      <c r="B95" s="35"/>
      <c r="C95" s="29" t="s">
        <v>21</v>
      </c>
      <c r="D95" s="34"/>
      <c r="E95" s="34"/>
      <c r="F95" s="27" t="str">
        <f>F12</f>
        <v>Praha 5</v>
      </c>
      <c r="G95" s="34"/>
      <c r="H95" s="34"/>
      <c r="I95" s="29" t="s">
        <v>23</v>
      </c>
      <c r="J95" s="52">
        <f>IF(J12="","",J12)</f>
        <v>44316</v>
      </c>
      <c r="K95" s="34"/>
      <c r="L95" s="91"/>
      <c r="S95" s="34"/>
      <c r="T95" s="34"/>
      <c r="U95" s="34"/>
      <c r="V95" s="34"/>
      <c r="W95" s="34"/>
      <c r="X95" s="34"/>
      <c r="Y95" s="34"/>
      <c r="Z95" s="34"/>
      <c r="AA95" s="34"/>
      <c r="AB95" s="34"/>
      <c r="AC95" s="34"/>
      <c r="AD95" s="34"/>
      <c r="AE95" s="34"/>
    </row>
    <row r="96" spans="1:31" s="2" customFormat="1" ht="6.95" customHeight="1" x14ac:dyDescent="0.2">
      <c r="A96" s="34"/>
      <c r="B96" s="35"/>
      <c r="C96" s="34"/>
      <c r="D96" s="34"/>
      <c r="E96" s="34"/>
      <c r="F96" s="34"/>
      <c r="G96" s="34"/>
      <c r="H96" s="34"/>
      <c r="I96" s="34"/>
      <c r="J96" s="34"/>
      <c r="K96" s="34"/>
      <c r="L96" s="91"/>
      <c r="S96" s="34"/>
      <c r="T96" s="34"/>
      <c r="U96" s="34"/>
      <c r="V96" s="34"/>
      <c r="W96" s="34"/>
      <c r="X96" s="34"/>
      <c r="Y96" s="34"/>
      <c r="Z96" s="34"/>
      <c r="AA96" s="34"/>
      <c r="AB96" s="34"/>
      <c r="AC96" s="34"/>
      <c r="AD96" s="34"/>
      <c r="AE96" s="34"/>
    </row>
    <row r="97" spans="1:65" s="2" customFormat="1" ht="25.7" customHeight="1" x14ac:dyDescent="0.2">
      <c r="A97" s="34"/>
      <c r="B97" s="35"/>
      <c r="C97" s="29" t="s">
        <v>24</v>
      </c>
      <c r="D97" s="34"/>
      <c r="E97" s="34"/>
      <c r="F97" s="27" t="str">
        <f>E15</f>
        <v>Úřad městské části Praha 5</v>
      </c>
      <c r="G97" s="34"/>
      <c r="H97" s="34"/>
      <c r="I97" s="29" t="s">
        <v>30</v>
      </c>
      <c r="J97" s="32" t="str">
        <f>E21</f>
        <v>Fetters management s. r. o.</v>
      </c>
      <c r="K97" s="34"/>
      <c r="L97" s="91"/>
      <c r="S97" s="34"/>
      <c r="T97" s="34"/>
      <c r="U97" s="34"/>
      <c r="V97" s="34"/>
      <c r="W97" s="34"/>
      <c r="X97" s="34"/>
      <c r="Y97" s="34"/>
      <c r="Z97" s="34"/>
      <c r="AA97" s="34"/>
      <c r="AB97" s="34"/>
      <c r="AC97" s="34"/>
      <c r="AD97" s="34"/>
      <c r="AE97" s="34"/>
    </row>
    <row r="98" spans="1:65" s="2" customFormat="1" ht="25.7" customHeight="1" x14ac:dyDescent="0.2">
      <c r="A98" s="34"/>
      <c r="B98" s="35"/>
      <c r="C98" s="29" t="s">
        <v>28</v>
      </c>
      <c r="D98" s="34"/>
      <c r="E98" s="34"/>
      <c r="F98" s="27" t="str">
        <f>IF(E18="","",E18)</f>
        <v>Vyplň údaj</v>
      </c>
      <c r="G98" s="34"/>
      <c r="H98" s="34"/>
      <c r="I98" s="29" t="s">
        <v>33</v>
      </c>
      <c r="J98" s="32" t="str">
        <f>E24</f>
        <v>STAVEBNÍ ROZPOČTY s.r.o.</v>
      </c>
      <c r="K98" s="34"/>
      <c r="L98" s="91"/>
      <c r="S98" s="34"/>
      <c r="T98" s="34"/>
      <c r="U98" s="34"/>
      <c r="V98" s="34"/>
      <c r="W98" s="34"/>
      <c r="X98" s="34"/>
      <c r="Y98" s="34"/>
      <c r="Z98" s="34"/>
      <c r="AA98" s="34"/>
      <c r="AB98" s="34"/>
      <c r="AC98" s="34"/>
      <c r="AD98" s="34"/>
      <c r="AE98" s="34"/>
    </row>
    <row r="99" spans="1:65" s="2" customFormat="1" ht="10.35" customHeight="1" x14ac:dyDescent="0.2">
      <c r="A99" s="34"/>
      <c r="B99" s="35"/>
      <c r="C99" s="34"/>
      <c r="D99" s="34"/>
      <c r="E99" s="34"/>
      <c r="F99" s="34"/>
      <c r="G99" s="34"/>
      <c r="H99" s="34"/>
      <c r="I99" s="34"/>
      <c r="J99" s="34"/>
      <c r="K99" s="34"/>
      <c r="L99" s="91"/>
      <c r="S99" s="34"/>
      <c r="T99" s="34"/>
      <c r="U99" s="34"/>
      <c r="V99" s="34"/>
      <c r="W99" s="34"/>
      <c r="X99" s="34"/>
      <c r="Y99" s="34"/>
      <c r="Z99" s="34"/>
      <c r="AA99" s="34"/>
      <c r="AB99" s="34"/>
      <c r="AC99" s="34"/>
      <c r="AD99" s="34"/>
      <c r="AE99" s="34"/>
    </row>
    <row r="100" spans="1:65" s="11" customFormat="1" ht="29.25" customHeight="1" x14ac:dyDescent="0.2">
      <c r="A100" s="116"/>
      <c r="B100" s="117"/>
      <c r="C100" s="322" t="s">
        <v>110</v>
      </c>
      <c r="D100" s="323" t="s">
        <v>58</v>
      </c>
      <c r="E100" s="323" t="s">
        <v>54</v>
      </c>
      <c r="F100" s="323" t="s">
        <v>55</v>
      </c>
      <c r="G100" s="323" t="s">
        <v>111</v>
      </c>
      <c r="H100" s="323" t="s">
        <v>112</v>
      </c>
      <c r="I100" s="323" t="s">
        <v>113</v>
      </c>
      <c r="J100" s="323" t="s">
        <v>98</v>
      </c>
      <c r="K100" s="324" t="s">
        <v>114</v>
      </c>
      <c r="L100" s="118"/>
      <c r="M100" s="59" t="s">
        <v>3</v>
      </c>
      <c r="N100" s="60" t="s">
        <v>43</v>
      </c>
      <c r="O100" s="60" t="s">
        <v>115</v>
      </c>
      <c r="P100" s="60" t="s">
        <v>116</v>
      </c>
      <c r="Q100" s="60" t="s">
        <v>117</v>
      </c>
      <c r="R100" s="60" t="s">
        <v>118</v>
      </c>
      <c r="S100" s="60" t="s">
        <v>119</v>
      </c>
      <c r="T100" s="61" t="s">
        <v>120</v>
      </c>
      <c r="U100" s="116"/>
      <c r="V100" s="116"/>
      <c r="W100" s="116"/>
      <c r="X100" s="116"/>
      <c r="Y100" s="116"/>
      <c r="Z100" s="116"/>
      <c r="AA100" s="116"/>
      <c r="AB100" s="116"/>
      <c r="AC100" s="116"/>
      <c r="AD100" s="116"/>
      <c r="AE100" s="116"/>
    </row>
    <row r="101" spans="1:65" s="2" customFormat="1" ht="22.9" customHeight="1" x14ac:dyDescent="0.25">
      <c r="A101" s="34"/>
      <c r="B101" s="35"/>
      <c r="C101" s="325" t="s">
        <v>121</v>
      </c>
      <c r="D101" s="326"/>
      <c r="E101" s="326"/>
      <c r="F101" s="326"/>
      <c r="G101" s="326"/>
      <c r="H101" s="326"/>
      <c r="I101" s="139"/>
      <c r="J101" s="327">
        <f>BK101</f>
        <v>0</v>
      </c>
      <c r="K101" s="326"/>
      <c r="L101" s="35"/>
      <c r="M101" s="62"/>
      <c r="N101" s="53"/>
      <c r="O101" s="63"/>
      <c r="P101" s="119">
        <f>P102+P207+P441+P445</f>
        <v>0</v>
      </c>
      <c r="Q101" s="63"/>
      <c r="R101" s="119">
        <f>R102+R207+R441+R445</f>
        <v>0</v>
      </c>
      <c r="S101" s="63"/>
      <c r="T101" s="120">
        <f>T102+T207+T441+T445</f>
        <v>0</v>
      </c>
      <c r="U101" s="34"/>
      <c r="V101" s="34"/>
      <c r="W101" s="34"/>
      <c r="X101" s="34"/>
      <c r="Y101" s="34"/>
      <c r="Z101" s="34"/>
      <c r="AA101" s="34"/>
      <c r="AB101" s="34"/>
      <c r="AC101" s="34"/>
      <c r="AD101" s="34"/>
      <c r="AE101" s="34"/>
      <c r="AT101" s="19" t="s">
        <v>72</v>
      </c>
      <c r="AU101" s="19" t="s">
        <v>99</v>
      </c>
      <c r="BK101" s="121">
        <f>BK102+BK207+BK441+BK445</f>
        <v>0</v>
      </c>
    </row>
    <row r="102" spans="1:65" s="12" customFormat="1" ht="25.9" customHeight="1" x14ac:dyDescent="0.2">
      <c r="B102" s="122"/>
      <c r="C102" s="328"/>
      <c r="D102" s="329" t="s">
        <v>72</v>
      </c>
      <c r="E102" s="330" t="s">
        <v>122</v>
      </c>
      <c r="F102" s="330" t="s">
        <v>123</v>
      </c>
      <c r="G102" s="328"/>
      <c r="H102" s="328"/>
      <c r="I102" s="124"/>
      <c r="J102" s="331">
        <f>BK102</f>
        <v>0</v>
      </c>
      <c r="K102" s="328"/>
      <c r="L102" s="122"/>
      <c r="M102" s="125"/>
      <c r="N102" s="126"/>
      <c r="O102" s="126"/>
      <c r="P102" s="127">
        <f>P103+P122+P130+P165+P193+P204</f>
        <v>0</v>
      </c>
      <c r="Q102" s="126"/>
      <c r="R102" s="127">
        <f>R103+R122+R130+R165+R193+R204</f>
        <v>0</v>
      </c>
      <c r="S102" s="126"/>
      <c r="T102" s="128">
        <f>T103+T122+T130+T165+T193+T204</f>
        <v>0</v>
      </c>
      <c r="AR102" s="123" t="s">
        <v>81</v>
      </c>
      <c r="AT102" s="129" t="s">
        <v>72</v>
      </c>
      <c r="AU102" s="129" t="s">
        <v>73</v>
      </c>
      <c r="AY102" s="123" t="s">
        <v>124</v>
      </c>
      <c r="BK102" s="130">
        <f>BK103+BK122+BK130+BK165+BK193+BK204</f>
        <v>0</v>
      </c>
    </row>
    <row r="103" spans="1:65" s="12" customFormat="1" ht="22.9" customHeight="1" x14ac:dyDescent="0.2">
      <c r="B103" s="122"/>
      <c r="C103" s="328"/>
      <c r="D103" s="329" t="s">
        <v>72</v>
      </c>
      <c r="E103" s="332" t="s">
        <v>159</v>
      </c>
      <c r="F103" s="332" t="s">
        <v>402</v>
      </c>
      <c r="G103" s="328"/>
      <c r="H103" s="328"/>
      <c r="I103" s="124"/>
      <c r="J103" s="333">
        <f>BK103</f>
        <v>0</v>
      </c>
      <c r="K103" s="328"/>
      <c r="L103" s="122"/>
      <c r="M103" s="125"/>
      <c r="N103" s="126"/>
      <c r="O103" s="126"/>
      <c r="P103" s="127">
        <f>SUM(P104:P121)</f>
        <v>0</v>
      </c>
      <c r="Q103" s="126"/>
      <c r="R103" s="127">
        <f>SUM(R104:R121)</f>
        <v>0</v>
      </c>
      <c r="S103" s="126"/>
      <c r="T103" s="128">
        <f>SUM(T104:T121)</f>
        <v>0</v>
      </c>
      <c r="AR103" s="123" t="s">
        <v>81</v>
      </c>
      <c r="AT103" s="129" t="s">
        <v>72</v>
      </c>
      <c r="AU103" s="129" t="s">
        <v>81</v>
      </c>
      <c r="AY103" s="123" t="s">
        <v>124</v>
      </c>
      <c r="BK103" s="130">
        <f>SUM(BK104:BK121)</f>
        <v>0</v>
      </c>
    </row>
    <row r="104" spans="1:65" s="2" customFormat="1" ht="24" x14ac:dyDescent="0.2">
      <c r="A104" s="34"/>
      <c r="B104" s="131"/>
      <c r="C104" s="334" t="s">
        <v>81</v>
      </c>
      <c r="D104" s="334" t="s">
        <v>127</v>
      </c>
      <c r="E104" s="335" t="s">
        <v>403</v>
      </c>
      <c r="F104" s="336" t="s">
        <v>404</v>
      </c>
      <c r="G104" s="337" t="s">
        <v>130</v>
      </c>
      <c r="H104" s="338">
        <v>18.942</v>
      </c>
      <c r="I104" s="132"/>
      <c r="J104" s="339">
        <f>ROUND(I104*H104,2)</f>
        <v>0</v>
      </c>
      <c r="K104" s="336" t="s">
        <v>131</v>
      </c>
      <c r="L104" s="35"/>
      <c r="M104" s="133" t="s">
        <v>3</v>
      </c>
      <c r="N104" s="134" t="s">
        <v>44</v>
      </c>
      <c r="O104" s="55"/>
      <c r="P104" s="135">
        <f>O104*H104</f>
        <v>0</v>
      </c>
      <c r="Q104" s="135">
        <v>0</v>
      </c>
      <c r="R104" s="135">
        <f>Q104*H104</f>
        <v>0</v>
      </c>
      <c r="S104" s="135">
        <v>0</v>
      </c>
      <c r="T104" s="136">
        <f>S104*H104</f>
        <v>0</v>
      </c>
      <c r="U104" s="34"/>
      <c r="V104" s="34"/>
      <c r="W104" s="34"/>
      <c r="X104" s="34"/>
      <c r="Y104" s="34"/>
      <c r="Z104" s="34"/>
      <c r="AA104" s="34"/>
      <c r="AB104" s="34"/>
      <c r="AC104" s="34"/>
      <c r="AD104" s="34"/>
      <c r="AE104" s="34"/>
      <c r="AR104" s="137" t="s">
        <v>132</v>
      </c>
      <c r="AT104" s="137" t="s">
        <v>127</v>
      </c>
      <c r="AU104" s="137" t="s">
        <v>83</v>
      </c>
      <c r="AY104" s="19" t="s">
        <v>124</v>
      </c>
      <c r="BE104" s="138">
        <f>IF(N104="základní",J104,0)</f>
        <v>0</v>
      </c>
      <c r="BF104" s="138">
        <f>IF(N104="snížená",J104,0)</f>
        <v>0</v>
      </c>
      <c r="BG104" s="138">
        <f>IF(N104="zákl. přenesená",J104,0)</f>
        <v>0</v>
      </c>
      <c r="BH104" s="138">
        <f>IF(N104="sníž. přenesená",J104,0)</f>
        <v>0</v>
      </c>
      <c r="BI104" s="138">
        <f>IF(N104="nulová",J104,0)</f>
        <v>0</v>
      </c>
      <c r="BJ104" s="19" t="s">
        <v>81</v>
      </c>
      <c r="BK104" s="138">
        <f>ROUND(I104*H104,2)</f>
        <v>0</v>
      </c>
      <c r="BL104" s="19" t="s">
        <v>132</v>
      </c>
      <c r="BM104" s="137" t="s">
        <v>83</v>
      </c>
    </row>
    <row r="105" spans="1:65" s="13" customFormat="1" x14ac:dyDescent="0.2">
      <c r="B105" s="142"/>
      <c r="C105" s="347"/>
      <c r="D105" s="345" t="s">
        <v>135</v>
      </c>
      <c r="E105" s="348" t="s">
        <v>3</v>
      </c>
      <c r="F105" s="349" t="s">
        <v>405</v>
      </c>
      <c r="G105" s="347"/>
      <c r="H105" s="350">
        <v>12.285</v>
      </c>
      <c r="I105" s="144"/>
      <c r="J105" s="347"/>
      <c r="K105" s="347"/>
      <c r="L105" s="142"/>
      <c r="M105" s="145"/>
      <c r="N105" s="146"/>
      <c r="O105" s="146"/>
      <c r="P105" s="146"/>
      <c r="Q105" s="146"/>
      <c r="R105" s="146"/>
      <c r="S105" s="146"/>
      <c r="T105" s="147"/>
      <c r="AT105" s="143" t="s">
        <v>135</v>
      </c>
      <c r="AU105" s="143" t="s">
        <v>83</v>
      </c>
      <c r="AV105" s="13" t="s">
        <v>83</v>
      </c>
      <c r="AW105" s="13" t="s">
        <v>32</v>
      </c>
      <c r="AX105" s="13" t="s">
        <v>73</v>
      </c>
      <c r="AY105" s="143" t="s">
        <v>124</v>
      </c>
    </row>
    <row r="106" spans="1:65" s="13" customFormat="1" x14ac:dyDescent="0.2">
      <c r="B106" s="142"/>
      <c r="C106" s="347"/>
      <c r="D106" s="345" t="s">
        <v>135</v>
      </c>
      <c r="E106" s="348" t="s">
        <v>3</v>
      </c>
      <c r="F106" s="349" t="s">
        <v>406</v>
      </c>
      <c r="G106" s="347"/>
      <c r="H106" s="350">
        <v>6.657</v>
      </c>
      <c r="I106" s="144"/>
      <c r="J106" s="347"/>
      <c r="K106" s="347"/>
      <c r="L106" s="142"/>
      <c r="M106" s="145"/>
      <c r="N106" s="146"/>
      <c r="O106" s="146"/>
      <c r="P106" s="146"/>
      <c r="Q106" s="146"/>
      <c r="R106" s="146"/>
      <c r="S106" s="146"/>
      <c r="T106" s="147"/>
      <c r="AT106" s="143" t="s">
        <v>135</v>
      </c>
      <c r="AU106" s="143" t="s">
        <v>83</v>
      </c>
      <c r="AV106" s="13" t="s">
        <v>83</v>
      </c>
      <c r="AW106" s="13" t="s">
        <v>32</v>
      </c>
      <c r="AX106" s="13" t="s">
        <v>73</v>
      </c>
      <c r="AY106" s="143" t="s">
        <v>124</v>
      </c>
    </row>
    <row r="107" spans="1:65" s="15" customFormat="1" x14ac:dyDescent="0.2">
      <c r="B107" s="154"/>
      <c r="C107" s="351"/>
      <c r="D107" s="345" t="s">
        <v>135</v>
      </c>
      <c r="E107" s="352" t="s">
        <v>3</v>
      </c>
      <c r="F107" s="353" t="s">
        <v>152</v>
      </c>
      <c r="G107" s="351"/>
      <c r="H107" s="354">
        <v>18.942</v>
      </c>
      <c r="I107" s="156"/>
      <c r="J107" s="351"/>
      <c r="K107" s="351"/>
      <c r="L107" s="154"/>
      <c r="M107" s="157"/>
      <c r="N107" s="158"/>
      <c r="O107" s="158"/>
      <c r="P107" s="158"/>
      <c r="Q107" s="158"/>
      <c r="R107" s="158"/>
      <c r="S107" s="158"/>
      <c r="T107" s="159"/>
      <c r="AT107" s="155" t="s">
        <v>135</v>
      </c>
      <c r="AU107" s="155" t="s">
        <v>83</v>
      </c>
      <c r="AV107" s="15" t="s">
        <v>132</v>
      </c>
      <c r="AW107" s="15" t="s">
        <v>32</v>
      </c>
      <c r="AX107" s="15" t="s">
        <v>81</v>
      </c>
      <c r="AY107" s="155" t="s">
        <v>124</v>
      </c>
    </row>
    <row r="108" spans="1:65" s="2" customFormat="1" ht="16.5" customHeight="1" x14ac:dyDescent="0.2">
      <c r="A108" s="34"/>
      <c r="B108" s="131"/>
      <c r="C108" s="334" t="s">
        <v>83</v>
      </c>
      <c r="D108" s="334" t="s">
        <v>127</v>
      </c>
      <c r="E108" s="335" t="s">
        <v>407</v>
      </c>
      <c r="F108" s="336" t="s">
        <v>408</v>
      </c>
      <c r="G108" s="337" t="s">
        <v>409</v>
      </c>
      <c r="H108" s="338">
        <v>5.4119999999999999</v>
      </c>
      <c r="I108" s="132"/>
      <c r="J108" s="339">
        <f>ROUND(I108*H108,2)</f>
        <v>0</v>
      </c>
      <c r="K108" s="336" t="s">
        <v>131</v>
      </c>
      <c r="L108" s="35"/>
      <c r="M108" s="133" t="s">
        <v>3</v>
      </c>
      <c r="N108" s="134" t="s">
        <v>44</v>
      </c>
      <c r="O108" s="55"/>
      <c r="P108" s="135">
        <f>O108*H108</f>
        <v>0</v>
      </c>
      <c r="Q108" s="135">
        <v>0</v>
      </c>
      <c r="R108" s="135">
        <f>Q108*H108</f>
        <v>0</v>
      </c>
      <c r="S108" s="135">
        <v>0</v>
      </c>
      <c r="T108" s="136">
        <f>S108*H108</f>
        <v>0</v>
      </c>
      <c r="U108" s="34"/>
      <c r="V108" s="34"/>
      <c r="W108" s="34"/>
      <c r="X108" s="34"/>
      <c r="Y108" s="34"/>
      <c r="Z108" s="34"/>
      <c r="AA108" s="34"/>
      <c r="AB108" s="34"/>
      <c r="AC108" s="34"/>
      <c r="AD108" s="34"/>
      <c r="AE108" s="34"/>
      <c r="AR108" s="137" t="s">
        <v>132</v>
      </c>
      <c r="AT108" s="137" t="s">
        <v>127</v>
      </c>
      <c r="AU108" s="137" t="s">
        <v>83</v>
      </c>
      <c r="AY108" s="19" t="s">
        <v>124</v>
      </c>
      <c r="BE108" s="138">
        <f>IF(N108="základní",J108,0)</f>
        <v>0</v>
      </c>
      <c r="BF108" s="138">
        <f>IF(N108="snížená",J108,0)</f>
        <v>0</v>
      </c>
      <c r="BG108" s="138">
        <f>IF(N108="zákl. přenesená",J108,0)</f>
        <v>0</v>
      </c>
      <c r="BH108" s="138">
        <f>IF(N108="sníž. přenesená",J108,0)</f>
        <v>0</v>
      </c>
      <c r="BI108" s="138">
        <f>IF(N108="nulová",J108,0)</f>
        <v>0</v>
      </c>
      <c r="BJ108" s="19" t="s">
        <v>81</v>
      </c>
      <c r="BK108" s="138">
        <f>ROUND(I108*H108,2)</f>
        <v>0</v>
      </c>
      <c r="BL108" s="19" t="s">
        <v>132</v>
      </c>
      <c r="BM108" s="137" t="s">
        <v>132</v>
      </c>
    </row>
    <row r="109" spans="1:65" s="13" customFormat="1" x14ac:dyDescent="0.2">
      <c r="B109" s="142"/>
      <c r="C109" s="347"/>
      <c r="D109" s="345" t="s">
        <v>135</v>
      </c>
      <c r="E109" s="348" t="s">
        <v>3</v>
      </c>
      <c r="F109" s="349" t="s">
        <v>410</v>
      </c>
      <c r="G109" s="347"/>
      <c r="H109" s="350">
        <v>3.51</v>
      </c>
      <c r="I109" s="144"/>
      <c r="J109" s="347"/>
      <c r="K109" s="347"/>
      <c r="L109" s="142"/>
      <c r="M109" s="145"/>
      <c r="N109" s="146"/>
      <c r="O109" s="146"/>
      <c r="P109" s="146"/>
      <c r="Q109" s="146"/>
      <c r="R109" s="146"/>
      <c r="S109" s="146"/>
      <c r="T109" s="147"/>
      <c r="AT109" s="143" t="s">
        <v>135</v>
      </c>
      <c r="AU109" s="143" t="s">
        <v>83</v>
      </c>
      <c r="AV109" s="13" t="s">
        <v>83</v>
      </c>
      <c r="AW109" s="13" t="s">
        <v>32</v>
      </c>
      <c r="AX109" s="13" t="s">
        <v>73</v>
      </c>
      <c r="AY109" s="143" t="s">
        <v>124</v>
      </c>
    </row>
    <row r="110" spans="1:65" s="13" customFormat="1" x14ac:dyDescent="0.2">
      <c r="B110" s="142"/>
      <c r="C110" s="347"/>
      <c r="D110" s="345" t="s">
        <v>135</v>
      </c>
      <c r="E110" s="348" t="s">
        <v>3</v>
      </c>
      <c r="F110" s="349" t="s">
        <v>411</v>
      </c>
      <c r="G110" s="347"/>
      <c r="H110" s="350">
        <v>1.9019999999999999</v>
      </c>
      <c r="I110" s="144"/>
      <c r="J110" s="347"/>
      <c r="K110" s="347"/>
      <c r="L110" s="142"/>
      <c r="M110" s="145"/>
      <c r="N110" s="146"/>
      <c r="O110" s="146"/>
      <c r="P110" s="146"/>
      <c r="Q110" s="146"/>
      <c r="R110" s="146"/>
      <c r="S110" s="146"/>
      <c r="T110" s="147"/>
      <c r="AT110" s="143" t="s">
        <v>135</v>
      </c>
      <c r="AU110" s="143" t="s">
        <v>83</v>
      </c>
      <c r="AV110" s="13" t="s">
        <v>83</v>
      </c>
      <c r="AW110" s="13" t="s">
        <v>32</v>
      </c>
      <c r="AX110" s="13" t="s">
        <v>73</v>
      </c>
      <c r="AY110" s="143" t="s">
        <v>124</v>
      </c>
    </row>
    <row r="111" spans="1:65" s="15" customFormat="1" x14ac:dyDescent="0.2">
      <c r="B111" s="154"/>
      <c r="C111" s="351"/>
      <c r="D111" s="345" t="s">
        <v>135</v>
      </c>
      <c r="E111" s="352" t="s">
        <v>3</v>
      </c>
      <c r="F111" s="353" t="s">
        <v>152</v>
      </c>
      <c r="G111" s="351"/>
      <c r="H111" s="354">
        <v>5.4119999999999999</v>
      </c>
      <c r="I111" s="156"/>
      <c r="J111" s="351"/>
      <c r="K111" s="351"/>
      <c r="L111" s="154"/>
      <c r="M111" s="157"/>
      <c r="N111" s="158"/>
      <c r="O111" s="158"/>
      <c r="P111" s="158"/>
      <c r="Q111" s="158"/>
      <c r="R111" s="158"/>
      <c r="S111" s="158"/>
      <c r="T111" s="159"/>
      <c r="AT111" s="155" t="s">
        <v>135</v>
      </c>
      <c r="AU111" s="155" t="s">
        <v>83</v>
      </c>
      <c r="AV111" s="15" t="s">
        <v>132</v>
      </c>
      <c r="AW111" s="15" t="s">
        <v>32</v>
      </c>
      <c r="AX111" s="15" t="s">
        <v>81</v>
      </c>
      <c r="AY111" s="155" t="s">
        <v>124</v>
      </c>
    </row>
    <row r="112" spans="1:65" s="2" customFormat="1" ht="16.5" customHeight="1" x14ac:dyDescent="0.2">
      <c r="A112" s="34"/>
      <c r="B112" s="131"/>
      <c r="C112" s="334" t="s">
        <v>159</v>
      </c>
      <c r="D112" s="334" t="s">
        <v>127</v>
      </c>
      <c r="E112" s="335" t="s">
        <v>412</v>
      </c>
      <c r="F112" s="336" t="s">
        <v>413</v>
      </c>
      <c r="G112" s="337" t="s">
        <v>130</v>
      </c>
      <c r="H112" s="338">
        <v>43.295999999999999</v>
      </c>
      <c r="I112" s="132"/>
      <c r="J112" s="339">
        <f>ROUND(I112*H112,2)</f>
        <v>0</v>
      </c>
      <c r="K112" s="336" t="s">
        <v>131</v>
      </c>
      <c r="L112" s="35"/>
      <c r="M112" s="133" t="s">
        <v>3</v>
      </c>
      <c r="N112" s="134" t="s">
        <v>44</v>
      </c>
      <c r="O112" s="55"/>
      <c r="P112" s="135">
        <f>O112*H112</f>
        <v>0</v>
      </c>
      <c r="Q112" s="135">
        <v>0</v>
      </c>
      <c r="R112" s="135">
        <f>Q112*H112</f>
        <v>0</v>
      </c>
      <c r="S112" s="135">
        <v>0</v>
      </c>
      <c r="T112" s="136">
        <f>S112*H112</f>
        <v>0</v>
      </c>
      <c r="U112" s="34"/>
      <c r="V112" s="34"/>
      <c r="W112" s="34"/>
      <c r="X112" s="34"/>
      <c r="Y112" s="34"/>
      <c r="Z112" s="34"/>
      <c r="AA112" s="34"/>
      <c r="AB112" s="34"/>
      <c r="AC112" s="34"/>
      <c r="AD112" s="34"/>
      <c r="AE112" s="34"/>
      <c r="AR112" s="137" t="s">
        <v>132</v>
      </c>
      <c r="AT112" s="137" t="s">
        <v>127</v>
      </c>
      <c r="AU112" s="137" t="s">
        <v>83</v>
      </c>
      <c r="AY112" s="19" t="s">
        <v>124</v>
      </c>
      <c r="BE112" s="138">
        <f>IF(N112="základní",J112,0)</f>
        <v>0</v>
      </c>
      <c r="BF112" s="138">
        <f>IF(N112="snížená",J112,0)</f>
        <v>0</v>
      </c>
      <c r="BG112" s="138">
        <f>IF(N112="zákl. přenesená",J112,0)</f>
        <v>0</v>
      </c>
      <c r="BH112" s="138">
        <f>IF(N112="sníž. přenesená",J112,0)</f>
        <v>0</v>
      </c>
      <c r="BI112" s="138">
        <f>IF(N112="nulová",J112,0)</f>
        <v>0</v>
      </c>
      <c r="BJ112" s="19" t="s">
        <v>81</v>
      </c>
      <c r="BK112" s="138">
        <f>ROUND(I112*H112,2)</f>
        <v>0</v>
      </c>
      <c r="BL112" s="19" t="s">
        <v>132</v>
      </c>
      <c r="BM112" s="137" t="s">
        <v>125</v>
      </c>
    </row>
    <row r="113" spans="1:65" s="2" customFormat="1" ht="29.25" x14ac:dyDescent="0.2">
      <c r="A113" s="34"/>
      <c r="B113" s="35"/>
      <c r="C113" s="326"/>
      <c r="D113" s="345" t="s">
        <v>133</v>
      </c>
      <c r="E113" s="326"/>
      <c r="F113" s="346" t="s">
        <v>414</v>
      </c>
      <c r="G113" s="326"/>
      <c r="H113" s="326"/>
      <c r="I113" s="139"/>
      <c r="J113" s="326"/>
      <c r="K113" s="326"/>
      <c r="L113" s="35"/>
      <c r="M113" s="140"/>
      <c r="N113" s="141"/>
      <c r="O113" s="55"/>
      <c r="P113" s="55"/>
      <c r="Q113" s="55"/>
      <c r="R113" s="55"/>
      <c r="S113" s="55"/>
      <c r="T113" s="56"/>
      <c r="U113" s="34"/>
      <c r="V113" s="34"/>
      <c r="W113" s="34"/>
      <c r="X113" s="34"/>
      <c r="Y113" s="34"/>
      <c r="Z113" s="34"/>
      <c r="AA113" s="34"/>
      <c r="AB113" s="34"/>
      <c r="AC113" s="34"/>
      <c r="AD113" s="34"/>
      <c r="AE113" s="34"/>
      <c r="AT113" s="19" t="s">
        <v>133</v>
      </c>
      <c r="AU113" s="19" t="s">
        <v>83</v>
      </c>
    </row>
    <row r="114" spans="1:65" s="13" customFormat="1" x14ac:dyDescent="0.2">
      <c r="B114" s="142"/>
      <c r="C114" s="347"/>
      <c r="D114" s="345" t="s">
        <v>135</v>
      </c>
      <c r="E114" s="348" t="s">
        <v>3</v>
      </c>
      <c r="F114" s="349" t="s">
        <v>415</v>
      </c>
      <c r="G114" s="347"/>
      <c r="H114" s="350">
        <v>28.08</v>
      </c>
      <c r="I114" s="144"/>
      <c r="J114" s="347"/>
      <c r="K114" s="347"/>
      <c r="L114" s="142"/>
      <c r="M114" s="145"/>
      <c r="N114" s="146"/>
      <c r="O114" s="146"/>
      <c r="P114" s="146"/>
      <c r="Q114" s="146"/>
      <c r="R114" s="146"/>
      <c r="S114" s="146"/>
      <c r="T114" s="147"/>
      <c r="AT114" s="143" t="s">
        <v>135</v>
      </c>
      <c r="AU114" s="143" t="s">
        <v>83</v>
      </c>
      <c r="AV114" s="13" t="s">
        <v>83</v>
      </c>
      <c r="AW114" s="13" t="s">
        <v>32</v>
      </c>
      <c r="AX114" s="13" t="s">
        <v>73</v>
      </c>
      <c r="AY114" s="143" t="s">
        <v>124</v>
      </c>
    </row>
    <row r="115" spans="1:65" s="13" customFormat="1" x14ac:dyDescent="0.2">
      <c r="B115" s="142"/>
      <c r="C115" s="347"/>
      <c r="D115" s="345" t="s">
        <v>135</v>
      </c>
      <c r="E115" s="348" t="s">
        <v>3</v>
      </c>
      <c r="F115" s="349" t="s">
        <v>416</v>
      </c>
      <c r="G115" s="347"/>
      <c r="H115" s="350">
        <v>15.215999999999999</v>
      </c>
      <c r="I115" s="144"/>
      <c r="J115" s="347"/>
      <c r="K115" s="347"/>
      <c r="L115" s="142"/>
      <c r="M115" s="145"/>
      <c r="N115" s="146"/>
      <c r="O115" s="146"/>
      <c r="P115" s="146"/>
      <c r="Q115" s="146"/>
      <c r="R115" s="146"/>
      <c r="S115" s="146"/>
      <c r="T115" s="147"/>
      <c r="AT115" s="143" t="s">
        <v>135</v>
      </c>
      <c r="AU115" s="143" t="s">
        <v>83</v>
      </c>
      <c r="AV115" s="13" t="s">
        <v>83</v>
      </c>
      <c r="AW115" s="13" t="s">
        <v>32</v>
      </c>
      <c r="AX115" s="13" t="s">
        <v>73</v>
      </c>
      <c r="AY115" s="143" t="s">
        <v>124</v>
      </c>
    </row>
    <row r="116" spans="1:65" s="15" customFormat="1" x14ac:dyDescent="0.2">
      <c r="B116" s="154"/>
      <c r="C116" s="351"/>
      <c r="D116" s="345" t="s">
        <v>135</v>
      </c>
      <c r="E116" s="352" t="s">
        <v>3</v>
      </c>
      <c r="F116" s="353" t="s">
        <v>152</v>
      </c>
      <c r="G116" s="351"/>
      <c r="H116" s="354">
        <v>43.295999999999999</v>
      </c>
      <c r="I116" s="156"/>
      <c r="J116" s="351"/>
      <c r="K116" s="351"/>
      <c r="L116" s="154"/>
      <c r="M116" s="157"/>
      <c r="N116" s="158"/>
      <c r="O116" s="158"/>
      <c r="P116" s="158"/>
      <c r="Q116" s="158"/>
      <c r="R116" s="158"/>
      <c r="S116" s="158"/>
      <c r="T116" s="159"/>
      <c r="AT116" s="155" t="s">
        <v>135</v>
      </c>
      <c r="AU116" s="155" t="s">
        <v>83</v>
      </c>
      <c r="AV116" s="15" t="s">
        <v>132</v>
      </c>
      <c r="AW116" s="15" t="s">
        <v>32</v>
      </c>
      <c r="AX116" s="15" t="s">
        <v>81</v>
      </c>
      <c r="AY116" s="155" t="s">
        <v>124</v>
      </c>
    </row>
    <row r="117" spans="1:65" s="2" customFormat="1" ht="16.5" customHeight="1" x14ac:dyDescent="0.2">
      <c r="A117" s="34"/>
      <c r="B117" s="131"/>
      <c r="C117" s="334" t="s">
        <v>132</v>
      </c>
      <c r="D117" s="334" t="s">
        <v>127</v>
      </c>
      <c r="E117" s="335" t="s">
        <v>417</v>
      </c>
      <c r="F117" s="336" t="s">
        <v>418</v>
      </c>
      <c r="G117" s="337" t="s">
        <v>130</v>
      </c>
      <c r="H117" s="338">
        <v>43.295999999999999</v>
      </c>
      <c r="I117" s="132"/>
      <c r="J117" s="339">
        <f>ROUND(I117*H117,2)</f>
        <v>0</v>
      </c>
      <c r="K117" s="336" t="s">
        <v>131</v>
      </c>
      <c r="L117" s="35"/>
      <c r="M117" s="133" t="s">
        <v>3</v>
      </c>
      <c r="N117" s="134" t="s">
        <v>44</v>
      </c>
      <c r="O117" s="55"/>
      <c r="P117" s="135">
        <f>O117*H117</f>
        <v>0</v>
      </c>
      <c r="Q117" s="135">
        <v>0</v>
      </c>
      <c r="R117" s="135">
        <f>Q117*H117</f>
        <v>0</v>
      </c>
      <c r="S117" s="135">
        <v>0</v>
      </c>
      <c r="T117" s="136">
        <f>S117*H117</f>
        <v>0</v>
      </c>
      <c r="U117" s="34"/>
      <c r="V117" s="34"/>
      <c r="W117" s="34"/>
      <c r="X117" s="34"/>
      <c r="Y117" s="34"/>
      <c r="Z117" s="34"/>
      <c r="AA117" s="34"/>
      <c r="AB117" s="34"/>
      <c r="AC117" s="34"/>
      <c r="AD117" s="34"/>
      <c r="AE117" s="34"/>
      <c r="AR117" s="137" t="s">
        <v>132</v>
      </c>
      <c r="AT117" s="137" t="s">
        <v>127</v>
      </c>
      <c r="AU117" s="137" t="s">
        <v>83</v>
      </c>
      <c r="AY117" s="19" t="s">
        <v>124</v>
      </c>
      <c r="BE117" s="138">
        <f>IF(N117="základní",J117,0)</f>
        <v>0</v>
      </c>
      <c r="BF117" s="138">
        <f>IF(N117="snížená",J117,0)</f>
        <v>0</v>
      </c>
      <c r="BG117" s="138">
        <f>IF(N117="zákl. přenesená",J117,0)</f>
        <v>0</v>
      </c>
      <c r="BH117" s="138">
        <f>IF(N117="sníž. přenesená",J117,0)</f>
        <v>0</v>
      </c>
      <c r="BI117" s="138">
        <f>IF(N117="nulová",J117,0)</f>
        <v>0</v>
      </c>
      <c r="BJ117" s="19" t="s">
        <v>81</v>
      </c>
      <c r="BK117" s="138">
        <f>ROUND(I117*H117,2)</f>
        <v>0</v>
      </c>
      <c r="BL117" s="19" t="s">
        <v>132</v>
      </c>
      <c r="BM117" s="137" t="s">
        <v>166</v>
      </c>
    </row>
    <row r="118" spans="1:65" s="2" customFormat="1" ht="29.25" x14ac:dyDescent="0.2">
      <c r="A118" s="34"/>
      <c r="B118" s="35"/>
      <c r="C118" s="326"/>
      <c r="D118" s="345" t="s">
        <v>133</v>
      </c>
      <c r="E118" s="326"/>
      <c r="F118" s="346" t="s">
        <v>414</v>
      </c>
      <c r="G118" s="326"/>
      <c r="H118" s="326"/>
      <c r="I118" s="139"/>
      <c r="J118" s="326"/>
      <c r="K118" s="326"/>
      <c r="L118" s="35"/>
      <c r="M118" s="140"/>
      <c r="N118" s="141"/>
      <c r="O118" s="55"/>
      <c r="P118" s="55"/>
      <c r="Q118" s="55"/>
      <c r="R118" s="55"/>
      <c r="S118" s="55"/>
      <c r="T118" s="56"/>
      <c r="U118" s="34"/>
      <c r="V118" s="34"/>
      <c r="W118" s="34"/>
      <c r="X118" s="34"/>
      <c r="Y118" s="34"/>
      <c r="Z118" s="34"/>
      <c r="AA118" s="34"/>
      <c r="AB118" s="34"/>
      <c r="AC118" s="34"/>
      <c r="AD118" s="34"/>
      <c r="AE118" s="34"/>
      <c r="AT118" s="19" t="s">
        <v>133</v>
      </c>
      <c r="AU118" s="19" t="s">
        <v>83</v>
      </c>
    </row>
    <row r="119" spans="1:65" s="2" customFormat="1" ht="24" x14ac:dyDescent="0.2">
      <c r="A119" s="34"/>
      <c r="B119" s="131"/>
      <c r="C119" s="334" t="s">
        <v>168</v>
      </c>
      <c r="D119" s="334" t="s">
        <v>127</v>
      </c>
      <c r="E119" s="335" t="s">
        <v>419</v>
      </c>
      <c r="F119" s="336" t="s">
        <v>420</v>
      </c>
      <c r="G119" s="337" t="s">
        <v>177</v>
      </c>
      <c r="H119" s="338">
        <v>0.42199999999999999</v>
      </c>
      <c r="I119" s="132"/>
      <c r="J119" s="339">
        <f>ROUND(I119*H119,2)</f>
        <v>0</v>
      </c>
      <c r="K119" s="336" t="s">
        <v>131</v>
      </c>
      <c r="L119" s="35"/>
      <c r="M119" s="133" t="s">
        <v>3</v>
      </c>
      <c r="N119" s="134" t="s">
        <v>44</v>
      </c>
      <c r="O119" s="55"/>
      <c r="P119" s="135">
        <f>O119*H119</f>
        <v>0</v>
      </c>
      <c r="Q119" s="135">
        <v>0</v>
      </c>
      <c r="R119" s="135">
        <f>Q119*H119</f>
        <v>0</v>
      </c>
      <c r="S119" s="135">
        <v>0</v>
      </c>
      <c r="T119" s="136">
        <f>S119*H119</f>
        <v>0</v>
      </c>
      <c r="U119" s="34"/>
      <c r="V119" s="34"/>
      <c r="W119" s="34"/>
      <c r="X119" s="34"/>
      <c r="Y119" s="34"/>
      <c r="Z119" s="34"/>
      <c r="AA119" s="34"/>
      <c r="AB119" s="34"/>
      <c r="AC119" s="34"/>
      <c r="AD119" s="34"/>
      <c r="AE119" s="34"/>
      <c r="AR119" s="137" t="s">
        <v>132</v>
      </c>
      <c r="AT119" s="137" t="s">
        <v>127</v>
      </c>
      <c r="AU119" s="137" t="s">
        <v>83</v>
      </c>
      <c r="AY119" s="19" t="s">
        <v>124</v>
      </c>
      <c r="BE119" s="138">
        <f>IF(N119="základní",J119,0)</f>
        <v>0</v>
      </c>
      <c r="BF119" s="138">
        <f>IF(N119="snížená",J119,0)</f>
        <v>0</v>
      </c>
      <c r="BG119" s="138">
        <f>IF(N119="zákl. přenesená",J119,0)</f>
        <v>0</v>
      </c>
      <c r="BH119" s="138">
        <f>IF(N119="sníž. přenesená",J119,0)</f>
        <v>0</v>
      </c>
      <c r="BI119" s="138">
        <f>IF(N119="nulová",J119,0)</f>
        <v>0</v>
      </c>
      <c r="BJ119" s="19" t="s">
        <v>81</v>
      </c>
      <c r="BK119" s="138">
        <f>ROUND(I119*H119,2)</f>
        <v>0</v>
      </c>
      <c r="BL119" s="19" t="s">
        <v>132</v>
      </c>
      <c r="BM119" s="137" t="s">
        <v>171</v>
      </c>
    </row>
    <row r="120" spans="1:65" s="13" customFormat="1" x14ac:dyDescent="0.2">
      <c r="B120" s="142"/>
      <c r="C120" s="347"/>
      <c r="D120" s="345" t="s">
        <v>135</v>
      </c>
      <c r="E120" s="348" t="s">
        <v>3</v>
      </c>
      <c r="F120" s="349" t="s">
        <v>421</v>
      </c>
      <c r="G120" s="347"/>
      <c r="H120" s="350">
        <v>0.42199999999999999</v>
      </c>
      <c r="I120" s="144"/>
      <c r="J120" s="347"/>
      <c r="K120" s="347"/>
      <c r="L120" s="142"/>
      <c r="M120" s="145"/>
      <c r="N120" s="146"/>
      <c r="O120" s="146"/>
      <c r="P120" s="146"/>
      <c r="Q120" s="146"/>
      <c r="R120" s="146"/>
      <c r="S120" s="146"/>
      <c r="T120" s="147"/>
      <c r="AT120" s="143" t="s">
        <v>135</v>
      </c>
      <c r="AU120" s="143" t="s">
        <v>83</v>
      </c>
      <c r="AV120" s="13" t="s">
        <v>83</v>
      </c>
      <c r="AW120" s="13" t="s">
        <v>32</v>
      </c>
      <c r="AX120" s="13" t="s">
        <v>73</v>
      </c>
      <c r="AY120" s="143" t="s">
        <v>124</v>
      </c>
    </row>
    <row r="121" spans="1:65" s="15" customFormat="1" x14ac:dyDescent="0.2">
      <c r="B121" s="154"/>
      <c r="C121" s="351"/>
      <c r="D121" s="345" t="s">
        <v>135</v>
      </c>
      <c r="E121" s="352" t="s">
        <v>3</v>
      </c>
      <c r="F121" s="353" t="s">
        <v>152</v>
      </c>
      <c r="G121" s="351"/>
      <c r="H121" s="354">
        <v>0.42199999999999999</v>
      </c>
      <c r="I121" s="156"/>
      <c r="J121" s="351"/>
      <c r="K121" s="351"/>
      <c r="L121" s="154"/>
      <c r="M121" s="157"/>
      <c r="N121" s="158"/>
      <c r="O121" s="158"/>
      <c r="P121" s="158"/>
      <c r="Q121" s="158"/>
      <c r="R121" s="158"/>
      <c r="S121" s="158"/>
      <c r="T121" s="159"/>
      <c r="AT121" s="155" t="s">
        <v>135</v>
      </c>
      <c r="AU121" s="155" t="s">
        <v>83</v>
      </c>
      <c r="AV121" s="15" t="s">
        <v>132</v>
      </c>
      <c r="AW121" s="15" t="s">
        <v>32</v>
      </c>
      <c r="AX121" s="15" t="s">
        <v>81</v>
      </c>
      <c r="AY121" s="155" t="s">
        <v>124</v>
      </c>
    </row>
    <row r="122" spans="1:65" s="12" customFormat="1" ht="22.9" customHeight="1" x14ac:dyDescent="0.2">
      <c r="B122" s="122"/>
      <c r="C122" s="328"/>
      <c r="D122" s="329" t="s">
        <v>72</v>
      </c>
      <c r="E122" s="332" t="s">
        <v>168</v>
      </c>
      <c r="F122" s="332" t="s">
        <v>422</v>
      </c>
      <c r="G122" s="328"/>
      <c r="H122" s="328"/>
      <c r="I122" s="124"/>
      <c r="J122" s="333">
        <f>BK122</f>
        <v>0</v>
      </c>
      <c r="K122" s="328"/>
      <c r="L122" s="122"/>
      <c r="M122" s="125"/>
      <c r="N122" s="126"/>
      <c r="O122" s="126"/>
      <c r="P122" s="127">
        <f>SUM(P123:P129)</f>
        <v>0</v>
      </c>
      <c r="Q122" s="126"/>
      <c r="R122" s="127">
        <f>SUM(R123:R129)</f>
        <v>0</v>
      </c>
      <c r="S122" s="126"/>
      <c r="T122" s="128">
        <f>SUM(T123:T129)</f>
        <v>0</v>
      </c>
      <c r="AR122" s="123" t="s">
        <v>81</v>
      </c>
      <c r="AT122" s="129" t="s">
        <v>72</v>
      </c>
      <c r="AU122" s="129" t="s">
        <v>81</v>
      </c>
      <c r="AY122" s="123" t="s">
        <v>124</v>
      </c>
      <c r="BK122" s="130">
        <f>SUM(BK123:BK129)</f>
        <v>0</v>
      </c>
    </row>
    <row r="123" spans="1:65" s="2" customFormat="1" ht="16.5" customHeight="1" x14ac:dyDescent="0.2">
      <c r="A123" s="34"/>
      <c r="B123" s="131"/>
      <c r="C123" s="334" t="s">
        <v>125</v>
      </c>
      <c r="D123" s="334" t="s">
        <v>127</v>
      </c>
      <c r="E123" s="335" t="s">
        <v>423</v>
      </c>
      <c r="F123" s="336" t="s">
        <v>424</v>
      </c>
      <c r="G123" s="337" t="s">
        <v>130</v>
      </c>
      <c r="H123" s="338">
        <v>0.75</v>
      </c>
      <c r="I123" s="132"/>
      <c r="J123" s="339">
        <f>ROUND(I123*H123,2)</f>
        <v>0</v>
      </c>
      <c r="K123" s="336" t="s">
        <v>3</v>
      </c>
      <c r="L123" s="35"/>
      <c r="M123" s="133" t="s">
        <v>3</v>
      </c>
      <c r="N123" s="134" t="s">
        <v>44</v>
      </c>
      <c r="O123" s="55"/>
      <c r="P123" s="135">
        <f>O123*H123</f>
        <v>0</v>
      </c>
      <c r="Q123" s="135">
        <v>0</v>
      </c>
      <c r="R123" s="135">
        <f>Q123*H123</f>
        <v>0</v>
      </c>
      <c r="S123" s="135">
        <v>0</v>
      </c>
      <c r="T123" s="136">
        <f>S123*H123</f>
        <v>0</v>
      </c>
      <c r="U123" s="34"/>
      <c r="V123" s="34"/>
      <c r="W123" s="34"/>
      <c r="X123" s="34"/>
      <c r="Y123" s="34"/>
      <c r="Z123" s="34"/>
      <c r="AA123" s="34"/>
      <c r="AB123" s="34"/>
      <c r="AC123" s="34"/>
      <c r="AD123" s="34"/>
      <c r="AE123" s="34"/>
      <c r="AR123" s="137" t="s">
        <v>132</v>
      </c>
      <c r="AT123" s="137" t="s">
        <v>127</v>
      </c>
      <c r="AU123" s="137" t="s">
        <v>83</v>
      </c>
      <c r="AY123" s="19" t="s">
        <v>124</v>
      </c>
      <c r="BE123" s="138">
        <f>IF(N123="základní",J123,0)</f>
        <v>0</v>
      </c>
      <c r="BF123" s="138">
        <f>IF(N123="snížená",J123,0)</f>
        <v>0</v>
      </c>
      <c r="BG123" s="138">
        <f>IF(N123="zákl. přenesená",J123,0)</f>
        <v>0</v>
      </c>
      <c r="BH123" s="138">
        <f>IF(N123="sníž. přenesená",J123,0)</f>
        <v>0</v>
      </c>
      <c r="BI123" s="138">
        <f>IF(N123="nulová",J123,0)</f>
        <v>0</v>
      </c>
      <c r="BJ123" s="19" t="s">
        <v>81</v>
      </c>
      <c r="BK123" s="138">
        <f>ROUND(I123*H123,2)</f>
        <v>0</v>
      </c>
      <c r="BL123" s="19" t="s">
        <v>132</v>
      </c>
      <c r="BM123" s="137" t="s">
        <v>178</v>
      </c>
    </row>
    <row r="124" spans="1:65" s="2" customFormat="1" ht="48.75" x14ac:dyDescent="0.2">
      <c r="A124" s="34"/>
      <c r="B124" s="35"/>
      <c r="C124" s="326"/>
      <c r="D124" s="345" t="s">
        <v>133</v>
      </c>
      <c r="E124" s="326"/>
      <c r="F124" s="346" t="s">
        <v>425</v>
      </c>
      <c r="G124" s="326"/>
      <c r="H124" s="326"/>
      <c r="I124" s="139"/>
      <c r="J124" s="326"/>
      <c r="K124" s="326"/>
      <c r="L124" s="35"/>
      <c r="M124" s="140"/>
      <c r="N124" s="141"/>
      <c r="O124" s="55"/>
      <c r="P124" s="55"/>
      <c r="Q124" s="55"/>
      <c r="R124" s="55"/>
      <c r="S124" s="55"/>
      <c r="T124" s="56"/>
      <c r="U124" s="34"/>
      <c r="V124" s="34"/>
      <c r="W124" s="34"/>
      <c r="X124" s="34"/>
      <c r="Y124" s="34"/>
      <c r="Z124" s="34"/>
      <c r="AA124" s="34"/>
      <c r="AB124" s="34"/>
      <c r="AC124" s="34"/>
      <c r="AD124" s="34"/>
      <c r="AE124" s="34"/>
      <c r="AT124" s="19" t="s">
        <v>133</v>
      </c>
      <c r="AU124" s="19" t="s">
        <v>83</v>
      </c>
    </row>
    <row r="125" spans="1:65" s="13" customFormat="1" x14ac:dyDescent="0.2">
      <c r="B125" s="142"/>
      <c r="C125" s="347"/>
      <c r="D125" s="345" t="s">
        <v>135</v>
      </c>
      <c r="E125" s="348" t="s">
        <v>3</v>
      </c>
      <c r="F125" s="349" t="s">
        <v>426</v>
      </c>
      <c r="G125" s="347"/>
      <c r="H125" s="350">
        <v>0.75</v>
      </c>
      <c r="I125" s="144"/>
      <c r="J125" s="347"/>
      <c r="K125" s="347"/>
      <c r="L125" s="142"/>
      <c r="M125" s="145"/>
      <c r="N125" s="146"/>
      <c r="O125" s="146"/>
      <c r="P125" s="146"/>
      <c r="Q125" s="146"/>
      <c r="R125" s="146"/>
      <c r="S125" s="146"/>
      <c r="T125" s="147"/>
      <c r="AT125" s="143" t="s">
        <v>135</v>
      </c>
      <c r="AU125" s="143" t="s">
        <v>83</v>
      </c>
      <c r="AV125" s="13" t="s">
        <v>83</v>
      </c>
      <c r="AW125" s="13" t="s">
        <v>32</v>
      </c>
      <c r="AX125" s="13" t="s">
        <v>73</v>
      </c>
      <c r="AY125" s="143" t="s">
        <v>124</v>
      </c>
    </row>
    <row r="126" spans="1:65" s="15" customFormat="1" x14ac:dyDescent="0.2">
      <c r="B126" s="154"/>
      <c r="C126" s="351"/>
      <c r="D126" s="345" t="s">
        <v>135</v>
      </c>
      <c r="E126" s="352" t="s">
        <v>3</v>
      </c>
      <c r="F126" s="353" t="s">
        <v>152</v>
      </c>
      <c r="G126" s="351"/>
      <c r="H126" s="354">
        <v>0.75</v>
      </c>
      <c r="I126" s="156"/>
      <c r="J126" s="351"/>
      <c r="K126" s="351"/>
      <c r="L126" s="154"/>
      <c r="M126" s="157"/>
      <c r="N126" s="158"/>
      <c r="O126" s="158"/>
      <c r="P126" s="158"/>
      <c r="Q126" s="158"/>
      <c r="R126" s="158"/>
      <c r="S126" s="158"/>
      <c r="T126" s="159"/>
      <c r="AT126" s="155" t="s">
        <v>135</v>
      </c>
      <c r="AU126" s="155" t="s">
        <v>83</v>
      </c>
      <c r="AV126" s="15" t="s">
        <v>132</v>
      </c>
      <c r="AW126" s="15" t="s">
        <v>32</v>
      </c>
      <c r="AX126" s="15" t="s">
        <v>81</v>
      </c>
      <c r="AY126" s="155" t="s">
        <v>124</v>
      </c>
    </row>
    <row r="127" spans="1:65" s="2" customFormat="1" ht="16.5" customHeight="1" x14ac:dyDescent="0.2">
      <c r="A127" s="34"/>
      <c r="B127" s="131"/>
      <c r="C127" s="358" t="s">
        <v>180</v>
      </c>
      <c r="D127" s="358" t="s">
        <v>230</v>
      </c>
      <c r="E127" s="359" t="s">
        <v>427</v>
      </c>
      <c r="F127" s="360" t="s">
        <v>428</v>
      </c>
      <c r="G127" s="361" t="s">
        <v>130</v>
      </c>
      <c r="H127" s="362">
        <v>0.77300000000000002</v>
      </c>
      <c r="I127" s="166"/>
      <c r="J127" s="363">
        <f>ROUND(I127*H127,2)</f>
        <v>0</v>
      </c>
      <c r="K127" s="360" t="s">
        <v>131</v>
      </c>
      <c r="L127" s="167"/>
      <c r="M127" s="168" t="s">
        <v>3</v>
      </c>
      <c r="N127" s="169" t="s">
        <v>44</v>
      </c>
      <c r="O127" s="55"/>
      <c r="P127" s="135">
        <f>O127*H127</f>
        <v>0</v>
      </c>
      <c r="Q127" s="135">
        <v>0</v>
      </c>
      <c r="R127" s="135">
        <f>Q127*H127</f>
        <v>0</v>
      </c>
      <c r="S127" s="135">
        <v>0</v>
      </c>
      <c r="T127" s="136">
        <f>S127*H127</f>
        <v>0</v>
      </c>
      <c r="U127" s="34"/>
      <c r="V127" s="34"/>
      <c r="W127" s="34"/>
      <c r="X127" s="34"/>
      <c r="Y127" s="34"/>
      <c r="Z127" s="34"/>
      <c r="AA127" s="34"/>
      <c r="AB127" s="34"/>
      <c r="AC127" s="34"/>
      <c r="AD127" s="34"/>
      <c r="AE127" s="34"/>
      <c r="AR127" s="137" t="s">
        <v>166</v>
      </c>
      <c r="AT127" s="137" t="s">
        <v>230</v>
      </c>
      <c r="AU127" s="137" t="s">
        <v>83</v>
      </c>
      <c r="AY127" s="19" t="s">
        <v>124</v>
      </c>
      <c r="BE127" s="138">
        <f>IF(N127="základní",J127,0)</f>
        <v>0</v>
      </c>
      <c r="BF127" s="138">
        <f>IF(N127="snížená",J127,0)</f>
        <v>0</v>
      </c>
      <c r="BG127" s="138">
        <f>IF(N127="zákl. přenesená",J127,0)</f>
        <v>0</v>
      </c>
      <c r="BH127" s="138">
        <f>IF(N127="sníž. přenesená",J127,0)</f>
        <v>0</v>
      </c>
      <c r="BI127" s="138">
        <f>IF(N127="nulová",J127,0)</f>
        <v>0</v>
      </c>
      <c r="BJ127" s="19" t="s">
        <v>81</v>
      </c>
      <c r="BK127" s="138">
        <f>ROUND(I127*H127,2)</f>
        <v>0</v>
      </c>
      <c r="BL127" s="19" t="s">
        <v>132</v>
      </c>
      <c r="BM127" s="137" t="s">
        <v>183</v>
      </c>
    </row>
    <row r="128" spans="1:65" s="13" customFormat="1" x14ac:dyDescent="0.2">
      <c r="B128" s="142"/>
      <c r="C128" s="347"/>
      <c r="D128" s="345" t="s">
        <v>135</v>
      </c>
      <c r="E128" s="348" t="s">
        <v>3</v>
      </c>
      <c r="F128" s="349" t="s">
        <v>429</v>
      </c>
      <c r="G128" s="347"/>
      <c r="H128" s="350">
        <v>0.77300000000000002</v>
      </c>
      <c r="I128" s="144"/>
      <c r="J128" s="347"/>
      <c r="K128" s="347"/>
      <c r="L128" s="142"/>
      <c r="M128" s="145"/>
      <c r="N128" s="146"/>
      <c r="O128" s="146"/>
      <c r="P128" s="146"/>
      <c r="Q128" s="146"/>
      <c r="R128" s="146"/>
      <c r="S128" s="146"/>
      <c r="T128" s="147"/>
      <c r="AT128" s="143" t="s">
        <v>135</v>
      </c>
      <c r="AU128" s="143" t="s">
        <v>83</v>
      </c>
      <c r="AV128" s="13" t="s">
        <v>83</v>
      </c>
      <c r="AW128" s="13" t="s">
        <v>32</v>
      </c>
      <c r="AX128" s="13" t="s">
        <v>73</v>
      </c>
      <c r="AY128" s="143" t="s">
        <v>124</v>
      </c>
    </row>
    <row r="129" spans="1:65" s="15" customFormat="1" x14ac:dyDescent="0.2">
      <c r="B129" s="154"/>
      <c r="C129" s="351"/>
      <c r="D129" s="345" t="s">
        <v>135</v>
      </c>
      <c r="E129" s="352" t="s">
        <v>3</v>
      </c>
      <c r="F129" s="353" t="s">
        <v>152</v>
      </c>
      <c r="G129" s="351"/>
      <c r="H129" s="354">
        <v>0.77300000000000002</v>
      </c>
      <c r="I129" s="156"/>
      <c r="J129" s="351"/>
      <c r="K129" s="351"/>
      <c r="L129" s="154"/>
      <c r="M129" s="157"/>
      <c r="N129" s="158"/>
      <c r="O129" s="158"/>
      <c r="P129" s="158"/>
      <c r="Q129" s="158"/>
      <c r="R129" s="158"/>
      <c r="S129" s="158"/>
      <c r="T129" s="159"/>
      <c r="AT129" s="155" t="s">
        <v>135</v>
      </c>
      <c r="AU129" s="155" t="s">
        <v>83</v>
      </c>
      <c r="AV129" s="15" t="s">
        <v>132</v>
      </c>
      <c r="AW129" s="15" t="s">
        <v>32</v>
      </c>
      <c r="AX129" s="15" t="s">
        <v>81</v>
      </c>
      <c r="AY129" s="155" t="s">
        <v>124</v>
      </c>
    </row>
    <row r="130" spans="1:65" s="12" customFormat="1" ht="22.9" customHeight="1" x14ac:dyDescent="0.2">
      <c r="B130" s="122"/>
      <c r="C130" s="328"/>
      <c r="D130" s="329" t="s">
        <v>72</v>
      </c>
      <c r="E130" s="332" t="s">
        <v>125</v>
      </c>
      <c r="F130" s="332" t="s">
        <v>126</v>
      </c>
      <c r="G130" s="328"/>
      <c r="H130" s="328"/>
      <c r="I130" s="124"/>
      <c r="J130" s="333">
        <f>BK130</f>
        <v>0</v>
      </c>
      <c r="K130" s="328"/>
      <c r="L130" s="122"/>
      <c r="M130" s="125"/>
      <c r="N130" s="126"/>
      <c r="O130" s="126"/>
      <c r="P130" s="127">
        <f>SUM(P131:P164)</f>
        <v>0</v>
      </c>
      <c r="Q130" s="126"/>
      <c r="R130" s="127">
        <f>SUM(R131:R164)</f>
        <v>0</v>
      </c>
      <c r="S130" s="126"/>
      <c r="T130" s="128">
        <f>SUM(T131:T164)</f>
        <v>0</v>
      </c>
      <c r="AR130" s="123" t="s">
        <v>81</v>
      </c>
      <c r="AT130" s="129" t="s">
        <v>72</v>
      </c>
      <c r="AU130" s="129" t="s">
        <v>81</v>
      </c>
      <c r="AY130" s="123" t="s">
        <v>124</v>
      </c>
      <c r="BK130" s="130">
        <f>SUM(BK131:BK164)</f>
        <v>0</v>
      </c>
    </row>
    <row r="131" spans="1:65" s="2" customFormat="1" ht="24" x14ac:dyDescent="0.2">
      <c r="A131" s="34"/>
      <c r="B131" s="131"/>
      <c r="C131" s="334" t="s">
        <v>166</v>
      </c>
      <c r="D131" s="334" t="s">
        <v>127</v>
      </c>
      <c r="E131" s="335" t="s">
        <v>430</v>
      </c>
      <c r="F131" s="336" t="s">
        <v>431</v>
      </c>
      <c r="G131" s="337" t="s">
        <v>130</v>
      </c>
      <c r="H131" s="338">
        <v>4</v>
      </c>
      <c r="I131" s="132"/>
      <c r="J131" s="339">
        <f>ROUND(I131*H131,2)</f>
        <v>0</v>
      </c>
      <c r="K131" s="336" t="s">
        <v>131</v>
      </c>
      <c r="L131" s="35"/>
      <c r="M131" s="133" t="s">
        <v>3</v>
      </c>
      <c r="N131" s="134" t="s">
        <v>44</v>
      </c>
      <c r="O131" s="55"/>
      <c r="P131" s="135">
        <f>O131*H131</f>
        <v>0</v>
      </c>
      <c r="Q131" s="135">
        <v>0</v>
      </c>
      <c r="R131" s="135">
        <f>Q131*H131</f>
        <v>0</v>
      </c>
      <c r="S131" s="135">
        <v>0</v>
      </c>
      <c r="T131" s="136">
        <f>S131*H131</f>
        <v>0</v>
      </c>
      <c r="U131" s="34"/>
      <c r="V131" s="34"/>
      <c r="W131" s="34"/>
      <c r="X131" s="34"/>
      <c r="Y131" s="34"/>
      <c r="Z131" s="34"/>
      <c r="AA131" s="34"/>
      <c r="AB131" s="34"/>
      <c r="AC131" s="34"/>
      <c r="AD131" s="34"/>
      <c r="AE131" s="34"/>
      <c r="AR131" s="137" t="s">
        <v>132</v>
      </c>
      <c r="AT131" s="137" t="s">
        <v>127</v>
      </c>
      <c r="AU131" s="137" t="s">
        <v>83</v>
      </c>
      <c r="AY131" s="19" t="s">
        <v>124</v>
      </c>
      <c r="BE131" s="138">
        <f>IF(N131="základní",J131,0)</f>
        <v>0</v>
      </c>
      <c r="BF131" s="138">
        <f>IF(N131="snížená",J131,0)</f>
        <v>0</v>
      </c>
      <c r="BG131" s="138">
        <f>IF(N131="zákl. přenesená",J131,0)</f>
        <v>0</v>
      </c>
      <c r="BH131" s="138">
        <f>IF(N131="sníž. přenesená",J131,0)</f>
        <v>0</v>
      </c>
      <c r="BI131" s="138">
        <f>IF(N131="nulová",J131,0)</f>
        <v>0</v>
      </c>
      <c r="BJ131" s="19" t="s">
        <v>81</v>
      </c>
      <c r="BK131" s="138">
        <f>ROUND(I131*H131,2)</f>
        <v>0</v>
      </c>
      <c r="BL131" s="19" t="s">
        <v>132</v>
      </c>
      <c r="BM131" s="137" t="s">
        <v>187</v>
      </c>
    </row>
    <row r="132" spans="1:65" s="2" customFormat="1" ht="19.5" x14ac:dyDescent="0.2">
      <c r="A132" s="34"/>
      <c r="B132" s="35"/>
      <c r="C132" s="326"/>
      <c r="D132" s="345" t="s">
        <v>133</v>
      </c>
      <c r="E132" s="326"/>
      <c r="F132" s="346" t="s">
        <v>432</v>
      </c>
      <c r="G132" s="326"/>
      <c r="H132" s="326"/>
      <c r="I132" s="139"/>
      <c r="J132" s="326"/>
      <c r="K132" s="326"/>
      <c r="L132" s="35"/>
      <c r="M132" s="140"/>
      <c r="N132" s="141"/>
      <c r="O132" s="55"/>
      <c r="P132" s="55"/>
      <c r="Q132" s="55"/>
      <c r="R132" s="55"/>
      <c r="S132" s="55"/>
      <c r="T132" s="56"/>
      <c r="U132" s="34"/>
      <c r="V132" s="34"/>
      <c r="W132" s="34"/>
      <c r="X132" s="34"/>
      <c r="Y132" s="34"/>
      <c r="Z132" s="34"/>
      <c r="AA132" s="34"/>
      <c r="AB132" s="34"/>
      <c r="AC132" s="34"/>
      <c r="AD132" s="34"/>
      <c r="AE132" s="34"/>
      <c r="AT132" s="19" t="s">
        <v>133</v>
      </c>
      <c r="AU132" s="19" t="s">
        <v>83</v>
      </c>
    </row>
    <row r="133" spans="1:65" s="14" customFormat="1" x14ac:dyDescent="0.2">
      <c r="B133" s="148"/>
      <c r="C133" s="355"/>
      <c r="D133" s="345" t="s">
        <v>135</v>
      </c>
      <c r="E133" s="356" t="s">
        <v>3</v>
      </c>
      <c r="F133" s="357" t="s">
        <v>433</v>
      </c>
      <c r="G133" s="355"/>
      <c r="H133" s="356" t="s">
        <v>3</v>
      </c>
      <c r="I133" s="150"/>
      <c r="J133" s="355"/>
      <c r="K133" s="355"/>
      <c r="L133" s="148"/>
      <c r="M133" s="151"/>
      <c r="N133" s="152"/>
      <c r="O133" s="152"/>
      <c r="P133" s="152"/>
      <c r="Q133" s="152"/>
      <c r="R133" s="152"/>
      <c r="S133" s="152"/>
      <c r="T133" s="153"/>
      <c r="AT133" s="149" t="s">
        <v>135</v>
      </c>
      <c r="AU133" s="149" t="s">
        <v>83</v>
      </c>
      <c r="AV133" s="14" t="s">
        <v>81</v>
      </c>
      <c r="AW133" s="14" t="s">
        <v>32</v>
      </c>
      <c r="AX133" s="14" t="s">
        <v>73</v>
      </c>
      <c r="AY133" s="149" t="s">
        <v>124</v>
      </c>
    </row>
    <row r="134" spans="1:65" s="13" customFormat="1" x14ac:dyDescent="0.2">
      <c r="B134" s="142"/>
      <c r="C134" s="347"/>
      <c r="D134" s="345" t="s">
        <v>135</v>
      </c>
      <c r="E134" s="348" t="s">
        <v>3</v>
      </c>
      <c r="F134" s="349" t="s">
        <v>132</v>
      </c>
      <c r="G134" s="347"/>
      <c r="H134" s="350">
        <v>4</v>
      </c>
      <c r="I134" s="144"/>
      <c r="J134" s="347"/>
      <c r="K134" s="347"/>
      <c r="L134" s="142"/>
      <c r="M134" s="145"/>
      <c r="N134" s="146"/>
      <c r="O134" s="146"/>
      <c r="P134" s="146"/>
      <c r="Q134" s="146"/>
      <c r="R134" s="146"/>
      <c r="S134" s="146"/>
      <c r="T134" s="147"/>
      <c r="AT134" s="143" t="s">
        <v>135</v>
      </c>
      <c r="AU134" s="143" t="s">
        <v>83</v>
      </c>
      <c r="AV134" s="13" t="s">
        <v>83</v>
      </c>
      <c r="AW134" s="13" t="s">
        <v>32</v>
      </c>
      <c r="AX134" s="13" t="s">
        <v>73</v>
      </c>
      <c r="AY134" s="143" t="s">
        <v>124</v>
      </c>
    </row>
    <row r="135" spans="1:65" s="15" customFormat="1" x14ac:dyDescent="0.2">
      <c r="B135" s="154"/>
      <c r="C135" s="351"/>
      <c r="D135" s="345" t="s">
        <v>135</v>
      </c>
      <c r="E135" s="352" t="s">
        <v>3</v>
      </c>
      <c r="F135" s="353" t="s">
        <v>152</v>
      </c>
      <c r="G135" s="351"/>
      <c r="H135" s="354">
        <v>4</v>
      </c>
      <c r="I135" s="156"/>
      <c r="J135" s="351"/>
      <c r="K135" s="351"/>
      <c r="L135" s="154"/>
      <c r="M135" s="157"/>
      <c r="N135" s="158"/>
      <c r="O135" s="158"/>
      <c r="P135" s="158"/>
      <c r="Q135" s="158"/>
      <c r="R135" s="158"/>
      <c r="S135" s="158"/>
      <c r="T135" s="159"/>
      <c r="AT135" s="155" t="s">
        <v>135</v>
      </c>
      <c r="AU135" s="155" t="s">
        <v>83</v>
      </c>
      <c r="AV135" s="15" t="s">
        <v>132</v>
      </c>
      <c r="AW135" s="15" t="s">
        <v>32</v>
      </c>
      <c r="AX135" s="15" t="s">
        <v>81</v>
      </c>
      <c r="AY135" s="155" t="s">
        <v>124</v>
      </c>
    </row>
    <row r="136" spans="1:65" s="2" customFormat="1" ht="24" x14ac:dyDescent="0.2">
      <c r="A136" s="34"/>
      <c r="B136" s="131"/>
      <c r="C136" s="334" t="s">
        <v>157</v>
      </c>
      <c r="D136" s="334" t="s">
        <v>127</v>
      </c>
      <c r="E136" s="335" t="s">
        <v>434</v>
      </c>
      <c r="F136" s="336" t="s">
        <v>435</v>
      </c>
      <c r="G136" s="337" t="s">
        <v>130</v>
      </c>
      <c r="H136" s="338">
        <v>19.5</v>
      </c>
      <c r="I136" s="132"/>
      <c r="J136" s="339">
        <f>ROUND(I136*H136,2)</f>
        <v>0</v>
      </c>
      <c r="K136" s="336" t="s">
        <v>131</v>
      </c>
      <c r="L136" s="35"/>
      <c r="M136" s="133" t="s">
        <v>3</v>
      </c>
      <c r="N136" s="134" t="s">
        <v>44</v>
      </c>
      <c r="O136" s="55"/>
      <c r="P136" s="135">
        <f>O136*H136</f>
        <v>0</v>
      </c>
      <c r="Q136" s="135">
        <v>0</v>
      </c>
      <c r="R136" s="135">
        <f>Q136*H136</f>
        <v>0</v>
      </c>
      <c r="S136" s="135">
        <v>0</v>
      </c>
      <c r="T136" s="136">
        <f>S136*H136</f>
        <v>0</v>
      </c>
      <c r="U136" s="34"/>
      <c r="V136" s="34"/>
      <c r="W136" s="34"/>
      <c r="X136" s="34"/>
      <c r="Y136" s="34"/>
      <c r="Z136" s="34"/>
      <c r="AA136" s="34"/>
      <c r="AB136" s="34"/>
      <c r="AC136" s="34"/>
      <c r="AD136" s="34"/>
      <c r="AE136" s="34"/>
      <c r="AR136" s="137" t="s">
        <v>132</v>
      </c>
      <c r="AT136" s="137" t="s">
        <v>127</v>
      </c>
      <c r="AU136" s="137" t="s">
        <v>83</v>
      </c>
      <c r="AY136" s="19" t="s">
        <v>124</v>
      </c>
      <c r="BE136" s="138">
        <f>IF(N136="základní",J136,0)</f>
        <v>0</v>
      </c>
      <c r="BF136" s="138">
        <f>IF(N136="snížená",J136,0)</f>
        <v>0</v>
      </c>
      <c r="BG136" s="138">
        <f>IF(N136="zákl. přenesená",J136,0)</f>
        <v>0</v>
      </c>
      <c r="BH136" s="138">
        <f>IF(N136="sníž. přenesená",J136,0)</f>
        <v>0</v>
      </c>
      <c r="BI136" s="138">
        <f>IF(N136="nulová",J136,0)</f>
        <v>0</v>
      </c>
      <c r="BJ136" s="19" t="s">
        <v>81</v>
      </c>
      <c r="BK136" s="138">
        <f>ROUND(I136*H136,2)</f>
        <v>0</v>
      </c>
      <c r="BL136" s="19" t="s">
        <v>132</v>
      </c>
      <c r="BM136" s="137" t="s">
        <v>191</v>
      </c>
    </row>
    <row r="137" spans="1:65" s="2" customFormat="1" ht="19.5" x14ac:dyDescent="0.2">
      <c r="A137" s="34"/>
      <c r="B137" s="35"/>
      <c r="C137" s="326"/>
      <c r="D137" s="345" t="s">
        <v>133</v>
      </c>
      <c r="E137" s="326"/>
      <c r="F137" s="346" t="s">
        <v>436</v>
      </c>
      <c r="G137" s="326"/>
      <c r="H137" s="326"/>
      <c r="I137" s="139"/>
      <c r="J137" s="326"/>
      <c r="K137" s="326"/>
      <c r="L137" s="35"/>
      <c r="M137" s="140"/>
      <c r="N137" s="141"/>
      <c r="O137" s="55"/>
      <c r="P137" s="55"/>
      <c r="Q137" s="55"/>
      <c r="R137" s="55"/>
      <c r="S137" s="55"/>
      <c r="T137" s="56"/>
      <c r="U137" s="34"/>
      <c r="V137" s="34"/>
      <c r="W137" s="34"/>
      <c r="X137" s="34"/>
      <c r="Y137" s="34"/>
      <c r="Z137" s="34"/>
      <c r="AA137" s="34"/>
      <c r="AB137" s="34"/>
      <c r="AC137" s="34"/>
      <c r="AD137" s="34"/>
      <c r="AE137" s="34"/>
      <c r="AT137" s="19" t="s">
        <v>133</v>
      </c>
      <c r="AU137" s="19" t="s">
        <v>83</v>
      </c>
    </row>
    <row r="138" spans="1:65" s="14" customFormat="1" x14ac:dyDescent="0.2">
      <c r="B138" s="148"/>
      <c r="C138" s="355"/>
      <c r="D138" s="345" t="s">
        <v>135</v>
      </c>
      <c r="E138" s="356" t="s">
        <v>3</v>
      </c>
      <c r="F138" s="357" t="s">
        <v>437</v>
      </c>
      <c r="G138" s="355"/>
      <c r="H138" s="356" t="s">
        <v>3</v>
      </c>
      <c r="I138" s="150"/>
      <c r="J138" s="355"/>
      <c r="K138" s="355"/>
      <c r="L138" s="148"/>
      <c r="M138" s="151"/>
      <c r="N138" s="152"/>
      <c r="O138" s="152"/>
      <c r="P138" s="152"/>
      <c r="Q138" s="152"/>
      <c r="R138" s="152"/>
      <c r="S138" s="152"/>
      <c r="T138" s="153"/>
      <c r="AT138" s="149" t="s">
        <v>135</v>
      </c>
      <c r="AU138" s="149" t="s">
        <v>83</v>
      </c>
      <c r="AV138" s="14" t="s">
        <v>81</v>
      </c>
      <c r="AW138" s="14" t="s">
        <v>32</v>
      </c>
      <c r="AX138" s="14" t="s">
        <v>73</v>
      </c>
      <c r="AY138" s="149" t="s">
        <v>124</v>
      </c>
    </row>
    <row r="139" spans="1:65" s="13" customFormat="1" x14ac:dyDescent="0.2">
      <c r="B139" s="142"/>
      <c r="C139" s="347"/>
      <c r="D139" s="345" t="s">
        <v>135</v>
      </c>
      <c r="E139" s="348" t="s">
        <v>3</v>
      </c>
      <c r="F139" s="349" t="s">
        <v>438</v>
      </c>
      <c r="G139" s="347"/>
      <c r="H139" s="350">
        <v>12</v>
      </c>
      <c r="I139" s="144"/>
      <c r="J139" s="347"/>
      <c r="K139" s="347"/>
      <c r="L139" s="142"/>
      <c r="M139" s="145"/>
      <c r="N139" s="146"/>
      <c r="O139" s="146"/>
      <c r="P139" s="146"/>
      <c r="Q139" s="146"/>
      <c r="R139" s="146"/>
      <c r="S139" s="146"/>
      <c r="T139" s="147"/>
      <c r="AT139" s="143" t="s">
        <v>135</v>
      </c>
      <c r="AU139" s="143" t="s">
        <v>83</v>
      </c>
      <c r="AV139" s="13" t="s">
        <v>83</v>
      </c>
      <c r="AW139" s="13" t="s">
        <v>32</v>
      </c>
      <c r="AX139" s="13" t="s">
        <v>73</v>
      </c>
      <c r="AY139" s="143" t="s">
        <v>124</v>
      </c>
    </row>
    <row r="140" spans="1:65" s="13" customFormat="1" x14ac:dyDescent="0.2">
      <c r="B140" s="142"/>
      <c r="C140" s="347"/>
      <c r="D140" s="345" t="s">
        <v>135</v>
      </c>
      <c r="E140" s="348" t="s">
        <v>3</v>
      </c>
      <c r="F140" s="349" t="s">
        <v>439</v>
      </c>
      <c r="G140" s="347"/>
      <c r="H140" s="350">
        <v>3</v>
      </c>
      <c r="I140" s="144"/>
      <c r="J140" s="347"/>
      <c r="K140" s="347"/>
      <c r="L140" s="142"/>
      <c r="M140" s="145"/>
      <c r="N140" s="146"/>
      <c r="O140" s="146"/>
      <c r="P140" s="146"/>
      <c r="Q140" s="146"/>
      <c r="R140" s="146"/>
      <c r="S140" s="146"/>
      <c r="T140" s="147"/>
      <c r="AT140" s="143" t="s">
        <v>135</v>
      </c>
      <c r="AU140" s="143" t="s">
        <v>83</v>
      </c>
      <c r="AV140" s="13" t="s">
        <v>83</v>
      </c>
      <c r="AW140" s="13" t="s">
        <v>32</v>
      </c>
      <c r="AX140" s="13" t="s">
        <v>73</v>
      </c>
      <c r="AY140" s="143" t="s">
        <v>124</v>
      </c>
    </row>
    <row r="141" spans="1:65" s="13" customFormat="1" x14ac:dyDescent="0.2">
      <c r="B141" s="142"/>
      <c r="C141" s="347"/>
      <c r="D141" s="345" t="s">
        <v>135</v>
      </c>
      <c r="E141" s="348" t="s">
        <v>3</v>
      </c>
      <c r="F141" s="349" t="s">
        <v>440</v>
      </c>
      <c r="G141" s="347"/>
      <c r="H141" s="350">
        <v>4.5</v>
      </c>
      <c r="I141" s="144"/>
      <c r="J141" s="347"/>
      <c r="K141" s="347"/>
      <c r="L141" s="142"/>
      <c r="M141" s="145"/>
      <c r="N141" s="146"/>
      <c r="O141" s="146"/>
      <c r="P141" s="146"/>
      <c r="Q141" s="146"/>
      <c r="R141" s="146"/>
      <c r="S141" s="146"/>
      <c r="T141" s="147"/>
      <c r="AT141" s="143" t="s">
        <v>135</v>
      </c>
      <c r="AU141" s="143" t="s">
        <v>83</v>
      </c>
      <c r="AV141" s="13" t="s">
        <v>83</v>
      </c>
      <c r="AW141" s="13" t="s">
        <v>32</v>
      </c>
      <c r="AX141" s="13" t="s">
        <v>73</v>
      </c>
      <c r="AY141" s="143" t="s">
        <v>124</v>
      </c>
    </row>
    <row r="142" spans="1:65" s="15" customFormat="1" x14ac:dyDescent="0.2">
      <c r="B142" s="154"/>
      <c r="C142" s="351"/>
      <c r="D142" s="345" t="s">
        <v>135</v>
      </c>
      <c r="E142" s="352" t="s">
        <v>3</v>
      </c>
      <c r="F142" s="353" t="s">
        <v>152</v>
      </c>
      <c r="G142" s="351"/>
      <c r="H142" s="354">
        <v>19.5</v>
      </c>
      <c r="I142" s="156"/>
      <c r="J142" s="351"/>
      <c r="K142" s="351"/>
      <c r="L142" s="154"/>
      <c r="M142" s="157"/>
      <c r="N142" s="158"/>
      <c r="O142" s="158"/>
      <c r="P142" s="158"/>
      <c r="Q142" s="158"/>
      <c r="R142" s="158"/>
      <c r="S142" s="158"/>
      <c r="T142" s="159"/>
      <c r="AT142" s="155" t="s">
        <v>135</v>
      </c>
      <c r="AU142" s="155" t="s">
        <v>83</v>
      </c>
      <c r="AV142" s="15" t="s">
        <v>132</v>
      </c>
      <c r="AW142" s="15" t="s">
        <v>32</v>
      </c>
      <c r="AX142" s="15" t="s">
        <v>81</v>
      </c>
      <c r="AY142" s="155" t="s">
        <v>124</v>
      </c>
    </row>
    <row r="143" spans="1:65" s="2" customFormat="1" ht="24" x14ac:dyDescent="0.2">
      <c r="A143" s="34"/>
      <c r="B143" s="131"/>
      <c r="C143" s="334" t="s">
        <v>171</v>
      </c>
      <c r="D143" s="334" t="s">
        <v>127</v>
      </c>
      <c r="E143" s="335" t="s">
        <v>441</v>
      </c>
      <c r="F143" s="336" t="s">
        <v>442</v>
      </c>
      <c r="G143" s="337" t="s">
        <v>130</v>
      </c>
      <c r="H143" s="338">
        <v>19.5</v>
      </c>
      <c r="I143" s="132"/>
      <c r="J143" s="339">
        <f>ROUND(I143*H143,2)</f>
        <v>0</v>
      </c>
      <c r="K143" s="336" t="s">
        <v>131</v>
      </c>
      <c r="L143" s="35"/>
      <c r="M143" s="133" t="s">
        <v>3</v>
      </c>
      <c r="N143" s="134" t="s">
        <v>44</v>
      </c>
      <c r="O143" s="55"/>
      <c r="P143" s="135">
        <f>O143*H143</f>
        <v>0</v>
      </c>
      <c r="Q143" s="135">
        <v>0</v>
      </c>
      <c r="R143" s="135">
        <f>Q143*H143</f>
        <v>0</v>
      </c>
      <c r="S143" s="135">
        <v>0</v>
      </c>
      <c r="T143" s="136">
        <f>S143*H143</f>
        <v>0</v>
      </c>
      <c r="U143" s="34"/>
      <c r="V143" s="34"/>
      <c r="W143" s="34"/>
      <c r="X143" s="34"/>
      <c r="Y143" s="34"/>
      <c r="Z143" s="34"/>
      <c r="AA143" s="34"/>
      <c r="AB143" s="34"/>
      <c r="AC143" s="34"/>
      <c r="AD143" s="34"/>
      <c r="AE143" s="34"/>
      <c r="AR143" s="137" t="s">
        <v>132</v>
      </c>
      <c r="AT143" s="137" t="s">
        <v>127</v>
      </c>
      <c r="AU143" s="137" t="s">
        <v>83</v>
      </c>
      <c r="AY143" s="19" t="s">
        <v>124</v>
      </c>
      <c r="BE143" s="138">
        <f>IF(N143="základní",J143,0)</f>
        <v>0</v>
      </c>
      <c r="BF143" s="138">
        <f>IF(N143="snížená",J143,0)</f>
        <v>0</v>
      </c>
      <c r="BG143" s="138">
        <f>IF(N143="zákl. přenesená",J143,0)</f>
        <v>0</v>
      </c>
      <c r="BH143" s="138">
        <f>IF(N143="sníž. přenesená",J143,0)</f>
        <v>0</v>
      </c>
      <c r="BI143" s="138">
        <f>IF(N143="nulová",J143,0)</f>
        <v>0</v>
      </c>
      <c r="BJ143" s="19" t="s">
        <v>81</v>
      </c>
      <c r="BK143" s="138">
        <f>ROUND(I143*H143,2)</f>
        <v>0</v>
      </c>
      <c r="BL143" s="19" t="s">
        <v>132</v>
      </c>
      <c r="BM143" s="137" t="s">
        <v>195</v>
      </c>
    </row>
    <row r="144" spans="1:65" s="2" customFormat="1" ht="24" x14ac:dyDescent="0.2">
      <c r="A144" s="34"/>
      <c r="B144" s="131"/>
      <c r="C144" s="334" t="s">
        <v>198</v>
      </c>
      <c r="D144" s="334" t="s">
        <v>127</v>
      </c>
      <c r="E144" s="335" t="s">
        <v>443</v>
      </c>
      <c r="F144" s="336" t="s">
        <v>444</v>
      </c>
      <c r="G144" s="337" t="s">
        <v>130</v>
      </c>
      <c r="H144" s="338">
        <v>21.75</v>
      </c>
      <c r="I144" s="132"/>
      <c r="J144" s="339">
        <f>ROUND(I144*H144,2)</f>
        <v>0</v>
      </c>
      <c r="K144" s="336" t="s">
        <v>131</v>
      </c>
      <c r="L144" s="35"/>
      <c r="M144" s="133" t="s">
        <v>3</v>
      </c>
      <c r="N144" s="134" t="s">
        <v>44</v>
      </c>
      <c r="O144" s="55"/>
      <c r="P144" s="135">
        <f>O144*H144</f>
        <v>0</v>
      </c>
      <c r="Q144" s="135">
        <v>0</v>
      </c>
      <c r="R144" s="135">
        <f>Q144*H144</f>
        <v>0</v>
      </c>
      <c r="S144" s="135">
        <v>0</v>
      </c>
      <c r="T144" s="136">
        <f>S144*H144</f>
        <v>0</v>
      </c>
      <c r="U144" s="34"/>
      <c r="V144" s="34"/>
      <c r="W144" s="34"/>
      <c r="X144" s="34"/>
      <c r="Y144" s="34"/>
      <c r="Z144" s="34"/>
      <c r="AA144" s="34"/>
      <c r="AB144" s="34"/>
      <c r="AC144" s="34"/>
      <c r="AD144" s="34"/>
      <c r="AE144" s="34"/>
      <c r="AR144" s="137" t="s">
        <v>132</v>
      </c>
      <c r="AT144" s="137" t="s">
        <v>127</v>
      </c>
      <c r="AU144" s="137" t="s">
        <v>83</v>
      </c>
      <c r="AY144" s="19" t="s">
        <v>124</v>
      </c>
      <c r="BE144" s="138">
        <f>IF(N144="základní",J144,0)</f>
        <v>0</v>
      </c>
      <c r="BF144" s="138">
        <f>IF(N144="snížená",J144,0)</f>
        <v>0</v>
      </c>
      <c r="BG144" s="138">
        <f>IF(N144="zákl. přenesená",J144,0)</f>
        <v>0</v>
      </c>
      <c r="BH144" s="138">
        <f>IF(N144="sníž. přenesená",J144,0)</f>
        <v>0</v>
      </c>
      <c r="BI144" s="138">
        <f>IF(N144="nulová",J144,0)</f>
        <v>0</v>
      </c>
      <c r="BJ144" s="19" t="s">
        <v>81</v>
      </c>
      <c r="BK144" s="138">
        <f>ROUND(I144*H144,2)</f>
        <v>0</v>
      </c>
      <c r="BL144" s="19" t="s">
        <v>132</v>
      </c>
      <c r="BM144" s="137" t="s">
        <v>201</v>
      </c>
    </row>
    <row r="145" spans="1:65" s="13" customFormat="1" x14ac:dyDescent="0.2">
      <c r="B145" s="142"/>
      <c r="C145" s="347"/>
      <c r="D145" s="345" t="s">
        <v>135</v>
      </c>
      <c r="E145" s="348" t="s">
        <v>3</v>
      </c>
      <c r="F145" s="349" t="s">
        <v>438</v>
      </c>
      <c r="G145" s="347"/>
      <c r="H145" s="350">
        <v>12</v>
      </c>
      <c r="I145" s="144"/>
      <c r="J145" s="347"/>
      <c r="K145" s="347"/>
      <c r="L145" s="142"/>
      <c r="M145" s="145"/>
      <c r="N145" s="146"/>
      <c r="O145" s="146"/>
      <c r="P145" s="146"/>
      <c r="Q145" s="146"/>
      <c r="R145" s="146"/>
      <c r="S145" s="146"/>
      <c r="T145" s="147"/>
      <c r="AT145" s="143" t="s">
        <v>135</v>
      </c>
      <c r="AU145" s="143" t="s">
        <v>83</v>
      </c>
      <c r="AV145" s="13" t="s">
        <v>83</v>
      </c>
      <c r="AW145" s="13" t="s">
        <v>32</v>
      </c>
      <c r="AX145" s="13" t="s">
        <v>73</v>
      </c>
      <c r="AY145" s="143" t="s">
        <v>124</v>
      </c>
    </row>
    <row r="146" spans="1:65" s="13" customFormat="1" x14ac:dyDescent="0.2">
      <c r="B146" s="142"/>
      <c r="C146" s="347"/>
      <c r="D146" s="345" t="s">
        <v>135</v>
      </c>
      <c r="E146" s="348" t="s">
        <v>3</v>
      </c>
      <c r="F146" s="349" t="s">
        <v>439</v>
      </c>
      <c r="G146" s="347"/>
      <c r="H146" s="350">
        <v>3</v>
      </c>
      <c r="I146" s="144"/>
      <c r="J146" s="347"/>
      <c r="K146" s="347"/>
      <c r="L146" s="142"/>
      <c r="M146" s="145"/>
      <c r="N146" s="146"/>
      <c r="O146" s="146"/>
      <c r="P146" s="146"/>
      <c r="Q146" s="146"/>
      <c r="R146" s="146"/>
      <c r="S146" s="146"/>
      <c r="T146" s="147"/>
      <c r="AT146" s="143" t="s">
        <v>135</v>
      </c>
      <c r="AU146" s="143" t="s">
        <v>83</v>
      </c>
      <c r="AV146" s="13" t="s">
        <v>83</v>
      </c>
      <c r="AW146" s="13" t="s">
        <v>32</v>
      </c>
      <c r="AX146" s="13" t="s">
        <v>73</v>
      </c>
      <c r="AY146" s="143" t="s">
        <v>124</v>
      </c>
    </row>
    <row r="147" spans="1:65" s="13" customFormat="1" x14ac:dyDescent="0.2">
      <c r="B147" s="142"/>
      <c r="C147" s="347"/>
      <c r="D147" s="345" t="s">
        <v>135</v>
      </c>
      <c r="E147" s="348" t="s">
        <v>3</v>
      </c>
      <c r="F147" s="349" t="s">
        <v>440</v>
      </c>
      <c r="G147" s="347"/>
      <c r="H147" s="350">
        <v>4.5</v>
      </c>
      <c r="I147" s="144"/>
      <c r="J147" s="347"/>
      <c r="K147" s="347"/>
      <c r="L147" s="142"/>
      <c r="M147" s="145"/>
      <c r="N147" s="146"/>
      <c r="O147" s="146"/>
      <c r="P147" s="146"/>
      <c r="Q147" s="146"/>
      <c r="R147" s="146"/>
      <c r="S147" s="146"/>
      <c r="T147" s="147"/>
      <c r="AT147" s="143" t="s">
        <v>135</v>
      </c>
      <c r="AU147" s="143" t="s">
        <v>83</v>
      </c>
      <c r="AV147" s="13" t="s">
        <v>83</v>
      </c>
      <c r="AW147" s="13" t="s">
        <v>32</v>
      </c>
      <c r="AX147" s="13" t="s">
        <v>73</v>
      </c>
      <c r="AY147" s="143" t="s">
        <v>124</v>
      </c>
    </row>
    <row r="148" spans="1:65" s="13" customFormat="1" x14ac:dyDescent="0.2">
      <c r="B148" s="142"/>
      <c r="C148" s="347"/>
      <c r="D148" s="345" t="s">
        <v>135</v>
      </c>
      <c r="E148" s="348" t="s">
        <v>3</v>
      </c>
      <c r="F148" s="349" t="s">
        <v>445</v>
      </c>
      <c r="G148" s="347"/>
      <c r="H148" s="350">
        <v>1.5</v>
      </c>
      <c r="I148" s="144"/>
      <c r="J148" s="347"/>
      <c r="K148" s="347"/>
      <c r="L148" s="142"/>
      <c r="M148" s="145"/>
      <c r="N148" s="146"/>
      <c r="O148" s="146"/>
      <c r="P148" s="146"/>
      <c r="Q148" s="146"/>
      <c r="R148" s="146"/>
      <c r="S148" s="146"/>
      <c r="T148" s="147"/>
      <c r="AT148" s="143" t="s">
        <v>135</v>
      </c>
      <c r="AU148" s="143" t="s">
        <v>83</v>
      </c>
      <c r="AV148" s="13" t="s">
        <v>83</v>
      </c>
      <c r="AW148" s="13" t="s">
        <v>32</v>
      </c>
      <c r="AX148" s="13" t="s">
        <v>73</v>
      </c>
      <c r="AY148" s="143" t="s">
        <v>124</v>
      </c>
    </row>
    <row r="149" spans="1:65" s="13" customFormat="1" x14ac:dyDescent="0.2">
      <c r="B149" s="142"/>
      <c r="C149" s="347"/>
      <c r="D149" s="345" t="s">
        <v>135</v>
      </c>
      <c r="E149" s="348" t="s">
        <v>3</v>
      </c>
      <c r="F149" s="349" t="s">
        <v>446</v>
      </c>
      <c r="G149" s="347"/>
      <c r="H149" s="350">
        <v>0.25</v>
      </c>
      <c r="I149" s="144"/>
      <c r="J149" s="347"/>
      <c r="K149" s="347"/>
      <c r="L149" s="142"/>
      <c r="M149" s="145"/>
      <c r="N149" s="146"/>
      <c r="O149" s="146"/>
      <c r="P149" s="146"/>
      <c r="Q149" s="146"/>
      <c r="R149" s="146"/>
      <c r="S149" s="146"/>
      <c r="T149" s="147"/>
      <c r="AT149" s="143" t="s">
        <v>135</v>
      </c>
      <c r="AU149" s="143" t="s">
        <v>83</v>
      </c>
      <c r="AV149" s="13" t="s">
        <v>83</v>
      </c>
      <c r="AW149" s="13" t="s">
        <v>32</v>
      </c>
      <c r="AX149" s="13" t="s">
        <v>73</v>
      </c>
      <c r="AY149" s="143" t="s">
        <v>124</v>
      </c>
    </row>
    <row r="150" spans="1:65" s="13" customFormat="1" x14ac:dyDescent="0.2">
      <c r="B150" s="142"/>
      <c r="C150" s="347"/>
      <c r="D150" s="345" t="s">
        <v>135</v>
      </c>
      <c r="E150" s="348" t="s">
        <v>3</v>
      </c>
      <c r="F150" s="349" t="s">
        <v>447</v>
      </c>
      <c r="G150" s="347"/>
      <c r="H150" s="350">
        <v>0.5</v>
      </c>
      <c r="I150" s="144"/>
      <c r="J150" s="347"/>
      <c r="K150" s="347"/>
      <c r="L150" s="142"/>
      <c r="M150" s="145"/>
      <c r="N150" s="146"/>
      <c r="O150" s="146"/>
      <c r="P150" s="146"/>
      <c r="Q150" s="146"/>
      <c r="R150" s="146"/>
      <c r="S150" s="146"/>
      <c r="T150" s="147"/>
      <c r="AT150" s="143" t="s">
        <v>135</v>
      </c>
      <c r="AU150" s="143" t="s">
        <v>83</v>
      </c>
      <c r="AV150" s="13" t="s">
        <v>83</v>
      </c>
      <c r="AW150" s="13" t="s">
        <v>32</v>
      </c>
      <c r="AX150" s="13" t="s">
        <v>73</v>
      </c>
      <c r="AY150" s="143" t="s">
        <v>124</v>
      </c>
    </row>
    <row r="151" spans="1:65" s="15" customFormat="1" x14ac:dyDescent="0.2">
      <c r="B151" s="154"/>
      <c r="C151" s="351"/>
      <c r="D151" s="345" t="s">
        <v>135</v>
      </c>
      <c r="E151" s="352" t="s">
        <v>3</v>
      </c>
      <c r="F151" s="353" t="s">
        <v>152</v>
      </c>
      <c r="G151" s="351"/>
      <c r="H151" s="354">
        <v>21.75</v>
      </c>
      <c r="I151" s="156"/>
      <c r="J151" s="351"/>
      <c r="K151" s="351"/>
      <c r="L151" s="154"/>
      <c r="M151" s="157"/>
      <c r="N151" s="158"/>
      <c r="O151" s="158"/>
      <c r="P151" s="158"/>
      <c r="Q151" s="158"/>
      <c r="R151" s="158"/>
      <c r="S151" s="158"/>
      <c r="T151" s="159"/>
      <c r="AT151" s="155" t="s">
        <v>135</v>
      </c>
      <c r="AU151" s="155" t="s">
        <v>83</v>
      </c>
      <c r="AV151" s="15" t="s">
        <v>132</v>
      </c>
      <c r="AW151" s="15" t="s">
        <v>32</v>
      </c>
      <c r="AX151" s="15" t="s">
        <v>81</v>
      </c>
      <c r="AY151" s="155" t="s">
        <v>124</v>
      </c>
    </row>
    <row r="152" spans="1:65" s="2" customFormat="1" ht="16.5" customHeight="1" x14ac:dyDescent="0.2">
      <c r="A152" s="34"/>
      <c r="B152" s="131"/>
      <c r="C152" s="334" t="s">
        <v>178</v>
      </c>
      <c r="D152" s="334" t="s">
        <v>127</v>
      </c>
      <c r="E152" s="335" t="s">
        <v>448</v>
      </c>
      <c r="F152" s="336" t="s">
        <v>449</v>
      </c>
      <c r="G152" s="337" t="s">
        <v>409</v>
      </c>
      <c r="H152" s="338">
        <v>14.673999999999999</v>
      </c>
      <c r="I152" s="132"/>
      <c r="J152" s="339">
        <f>ROUND(I152*H152,2)</f>
        <v>0</v>
      </c>
      <c r="K152" s="336" t="s">
        <v>3</v>
      </c>
      <c r="L152" s="35"/>
      <c r="M152" s="133" t="s">
        <v>3</v>
      </c>
      <c r="N152" s="134" t="s">
        <v>44</v>
      </c>
      <c r="O152" s="55"/>
      <c r="P152" s="135">
        <f>O152*H152</f>
        <v>0</v>
      </c>
      <c r="Q152" s="135">
        <v>0</v>
      </c>
      <c r="R152" s="135">
        <f>Q152*H152</f>
        <v>0</v>
      </c>
      <c r="S152" s="135">
        <v>0</v>
      </c>
      <c r="T152" s="136">
        <f>S152*H152</f>
        <v>0</v>
      </c>
      <c r="U152" s="34"/>
      <c r="V152" s="34"/>
      <c r="W152" s="34"/>
      <c r="X152" s="34"/>
      <c r="Y152" s="34"/>
      <c r="Z152" s="34"/>
      <c r="AA152" s="34"/>
      <c r="AB152" s="34"/>
      <c r="AC152" s="34"/>
      <c r="AD152" s="34"/>
      <c r="AE152" s="34"/>
      <c r="AR152" s="137" t="s">
        <v>132</v>
      </c>
      <c r="AT152" s="137" t="s">
        <v>127</v>
      </c>
      <c r="AU152" s="137" t="s">
        <v>83</v>
      </c>
      <c r="AY152" s="19" t="s">
        <v>124</v>
      </c>
      <c r="BE152" s="138">
        <f>IF(N152="základní",J152,0)</f>
        <v>0</v>
      </c>
      <c r="BF152" s="138">
        <f>IF(N152="snížená",J152,0)</f>
        <v>0</v>
      </c>
      <c r="BG152" s="138">
        <f>IF(N152="zákl. přenesená",J152,0)</f>
        <v>0</v>
      </c>
      <c r="BH152" s="138">
        <f>IF(N152="sníž. přenesená",J152,0)</f>
        <v>0</v>
      </c>
      <c r="BI152" s="138">
        <f>IF(N152="nulová",J152,0)</f>
        <v>0</v>
      </c>
      <c r="BJ152" s="19" t="s">
        <v>81</v>
      </c>
      <c r="BK152" s="138">
        <f>ROUND(I152*H152,2)</f>
        <v>0</v>
      </c>
      <c r="BL152" s="19" t="s">
        <v>132</v>
      </c>
      <c r="BM152" s="137" t="s">
        <v>210</v>
      </c>
    </row>
    <row r="153" spans="1:65" s="2" customFormat="1" ht="29.25" x14ac:dyDescent="0.2">
      <c r="A153" s="34"/>
      <c r="B153" s="35"/>
      <c r="C153" s="326"/>
      <c r="D153" s="345" t="s">
        <v>133</v>
      </c>
      <c r="E153" s="326"/>
      <c r="F153" s="346" t="s">
        <v>450</v>
      </c>
      <c r="G153" s="326"/>
      <c r="H153" s="326"/>
      <c r="I153" s="139"/>
      <c r="J153" s="326"/>
      <c r="K153" s="326"/>
      <c r="L153" s="35"/>
      <c r="M153" s="140"/>
      <c r="N153" s="141"/>
      <c r="O153" s="55"/>
      <c r="P153" s="55"/>
      <c r="Q153" s="55"/>
      <c r="R153" s="55"/>
      <c r="S153" s="55"/>
      <c r="T153" s="56"/>
      <c r="U153" s="34"/>
      <c r="V153" s="34"/>
      <c r="W153" s="34"/>
      <c r="X153" s="34"/>
      <c r="Y153" s="34"/>
      <c r="Z153" s="34"/>
      <c r="AA153" s="34"/>
      <c r="AB153" s="34"/>
      <c r="AC153" s="34"/>
      <c r="AD153" s="34"/>
      <c r="AE153" s="34"/>
      <c r="AT153" s="19" t="s">
        <v>133</v>
      </c>
      <c r="AU153" s="19" t="s">
        <v>83</v>
      </c>
    </row>
    <row r="154" spans="1:65" s="13" customFormat="1" x14ac:dyDescent="0.2">
      <c r="B154" s="142"/>
      <c r="C154" s="347"/>
      <c r="D154" s="345" t="s">
        <v>135</v>
      </c>
      <c r="E154" s="348" t="s">
        <v>3</v>
      </c>
      <c r="F154" s="349" t="s">
        <v>451</v>
      </c>
      <c r="G154" s="347"/>
      <c r="H154" s="350">
        <v>14.673999999999999</v>
      </c>
      <c r="I154" s="144"/>
      <c r="J154" s="347"/>
      <c r="K154" s="347"/>
      <c r="L154" s="142"/>
      <c r="M154" s="145"/>
      <c r="N154" s="146"/>
      <c r="O154" s="146"/>
      <c r="P154" s="146"/>
      <c r="Q154" s="146"/>
      <c r="R154" s="146"/>
      <c r="S154" s="146"/>
      <c r="T154" s="147"/>
      <c r="AT154" s="143" t="s">
        <v>135</v>
      </c>
      <c r="AU154" s="143" t="s">
        <v>83</v>
      </c>
      <c r="AV154" s="13" t="s">
        <v>83</v>
      </c>
      <c r="AW154" s="13" t="s">
        <v>32</v>
      </c>
      <c r="AX154" s="13" t="s">
        <v>73</v>
      </c>
      <c r="AY154" s="143" t="s">
        <v>124</v>
      </c>
    </row>
    <row r="155" spans="1:65" s="15" customFormat="1" x14ac:dyDescent="0.2">
      <c r="B155" s="154"/>
      <c r="C155" s="351"/>
      <c r="D155" s="345" t="s">
        <v>135</v>
      </c>
      <c r="E155" s="352" t="s">
        <v>3</v>
      </c>
      <c r="F155" s="353" t="s">
        <v>152</v>
      </c>
      <c r="G155" s="351"/>
      <c r="H155" s="354">
        <v>14.673999999999999</v>
      </c>
      <c r="I155" s="156"/>
      <c r="J155" s="351"/>
      <c r="K155" s="351"/>
      <c r="L155" s="154"/>
      <c r="M155" s="157"/>
      <c r="N155" s="158"/>
      <c r="O155" s="158"/>
      <c r="P155" s="158"/>
      <c r="Q155" s="158"/>
      <c r="R155" s="158"/>
      <c r="S155" s="158"/>
      <c r="T155" s="159"/>
      <c r="AT155" s="155" t="s">
        <v>135</v>
      </c>
      <c r="AU155" s="155" t="s">
        <v>83</v>
      </c>
      <c r="AV155" s="15" t="s">
        <v>132</v>
      </c>
      <c r="AW155" s="15" t="s">
        <v>32</v>
      </c>
      <c r="AX155" s="15" t="s">
        <v>81</v>
      </c>
      <c r="AY155" s="155" t="s">
        <v>124</v>
      </c>
    </row>
    <row r="156" spans="1:65" s="2" customFormat="1" ht="21.75" customHeight="1" x14ac:dyDescent="0.2">
      <c r="A156" s="34"/>
      <c r="B156" s="131"/>
      <c r="C156" s="334" t="s">
        <v>214</v>
      </c>
      <c r="D156" s="334" t="s">
        <v>127</v>
      </c>
      <c r="E156" s="335" t="s">
        <v>452</v>
      </c>
      <c r="F156" s="336" t="s">
        <v>453</v>
      </c>
      <c r="G156" s="337" t="s">
        <v>209</v>
      </c>
      <c r="H156" s="338">
        <v>7</v>
      </c>
      <c r="I156" s="132"/>
      <c r="J156" s="339">
        <f>ROUND(I156*H156,2)</f>
        <v>0</v>
      </c>
      <c r="K156" s="336" t="s">
        <v>131</v>
      </c>
      <c r="L156" s="35"/>
      <c r="M156" s="133" t="s">
        <v>3</v>
      </c>
      <c r="N156" s="134" t="s">
        <v>44</v>
      </c>
      <c r="O156" s="55"/>
      <c r="P156" s="135">
        <f>O156*H156</f>
        <v>0</v>
      </c>
      <c r="Q156" s="135">
        <v>0</v>
      </c>
      <c r="R156" s="135">
        <f>Q156*H156</f>
        <v>0</v>
      </c>
      <c r="S156" s="135">
        <v>0</v>
      </c>
      <c r="T156" s="136">
        <f>S156*H156</f>
        <v>0</v>
      </c>
      <c r="U156" s="34"/>
      <c r="V156" s="34"/>
      <c r="W156" s="34"/>
      <c r="X156" s="34"/>
      <c r="Y156" s="34"/>
      <c r="Z156" s="34"/>
      <c r="AA156" s="34"/>
      <c r="AB156" s="34"/>
      <c r="AC156" s="34"/>
      <c r="AD156" s="34"/>
      <c r="AE156" s="34"/>
      <c r="AR156" s="137" t="s">
        <v>132</v>
      </c>
      <c r="AT156" s="137" t="s">
        <v>127</v>
      </c>
      <c r="AU156" s="137" t="s">
        <v>83</v>
      </c>
      <c r="AY156" s="19" t="s">
        <v>124</v>
      </c>
      <c r="BE156" s="138">
        <f>IF(N156="základní",J156,0)</f>
        <v>0</v>
      </c>
      <c r="BF156" s="138">
        <f>IF(N156="snížená",J156,0)</f>
        <v>0</v>
      </c>
      <c r="BG156" s="138">
        <f>IF(N156="zákl. přenesená",J156,0)</f>
        <v>0</v>
      </c>
      <c r="BH156" s="138">
        <f>IF(N156="sníž. přenesená",J156,0)</f>
        <v>0</v>
      </c>
      <c r="BI156" s="138">
        <f>IF(N156="nulová",J156,0)</f>
        <v>0</v>
      </c>
      <c r="BJ156" s="19" t="s">
        <v>81</v>
      </c>
      <c r="BK156" s="138">
        <f>ROUND(I156*H156,2)</f>
        <v>0</v>
      </c>
      <c r="BL156" s="19" t="s">
        <v>132</v>
      </c>
      <c r="BM156" s="137" t="s">
        <v>217</v>
      </c>
    </row>
    <row r="157" spans="1:65" s="2" customFormat="1" ht="19.5" x14ac:dyDescent="0.2">
      <c r="A157" s="34"/>
      <c r="B157" s="35"/>
      <c r="C157" s="326"/>
      <c r="D157" s="345" t="s">
        <v>133</v>
      </c>
      <c r="E157" s="326"/>
      <c r="F157" s="346" t="s">
        <v>454</v>
      </c>
      <c r="G157" s="326"/>
      <c r="H157" s="326"/>
      <c r="I157" s="139"/>
      <c r="J157" s="326"/>
      <c r="K157" s="326"/>
      <c r="L157" s="35"/>
      <c r="M157" s="140"/>
      <c r="N157" s="141"/>
      <c r="O157" s="55"/>
      <c r="P157" s="55"/>
      <c r="Q157" s="55"/>
      <c r="R157" s="55"/>
      <c r="S157" s="55"/>
      <c r="T157" s="56"/>
      <c r="U157" s="34"/>
      <c r="V157" s="34"/>
      <c r="W157" s="34"/>
      <c r="X157" s="34"/>
      <c r="Y157" s="34"/>
      <c r="Z157" s="34"/>
      <c r="AA157" s="34"/>
      <c r="AB157" s="34"/>
      <c r="AC157" s="34"/>
      <c r="AD157" s="34"/>
      <c r="AE157" s="34"/>
      <c r="AT157" s="19" t="s">
        <v>133</v>
      </c>
      <c r="AU157" s="19" t="s">
        <v>83</v>
      </c>
    </row>
    <row r="158" spans="1:65" s="13" customFormat="1" x14ac:dyDescent="0.2">
      <c r="B158" s="142"/>
      <c r="C158" s="347"/>
      <c r="D158" s="345" t="s">
        <v>135</v>
      </c>
      <c r="E158" s="348" t="s">
        <v>3</v>
      </c>
      <c r="F158" s="349" t="s">
        <v>299</v>
      </c>
      <c r="G158" s="347"/>
      <c r="H158" s="350">
        <v>4</v>
      </c>
      <c r="I158" s="144"/>
      <c r="J158" s="347"/>
      <c r="K158" s="347"/>
      <c r="L158" s="142"/>
      <c r="M158" s="145"/>
      <c r="N158" s="146"/>
      <c r="O158" s="146"/>
      <c r="P158" s="146"/>
      <c r="Q158" s="146"/>
      <c r="R158" s="146"/>
      <c r="S158" s="146"/>
      <c r="T158" s="147"/>
      <c r="AT158" s="143" t="s">
        <v>135</v>
      </c>
      <c r="AU158" s="143" t="s">
        <v>83</v>
      </c>
      <c r="AV158" s="13" t="s">
        <v>83</v>
      </c>
      <c r="AW158" s="13" t="s">
        <v>32</v>
      </c>
      <c r="AX158" s="13" t="s">
        <v>73</v>
      </c>
      <c r="AY158" s="143" t="s">
        <v>124</v>
      </c>
    </row>
    <row r="159" spans="1:65" s="13" customFormat="1" x14ac:dyDescent="0.2">
      <c r="B159" s="142"/>
      <c r="C159" s="347"/>
      <c r="D159" s="345" t="s">
        <v>135</v>
      </c>
      <c r="E159" s="348" t="s">
        <v>3</v>
      </c>
      <c r="F159" s="349" t="s">
        <v>83</v>
      </c>
      <c r="G159" s="347"/>
      <c r="H159" s="350">
        <v>2</v>
      </c>
      <c r="I159" s="144"/>
      <c r="J159" s="347"/>
      <c r="K159" s="347"/>
      <c r="L159" s="142"/>
      <c r="M159" s="145"/>
      <c r="N159" s="146"/>
      <c r="O159" s="146"/>
      <c r="P159" s="146"/>
      <c r="Q159" s="146"/>
      <c r="R159" s="146"/>
      <c r="S159" s="146"/>
      <c r="T159" s="147"/>
      <c r="AT159" s="143" t="s">
        <v>135</v>
      </c>
      <c r="AU159" s="143" t="s">
        <v>83</v>
      </c>
      <c r="AV159" s="13" t="s">
        <v>83</v>
      </c>
      <c r="AW159" s="13" t="s">
        <v>32</v>
      </c>
      <c r="AX159" s="13" t="s">
        <v>73</v>
      </c>
      <c r="AY159" s="143" t="s">
        <v>124</v>
      </c>
    </row>
    <row r="160" spans="1:65" s="13" customFormat="1" x14ac:dyDescent="0.2">
      <c r="B160" s="142"/>
      <c r="C160" s="347"/>
      <c r="D160" s="345" t="s">
        <v>135</v>
      </c>
      <c r="E160" s="348" t="s">
        <v>3</v>
      </c>
      <c r="F160" s="349" t="s">
        <v>81</v>
      </c>
      <c r="G160" s="347"/>
      <c r="H160" s="350">
        <v>1</v>
      </c>
      <c r="I160" s="144"/>
      <c r="J160" s="347"/>
      <c r="K160" s="347"/>
      <c r="L160" s="142"/>
      <c r="M160" s="145"/>
      <c r="N160" s="146"/>
      <c r="O160" s="146"/>
      <c r="P160" s="146"/>
      <c r="Q160" s="146"/>
      <c r="R160" s="146"/>
      <c r="S160" s="146"/>
      <c r="T160" s="147"/>
      <c r="AT160" s="143" t="s">
        <v>135</v>
      </c>
      <c r="AU160" s="143" t="s">
        <v>83</v>
      </c>
      <c r="AV160" s="13" t="s">
        <v>83</v>
      </c>
      <c r="AW160" s="13" t="s">
        <v>32</v>
      </c>
      <c r="AX160" s="13" t="s">
        <v>73</v>
      </c>
      <c r="AY160" s="143" t="s">
        <v>124</v>
      </c>
    </row>
    <row r="161" spans="1:65" s="15" customFormat="1" x14ac:dyDescent="0.2">
      <c r="B161" s="154"/>
      <c r="C161" s="351"/>
      <c r="D161" s="345" t="s">
        <v>135</v>
      </c>
      <c r="E161" s="352" t="s">
        <v>3</v>
      </c>
      <c r="F161" s="353" t="s">
        <v>152</v>
      </c>
      <c r="G161" s="351"/>
      <c r="H161" s="354">
        <v>7</v>
      </c>
      <c r="I161" s="156"/>
      <c r="J161" s="351"/>
      <c r="K161" s="351"/>
      <c r="L161" s="154"/>
      <c r="M161" s="157"/>
      <c r="N161" s="158"/>
      <c r="O161" s="158"/>
      <c r="P161" s="158"/>
      <c r="Q161" s="158"/>
      <c r="R161" s="158"/>
      <c r="S161" s="158"/>
      <c r="T161" s="159"/>
      <c r="AT161" s="155" t="s">
        <v>135</v>
      </c>
      <c r="AU161" s="155" t="s">
        <v>83</v>
      </c>
      <c r="AV161" s="15" t="s">
        <v>132</v>
      </c>
      <c r="AW161" s="15" t="s">
        <v>32</v>
      </c>
      <c r="AX161" s="15" t="s">
        <v>81</v>
      </c>
      <c r="AY161" s="155" t="s">
        <v>124</v>
      </c>
    </row>
    <row r="162" spans="1:65" s="2" customFormat="1" ht="16.5" customHeight="1" x14ac:dyDescent="0.2">
      <c r="A162" s="34"/>
      <c r="B162" s="131"/>
      <c r="C162" s="358" t="s">
        <v>183</v>
      </c>
      <c r="D162" s="358" t="s">
        <v>230</v>
      </c>
      <c r="E162" s="359" t="s">
        <v>455</v>
      </c>
      <c r="F162" s="360" t="s">
        <v>456</v>
      </c>
      <c r="G162" s="361" t="s">
        <v>209</v>
      </c>
      <c r="H162" s="362">
        <v>1.4</v>
      </c>
      <c r="I162" s="166"/>
      <c r="J162" s="363">
        <f>ROUND(I162*H162,2)</f>
        <v>0</v>
      </c>
      <c r="K162" s="360" t="s">
        <v>131</v>
      </c>
      <c r="L162" s="167"/>
      <c r="M162" s="168" t="s">
        <v>3</v>
      </c>
      <c r="N162" s="169" t="s">
        <v>44</v>
      </c>
      <c r="O162" s="55"/>
      <c r="P162" s="135">
        <f>O162*H162</f>
        <v>0</v>
      </c>
      <c r="Q162" s="135">
        <v>0</v>
      </c>
      <c r="R162" s="135">
        <f>Q162*H162</f>
        <v>0</v>
      </c>
      <c r="S162" s="135">
        <v>0</v>
      </c>
      <c r="T162" s="136">
        <f>S162*H162</f>
        <v>0</v>
      </c>
      <c r="U162" s="34"/>
      <c r="V162" s="34"/>
      <c r="W162" s="34"/>
      <c r="X162" s="34"/>
      <c r="Y162" s="34"/>
      <c r="Z162" s="34"/>
      <c r="AA162" s="34"/>
      <c r="AB162" s="34"/>
      <c r="AC162" s="34"/>
      <c r="AD162" s="34"/>
      <c r="AE162" s="34"/>
      <c r="AR162" s="137" t="s">
        <v>166</v>
      </c>
      <c r="AT162" s="137" t="s">
        <v>230</v>
      </c>
      <c r="AU162" s="137" t="s">
        <v>83</v>
      </c>
      <c r="AY162" s="19" t="s">
        <v>124</v>
      </c>
      <c r="BE162" s="138">
        <f>IF(N162="základní",J162,0)</f>
        <v>0</v>
      </c>
      <c r="BF162" s="138">
        <f>IF(N162="snížená",J162,0)</f>
        <v>0</v>
      </c>
      <c r="BG162" s="138">
        <f>IF(N162="zákl. přenesená",J162,0)</f>
        <v>0</v>
      </c>
      <c r="BH162" s="138">
        <f>IF(N162="sníž. přenesená",J162,0)</f>
        <v>0</v>
      </c>
      <c r="BI162" s="138">
        <f>IF(N162="nulová",J162,0)</f>
        <v>0</v>
      </c>
      <c r="BJ162" s="19" t="s">
        <v>81</v>
      </c>
      <c r="BK162" s="138">
        <f>ROUND(I162*H162,2)</f>
        <v>0</v>
      </c>
      <c r="BL162" s="19" t="s">
        <v>132</v>
      </c>
      <c r="BM162" s="137" t="s">
        <v>234</v>
      </c>
    </row>
    <row r="163" spans="1:65" s="13" customFormat="1" x14ac:dyDescent="0.2">
      <c r="B163" s="142"/>
      <c r="C163" s="347"/>
      <c r="D163" s="345" t="s">
        <v>135</v>
      </c>
      <c r="E163" s="348" t="s">
        <v>3</v>
      </c>
      <c r="F163" s="349" t="s">
        <v>457</v>
      </c>
      <c r="G163" s="347"/>
      <c r="H163" s="350">
        <v>1.4</v>
      </c>
      <c r="I163" s="144"/>
      <c r="J163" s="347"/>
      <c r="K163" s="347"/>
      <c r="L163" s="142"/>
      <c r="M163" s="145"/>
      <c r="N163" s="146"/>
      <c r="O163" s="146"/>
      <c r="P163" s="146"/>
      <c r="Q163" s="146"/>
      <c r="R163" s="146"/>
      <c r="S163" s="146"/>
      <c r="T163" s="147"/>
      <c r="AT163" s="143" t="s">
        <v>135</v>
      </c>
      <c r="AU163" s="143" t="s">
        <v>83</v>
      </c>
      <c r="AV163" s="13" t="s">
        <v>83</v>
      </c>
      <c r="AW163" s="13" t="s">
        <v>32</v>
      </c>
      <c r="AX163" s="13" t="s">
        <v>73</v>
      </c>
      <c r="AY163" s="143" t="s">
        <v>124</v>
      </c>
    </row>
    <row r="164" spans="1:65" s="15" customFormat="1" x14ac:dyDescent="0.2">
      <c r="B164" s="154"/>
      <c r="C164" s="351"/>
      <c r="D164" s="345" t="s">
        <v>135</v>
      </c>
      <c r="E164" s="352" t="s">
        <v>3</v>
      </c>
      <c r="F164" s="353" t="s">
        <v>152</v>
      </c>
      <c r="G164" s="351"/>
      <c r="H164" s="354">
        <v>1.4</v>
      </c>
      <c r="I164" s="156"/>
      <c r="J164" s="351"/>
      <c r="K164" s="351"/>
      <c r="L164" s="154"/>
      <c r="M164" s="157"/>
      <c r="N164" s="158"/>
      <c r="O164" s="158"/>
      <c r="P164" s="158"/>
      <c r="Q164" s="158"/>
      <c r="R164" s="158"/>
      <c r="S164" s="158"/>
      <c r="T164" s="159"/>
      <c r="AT164" s="155" t="s">
        <v>135</v>
      </c>
      <c r="AU164" s="155" t="s">
        <v>83</v>
      </c>
      <c r="AV164" s="15" t="s">
        <v>132</v>
      </c>
      <c r="AW164" s="15" t="s">
        <v>32</v>
      </c>
      <c r="AX164" s="15" t="s">
        <v>81</v>
      </c>
      <c r="AY164" s="155" t="s">
        <v>124</v>
      </c>
    </row>
    <row r="165" spans="1:65" s="12" customFormat="1" ht="22.9" customHeight="1" x14ac:dyDescent="0.2">
      <c r="B165" s="122"/>
      <c r="C165" s="328"/>
      <c r="D165" s="329" t="s">
        <v>72</v>
      </c>
      <c r="E165" s="332" t="s">
        <v>157</v>
      </c>
      <c r="F165" s="332" t="s">
        <v>158</v>
      </c>
      <c r="G165" s="328"/>
      <c r="H165" s="328"/>
      <c r="I165" s="124"/>
      <c r="J165" s="333">
        <f>BK165</f>
        <v>0</v>
      </c>
      <c r="K165" s="328"/>
      <c r="L165" s="122"/>
      <c r="M165" s="125"/>
      <c r="N165" s="126"/>
      <c r="O165" s="126"/>
      <c r="P165" s="127">
        <f>SUM(P166:P192)</f>
        <v>0</v>
      </c>
      <c r="Q165" s="126"/>
      <c r="R165" s="127">
        <f>SUM(R166:R192)</f>
        <v>0</v>
      </c>
      <c r="S165" s="126"/>
      <c r="T165" s="128">
        <f>SUM(T166:T192)</f>
        <v>0</v>
      </c>
      <c r="AR165" s="123" t="s">
        <v>81</v>
      </c>
      <c r="AT165" s="129" t="s">
        <v>72</v>
      </c>
      <c r="AU165" s="129" t="s">
        <v>81</v>
      </c>
      <c r="AY165" s="123" t="s">
        <v>124</v>
      </c>
      <c r="BK165" s="130">
        <f>SUM(BK166:BK192)</f>
        <v>0</v>
      </c>
    </row>
    <row r="166" spans="1:65" s="2" customFormat="1" ht="24" x14ac:dyDescent="0.2">
      <c r="A166" s="34"/>
      <c r="B166" s="131"/>
      <c r="C166" s="334" t="s">
        <v>9</v>
      </c>
      <c r="D166" s="334" t="s">
        <v>127</v>
      </c>
      <c r="E166" s="335" t="s">
        <v>458</v>
      </c>
      <c r="F166" s="336" t="s">
        <v>459</v>
      </c>
      <c r="G166" s="337" t="s">
        <v>130</v>
      </c>
      <c r="H166" s="338">
        <v>448.17500000000001</v>
      </c>
      <c r="I166" s="132"/>
      <c r="J166" s="339">
        <f>ROUND(I166*H166,2)</f>
        <v>0</v>
      </c>
      <c r="K166" s="336" t="s">
        <v>131</v>
      </c>
      <c r="L166" s="35"/>
      <c r="M166" s="133" t="s">
        <v>3</v>
      </c>
      <c r="N166" s="134" t="s">
        <v>44</v>
      </c>
      <c r="O166" s="55"/>
      <c r="P166" s="135">
        <f>O166*H166</f>
        <v>0</v>
      </c>
      <c r="Q166" s="135">
        <v>0</v>
      </c>
      <c r="R166" s="135">
        <f>Q166*H166</f>
        <v>0</v>
      </c>
      <c r="S166" s="135">
        <v>0</v>
      </c>
      <c r="T166" s="136">
        <f>S166*H166</f>
        <v>0</v>
      </c>
      <c r="U166" s="34"/>
      <c r="V166" s="34"/>
      <c r="W166" s="34"/>
      <c r="X166" s="34"/>
      <c r="Y166" s="34"/>
      <c r="Z166" s="34"/>
      <c r="AA166" s="34"/>
      <c r="AB166" s="34"/>
      <c r="AC166" s="34"/>
      <c r="AD166" s="34"/>
      <c r="AE166" s="34"/>
      <c r="AR166" s="137" t="s">
        <v>132</v>
      </c>
      <c r="AT166" s="137" t="s">
        <v>127</v>
      </c>
      <c r="AU166" s="137" t="s">
        <v>83</v>
      </c>
      <c r="AY166" s="19" t="s">
        <v>124</v>
      </c>
      <c r="BE166" s="138">
        <f>IF(N166="základní",J166,0)</f>
        <v>0</v>
      </c>
      <c r="BF166" s="138">
        <f>IF(N166="snížená",J166,0)</f>
        <v>0</v>
      </c>
      <c r="BG166" s="138">
        <f>IF(N166="zákl. přenesená",J166,0)</f>
        <v>0</v>
      </c>
      <c r="BH166" s="138">
        <f>IF(N166="sníž. přenesená",J166,0)</f>
        <v>0</v>
      </c>
      <c r="BI166" s="138">
        <f>IF(N166="nulová",J166,0)</f>
        <v>0</v>
      </c>
      <c r="BJ166" s="19" t="s">
        <v>81</v>
      </c>
      <c r="BK166" s="138">
        <f>ROUND(I166*H166,2)</f>
        <v>0</v>
      </c>
      <c r="BL166" s="19" t="s">
        <v>132</v>
      </c>
      <c r="BM166" s="137" t="s">
        <v>237</v>
      </c>
    </row>
    <row r="167" spans="1:65" s="2" customFormat="1" ht="39" x14ac:dyDescent="0.2">
      <c r="A167" s="34"/>
      <c r="B167" s="35"/>
      <c r="C167" s="326"/>
      <c r="D167" s="345" t="s">
        <v>133</v>
      </c>
      <c r="E167" s="326"/>
      <c r="F167" s="346" t="s">
        <v>460</v>
      </c>
      <c r="G167" s="326"/>
      <c r="H167" s="326"/>
      <c r="I167" s="139"/>
      <c r="J167" s="326"/>
      <c r="K167" s="326"/>
      <c r="L167" s="35"/>
      <c r="M167" s="140"/>
      <c r="N167" s="141"/>
      <c r="O167" s="55"/>
      <c r="P167" s="55"/>
      <c r="Q167" s="55"/>
      <c r="R167" s="55"/>
      <c r="S167" s="55"/>
      <c r="T167" s="56"/>
      <c r="U167" s="34"/>
      <c r="V167" s="34"/>
      <c r="W167" s="34"/>
      <c r="X167" s="34"/>
      <c r="Y167" s="34"/>
      <c r="Z167" s="34"/>
      <c r="AA167" s="34"/>
      <c r="AB167" s="34"/>
      <c r="AC167" s="34"/>
      <c r="AD167" s="34"/>
      <c r="AE167" s="34"/>
      <c r="AT167" s="19" t="s">
        <v>133</v>
      </c>
      <c r="AU167" s="19" t="s">
        <v>83</v>
      </c>
    </row>
    <row r="168" spans="1:65" s="13" customFormat="1" x14ac:dyDescent="0.2">
      <c r="B168" s="142"/>
      <c r="C168" s="347"/>
      <c r="D168" s="345" t="s">
        <v>135</v>
      </c>
      <c r="E168" s="348" t="s">
        <v>3</v>
      </c>
      <c r="F168" s="349" t="s">
        <v>461</v>
      </c>
      <c r="G168" s="347"/>
      <c r="H168" s="350">
        <v>448.17500000000001</v>
      </c>
      <c r="I168" s="144"/>
      <c r="J168" s="347"/>
      <c r="K168" s="347"/>
      <c r="L168" s="142"/>
      <c r="M168" s="145"/>
      <c r="N168" s="146"/>
      <c r="O168" s="146"/>
      <c r="P168" s="146"/>
      <c r="Q168" s="146"/>
      <c r="R168" s="146"/>
      <c r="S168" s="146"/>
      <c r="T168" s="147"/>
      <c r="AT168" s="143" t="s">
        <v>135</v>
      </c>
      <c r="AU168" s="143" t="s">
        <v>83</v>
      </c>
      <c r="AV168" s="13" t="s">
        <v>83</v>
      </c>
      <c r="AW168" s="13" t="s">
        <v>32</v>
      </c>
      <c r="AX168" s="13" t="s">
        <v>73</v>
      </c>
      <c r="AY168" s="143" t="s">
        <v>124</v>
      </c>
    </row>
    <row r="169" spans="1:65" s="15" customFormat="1" x14ac:dyDescent="0.2">
      <c r="B169" s="154"/>
      <c r="C169" s="351"/>
      <c r="D169" s="345" t="s">
        <v>135</v>
      </c>
      <c r="E169" s="352" t="s">
        <v>3</v>
      </c>
      <c r="F169" s="353" t="s">
        <v>152</v>
      </c>
      <c r="G169" s="351"/>
      <c r="H169" s="354">
        <v>448.17500000000001</v>
      </c>
      <c r="I169" s="156"/>
      <c r="J169" s="351"/>
      <c r="K169" s="351"/>
      <c r="L169" s="154"/>
      <c r="M169" s="157"/>
      <c r="N169" s="158"/>
      <c r="O169" s="158"/>
      <c r="P169" s="158"/>
      <c r="Q169" s="158"/>
      <c r="R169" s="158"/>
      <c r="S169" s="158"/>
      <c r="T169" s="159"/>
      <c r="AT169" s="155" t="s">
        <v>135</v>
      </c>
      <c r="AU169" s="155" t="s">
        <v>83</v>
      </c>
      <c r="AV169" s="15" t="s">
        <v>132</v>
      </c>
      <c r="AW169" s="15" t="s">
        <v>32</v>
      </c>
      <c r="AX169" s="15" t="s">
        <v>81</v>
      </c>
      <c r="AY169" s="155" t="s">
        <v>124</v>
      </c>
    </row>
    <row r="170" spans="1:65" s="2" customFormat="1" ht="24" x14ac:dyDescent="0.2">
      <c r="A170" s="34"/>
      <c r="B170" s="131"/>
      <c r="C170" s="334" t="s">
        <v>187</v>
      </c>
      <c r="D170" s="334" t="s">
        <v>127</v>
      </c>
      <c r="E170" s="335" t="s">
        <v>462</v>
      </c>
      <c r="F170" s="336" t="s">
        <v>463</v>
      </c>
      <c r="G170" s="337" t="s">
        <v>130</v>
      </c>
      <c r="H170" s="338">
        <v>13445.25</v>
      </c>
      <c r="I170" s="132"/>
      <c r="J170" s="339">
        <f>ROUND(I170*H170,2)</f>
        <v>0</v>
      </c>
      <c r="K170" s="336" t="s">
        <v>131</v>
      </c>
      <c r="L170" s="35"/>
      <c r="M170" s="133" t="s">
        <v>3</v>
      </c>
      <c r="N170" s="134" t="s">
        <v>44</v>
      </c>
      <c r="O170" s="55"/>
      <c r="P170" s="135">
        <f>O170*H170</f>
        <v>0</v>
      </c>
      <c r="Q170" s="135">
        <v>0</v>
      </c>
      <c r="R170" s="135">
        <f>Q170*H170</f>
        <v>0</v>
      </c>
      <c r="S170" s="135">
        <v>0</v>
      </c>
      <c r="T170" s="136">
        <f>S170*H170</f>
        <v>0</v>
      </c>
      <c r="U170" s="34"/>
      <c r="V170" s="34"/>
      <c r="W170" s="34"/>
      <c r="X170" s="34"/>
      <c r="Y170" s="34"/>
      <c r="Z170" s="34"/>
      <c r="AA170" s="34"/>
      <c r="AB170" s="34"/>
      <c r="AC170" s="34"/>
      <c r="AD170" s="34"/>
      <c r="AE170" s="34"/>
      <c r="AR170" s="137" t="s">
        <v>132</v>
      </c>
      <c r="AT170" s="137" t="s">
        <v>127</v>
      </c>
      <c r="AU170" s="137" t="s">
        <v>83</v>
      </c>
      <c r="AY170" s="19" t="s">
        <v>124</v>
      </c>
      <c r="BE170" s="138">
        <f>IF(N170="základní",J170,0)</f>
        <v>0</v>
      </c>
      <c r="BF170" s="138">
        <f>IF(N170="snížená",J170,0)</f>
        <v>0</v>
      </c>
      <c r="BG170" s="138">
        <f>IF(N170="zákl. přenesená",J170,0)</f>
        <v>0</v>
      </c>
      <c r="BH170" s="138">
        <f>IF(N170="sníž. přenesená",J170,0)</f>
        <v>0</v>
      </c>
      <c r="BI170" s="138">
        <f>IF(N170="nulová",J170,0)</f>
        <v>0</v>
      </c>
      <c r="BJ170" s="19" t="s">
        <v>81</v>
      </c>
      <c r="BK170" s="138">
        <f>ROUND(I170*H170,2)</f>
        <v>0</v>
      </c>
      <c r="BL170" s="19" t="s">
        <v>132</v>
      </c>
      <c r="BM170" s="137" t="s">
        <v>233</v>
      </c>
    </row>
    <row r="171" spans="1:65" s="2" customFormat="1" ht="39" x14ac:dyDescent="0.2">
      <c r="A171" s="34"/>
      <c r="B171" s="35"/>
      <c r="C171" s="326"/>
      <c r="D171" s="345" t="s">
        <v>133</v>
      </c>
      <c r="E171" s="326"/>
      <c r="F171" s="346" t="s">
        <v>460</v>
      </c>
      <c r="G171" s="326"/>
      <c r="H171" s="326"/>
      <c r="I171" s="139"/>
      <c r="J171" s="326"/>
      <c r="K171" s="326"/>
      <c r="L171" s="35"/>
      <c r="M171" s="140"/>
      <c r="N171" s="141"/>
      <c r="O171" s="55"/>
      <c r="P171" s="55"/>
      <c r="Q171" s="55"/>
      <c r="R171" s="55"/>
      <c r="S171" s="55"/>
      <c r="T171" s="56"/>
      <c r="U171" s="34"/>
      <c r="V171" s="34"/>
      <c r="W171" s="34"/>
      <c r="X171" s="34"/>
      <c r="Y171" s="34"/>
      <c r="Z171" s="34"/>
      <c r="AA171" s="34"/>
      <c r="AB171" s="34"/>
      <c r="AC171" s="34"/>
      <c r="AD171" s="34"/>
      <c r="AE171" s="34"/>
      <c r="AT171" s="19" t="s">
        <v>133</v>
      </c>
      <c r="AU171" s="19" t="s">
        <v>83</v>
      </c>
    </row>
    <row r="172" spans="1:65" s="13" customFormat="1" x14ac:dyDescent="0.2">
      <c r="B172" s="142"/>
      <c r="C172" s="347"/>
      <c r="D172" s="345" t="s">
        <v>135</v>
      </c>
      <c r="E172" s="348" t="s">
        <v>3</v>
      </c>
      <c r="F172" s="349" t="s">
        <v>464</v>
      </c>
      <c r="G172" s="347"/>
      <c r="H172" s="350">
        <v>13445.25</v>
      </c>
      <c r="I172" s="144"/>
      <c r="J172" s="347"/>
      <c r="K172" s="347"/>
      <c r="L172" s="142"/>
      <c r="M172" s="145"/>
      <c r="N172" s="146"/>
      <c r="O172" s="146"/>
      <c r="P172" s="146"/>
      <c r="Q172" s="146"/>
      <c r="R172" s="146"/>
      <c r="S172" s="146"/>
      <c r="T172" s="147"/>
      <c r="AT172" s="143" t="s">
        <v>135</v>
      </c>
      <c r="AU172" s="143" t="s">
        <v>83</v>
      </c>
      <c r="AV172" s="13" t="s">
        <v>83</v>
      </c>
      <c r="AW172" s="13" t="s">
        <v>32</v>
      </c>
      <c r="AX172" s="13" t="s">
        <v>73</v>
      </c>
      <c r="AY172" s="143" t="s">
        <v>124</v>
      </c>
    </row>
    <row r="173" spans="1:65" s="15" customFormat="1" x14ac:dyDescent="0.2">
      <c r="B173" s="154"/>
      <c r="C173" s="351"/>
      <c r="D173" s="345" t="s">
        <v>135</v>
      </c>
      <c r="E173" s="352" t="s">
        <v>3</v>
      </c>
      <c r="F173" s="353" t="s">
        <v>152</v>
      </c>
      <c r="G173" s="351"/>
      <c r="H173" s="354">
        <v>13445.25</v>
      </c>
      <c r="I173" s="156"/>
      <c r="J173" s="351"/>
      <c r="K173" s="351"/>
      <c r="L173" s="154"/>
      <c r="M173" s="157"/>
      <c r="N173" s="158"/>
      <c r="O173" s="158"/>
      <c r="P173" s="158"/>
      <c r="Q173" s="158"/>
      <c r="R173" s="158"/>
      <c r="S173" s="158"/>
      <c r="T173" s="159"/>
      <c r="AT173" s="155" t="s">
        <v>135</v>
      </c>
      <c r="AU173" s="155" t="s">
        <v>83</v>
      </c>
      <c r="AV173" s="15" t="s">
        <v>132</v>
      </c>
      <c r="AW173" s="15" t="s">
        <v>32</v>
      </c>
      <c r="AX173" s="15" t="s">
        <v>81</v>
      </c>
      <c r="AY173" s="155" t="s">
        <v>124</v>
      </c>
    </row>
    <row r="174" spans="1:65" s="2" customFormat="1" ht="24" x14ac:dyDescent="0.2">
      <c r="A174" s="34"/>
      <c r="B174" s="131"/>
      <c r="C174" s="334" t="s">
        <v>243</v>
      </c>
      <c r="D174" s="334" t="s">
        <v>127</v>
      </c>
      <c r="E174" s="335" t="s">
        <v>465</v>
      </c>
      <c r="F174" s="336" t="s">
        <v>466</v>
      </c>
      <c r="G174" s="337" t="s">
        <v>130</v>
      </c>
      <c r="H174" s="338">
        <v>448.17500000000001</v>
      </c>
      <c r="I174" s="132"/>
      <c r="J174" s="339">
        <f>ROUND(I174*H174,2)</f>
        <v>0</v>
      </c>
      <c r="K174" s="336" t="s">
        <v>131</v>
      </c>
      <c r="L174" s="35"/>
      <c r="M174" s="133" t="s">
        <v>3</v>
      </c>
      <c r="N174" s="134" t="s">
        <v>44</v>
      </c>
      <c r="O174" s="55"/>
      <c r="P174" s="135">
        <f>O174*H174</f>
        <v>0</v>
      </c>
      <c r="Q174" s="135">
        <v>0</v>
      </c>
      <c r="R174" s="135">
        <f>Q174*H174</f>
        <v>0</v>
      </c>
      <c r="S174" s="135">
        <v>0</v>
      </c>
      <c r="T174" s="136">
        <f>S174*H174</f>
        <v>0</v>
      </c>
      <c r="U174" s="34"/>
      <c r="V174" s="34"/>
      <c r="W174" s="34"/>
      <c r="X174" s="34"/>
      <c r="Y174" s="34"/>
      <c r="Z174" s="34"/>
      <c r="AA174" s="34"/>
      <c r="AB174" s="34"/>
      <c r="AC174" s="34"/>
      <c r="AD174" s="34"/>
      <c r="AE174" s="34"/>
      <c r="AR174" s="137" t="s">
        <v>132</v>
      </c>
      <c r="AT174" s="137" t="s">
        <v>127</v>
      </c>
      <c r="AU174" s="137" t="s">
        <v>83</v>
      </c>
      <c r="AY174" s="19" t="s">
        <v>124</v>
      </c>
      <c r="BE174" s="138">
        <f>IF(N174="základní",J174,0)</f>
        <v>0</v>
      </c>
      <c r="BF174" s="138">
        <f>IF(N174="snížená",J174,0)</f>
        <v>0</v>
      </c>
      <c r="BG174" s="138">
        <f>IF(N174="zákl. přenesená",J174,0)</f>
        <v>0</v>
      </c>
      <c r="BH174" s="138">
        <f>IF(N174="sníž. přenesená",J174,0)</f>
        <v>0</v>
      </c>
      <c r="BI174" s="138">
        <f>IF(N174="nulová",J174,0)</f>
        <v>0</v>
      </c>
      <c r="BJ174" s="19" t="s">
        <v>81</v>
      </c>
      <c r="BK174" s="138">
        <f>ROUND(I174*H174,2)</f>
        <v>0</v>
      </c>
      <c r="BL174" s="19" t="s">
        <v>132</v>
      </c>
      <c r="BM174" s="137" t="s">
        <v>246</v>
      </c>
    </row>
    <row r="175" spans="1:65" s="2" customFormat="1" ht="19.5" x14ac:dyDescent="0.2">
      <c r="A175" s="34"/>
      <c r="B175" s="35"/>
      <c r="C175" s="326"/>
      <c r="D175" s="345" t="s">
        <v>133</v>
      </c>
      <c r="E175" s="326"/>
      <c r="F175" s="346" t="s">
        <v>467</v>
      </c>
      <c r="G175" s="326"/>
      <c r="H175" s="326"/>
      <c r="I175" s="139"/>
      <c r="J175" s="326"/>
      <c r="K175" s="326"/>
      <c r="L175" s="35"/>
      <c r="M175" s="140"/>
      <c r="N175" s="141"/>
      <c r="O175" s="55"/>
      <c r="P175" s="55"/>
      <c r="Q175" s="55"/>
      <c r="R175" s="55"/>
      <c r="S175" s="55"/>
      <c r="T175" s="56"/>
      <c r="U175" s="34"/>
      <c r="V175" s="34"/>
      <c r="W175" s="34"/>
      <c r="X175" s="34"/>
      <c r="Y175" s="34"/>
      <c r="Z175" s="34"/>
      <c r="AA175" s="34"/>
      <c r="AB175" s="34"/>
      <c r="AC175" s="34"/>
      <c r="AD175" s="34"/>
      <c r="AE175" s="34"/>
      <c r="AT175" s="19" t="s">
        <v>133</v>
      </c>
      <c r="AU175" s="19" t="s">
        <v>83</v>
      </c>
    </row>
    <row r="176" spans="1:65" s="13" customFormat="1" x14ac:dyDescent="0.2">
      <c r="B176" s="142"/>
      <c r="C176" s="347"/>
      <c r="D176" s="345" t="s">
        <v>135</v>
      </c>
      <c r="E176" s="348" t="s">
        <v>3</v>
      </c>
      <c r="F176" s="349" t="s">
        <v>461</v>
      </c>
      <c r="G176" s="347"/>
      <c r="H176" s="350">
        <v>448.17500000000001</v>
      </c>
      <c r="I176" s="144"/>
      <c r="J176" s="347"/>
      <c r="K176" s="347"/>
      <c r="L176" s="142"/>
      <c r="M176" s="145"/>
      <c r="N176" s="146"/>
      <c r="O176" s="146"/>
      <c r="P176" s="146"/>
      <c r="Q176" s="146"/>
      <c r="R176" s="146"/>
      <c r="S176" s="146"/>
      <c r="T176" s="147"/>
      <c r="AT176" s="143" t="s">
        <v>135</v>
      </c>
      <c r="AU176" s="143" t="s">
        <v>83</v>
      </c>
      <c r="AV176" s="13" t="s">
        <v>83</v>
      </c>
      <c r="AW176" s="13" t="s">
        <v>32</v>
      </c>
      <c r="AX176" s="13" t="s">
        <v>73</v>
      </c>
      <c r="AY176" s="143" t="s">
        <v>124</v>
      </c>
    </row>
    <row r="177" spans="1:65" s="15" customFormat="1" x14ac:dyDescent="0.2">
      <c r="B177" s="154"/>
      <c r="C177" s="351"/>
      <c r="D177" s="345" t="s">
        <v>135</v>
      </c>
      <c r="E177" s="352" t="s">
        <v>3</v>
      </c>
      <c r="F177" s="353" t="s">
        <v>152</v>
      </c>
      <c r="G177" s="351"/>
      <c r="H177" s="354">
        <v>448.17500000000001</v>
      </c>
      <c r="I177" s="156"/>
      <c r="J177" s="351"/>
      <c r="K177" s="351"/>
      <c r="L177" s="154"/>
      <c r="M177" s="157"/>
      <c r="N177" s="158"/>
      <c r="O177" s="158"/>
      <c r="P177" s="158"/>
      <c r="Q177" s="158"/>
      <c r="R177" s="158"/>
      <c r="S177" s="158"/>
      <c r="T177" s="159"/>
      <c r="AT177" s="155" t="s">
        <v>135</v>
      </c>
      <c r="AU177" s="155" t="s">
        <v>83</v>
      </c>
      <c r="AV177" s="15" t="s">
        <v>132</v>
      </c>
      <c r="AW177" s="15" t="s">
        <v>32</v>
      </c>
      <c r="AX177" s="15" t="s">
        <v>81</v>
      </c>
      <c r="AY177" s="155" t="s">
        <v>124</v>
      </c>
    </row>
    <row r="178" spans="1:65" s="2" customFormat="1" ht="21.75" customHeight="1" x14ac:dyDescent="0.2">
      <c r="A178" s="34"/>
      <c r="B178" s="131"/>
      <c r="C178" s="334" t="s">
        <v>191</v>
      </c>
      <c r="D178" s="334" t="s">
        <v>127</v>
      </c>
      <c r="E178" s="335" t="s">
        <v>468</v>
      </c>
      <c r="F178" s="336" t="s">
        <v>469</v>
      </c>
      <c r="G178" s="337" t="s">
        <v>130</v>
      </c>
      <c r="H178" s="338">
        <v>293.47500000000002</v>
      </c>
      <c r="I178" s="132"/>
      <c r="J178" s="339">
        <f>ROUND(I178*H178,2)</f>
        <v>0</v>
      </c>
      <c r="K178" s="336" t="s">
        <v>131</v>
      </c>
      <c r="L178" s="35"/>
      <c r="M178" s="133" t="s">
        <v>3</v>
      </c>
      <c r="N178" s="134" t="s">
        <v>44</v>
      </c>
      <c r="O178" s="55"/>
      <c r="P178" s="135">
        <f>O178*H178</f>
        <v>0</v>
      </c>
      <c r="Q178" s="135">
        <v>0</v>
      </c>
      <c r="R178" s="135">
        <f>Q178*H178</f>
        <v>0</v>
      </c>
      <c r="S178" s="135">
        <v>0</v>
      </c>
      <c r="T178" s="136">
        <f>S178*H178</f>
        <v>0</v>
      </c>
      <c r="U178" s="34"/>
      <c r="V178" s="34"/>
      <c r="W178" s="34"/>
      <c r="X178" s="34"/>
      <c r="Y178" s="34"/>
      <c r="Z178" s="34"/>
      <c r="AA178" s="34"/>
      <c r="AB178" s="34"/>
      <c r="AC178" s="34"/>
      <c r="AD178" s="34"/>
      <c r="AE178" s="34"/>
      <c r="AR178" s="137" t="s">
        <v>132</v>
      </c>
      <c r="AT178" s="137" t="s">
        <v>127</v>
      </c>
      <c r="AU178" s="137" t="s">
        <v>83</v>
      </c>
      <c r="AY178" s="19" t="s">
        <v>124</v>
      </c>
      <c r="BE178" s="138">
        <f>IF(N178="základní",J178,0)</f>
        <v>0</v>
      </c>
      <c r="BF178" s="138">
        <f>IF(N178="snížená",J178,0)</f>
        <v>0</v>
      </c>
      <c r="BG178" s="138">
        <f>IF(N178="zákl. přenesená",J178,0)</f>
        <v>0</v>
      </c>
      <c r="BH178" s="138">
        <f>IF(N178="sníž. přenesená",J178,0)</f>
        <v>0</v>
      </c>
      <c r="BI178" s="138">
        <f>IF(N178="nulová",J178,0)</f>
        <v>0</v>
      </c>
      <c r="BJ178" s="19" t="s">
        <v>81</v>
      </c>
      <c r="BK178" s="138">
        <f>ROUND(I178*H178,2)</f>
        <v>0</v>
      </c>
      <c r="BL178" s="19" t="s">
        <v>132</v>
      </c>
      <c r="BM178" s="137" t="s">
        <v>250</v>
      </c>
    </row>
    <row r="179" spans="1:65" s="2" customFormat="1" ht="126.75" x14ac:dyDescent="0.2">
      <c r="A179" s="34"/>
      <c r="B179" s="35"/>
      <c r="C179" s="326"/>
      <c r="D179" s="345" t="s">
        <v>133</v>
      </c>
      <c r="E179" s="326"/>
      <c r="F179" s="346" t="s">
        <v>470</v>
      </c>
      <c r="G179" s="326"/>
      <c r="H179" s="326"/>
      <c r="I179" s="139"/>
      <c r="J179" s="326"/>
      <c r="K179" s="326"/>
      <c r="L179" s="35"/>
      <c r="M179" s="140"/>
      <c r="N179" s="141"/>
      <c r="O179" s="55"/>
      <c r="P179" s="55"/>
      <c r="Q179" s="55"/>
      <c r="R179" s="55"/>
      <c r="S179" s="55"/>
      <c r="T179" s="56"/>
      <c r="U179" s="34"/>
      <c r="V179" s="34"/>
      <c r="W179" s="34"/>
      <c r="X179" s="34"/>
      <c r="Y179" s="34"/>
      <c r="Z179" s="34"/>
      <c r="AA179" s="34"/>
      <c r="AB179" s="34"/>
      <c r="AC179" s="34"/>
      <c r="AD179" s="34"/>
      <c r="AE179" s="34"/>
      <c r="AT179" s="19" t="s">
        <v>133</v>
      </c>
      <c r="AU179" s="19" t="s">
        <v>83</v>
      </c>
    </row>
    <row r="180" spans="1:65" s="13" customFormat="1" x14ac:dyDescent="0.2">
      <c r="B180" s="142"/>
      <c r="C180" s="347"/>
      <c r="D180" s="345" t="s">
        <v>135</v>
      </c>
      <c r="E180" s="348" t="s">
        <v>3</v>
      </c>
      <c r="F180" s="349" t="s">
        <v>471</v>
      </c>
      <c r="G180" s="347"/>
      <c r="H180" s="350">
        <v>293.47500000000002</v>
      </c>
      <c r="I180" s="144"/>
      <c r="J180" s="347"/>
      <c r="K180" s="347"/>
      <c r="L180" s="142"/>
      <c r="M180" s="145"/>
      <c r="N180" s="146"/>
      <c r="O180" s="146"/>
      <c r="P180" s="146"/>
      <c r="Q180" s="146"/>
      <c r="R180" s="146"/>
      <c r="S180" s="146"/>
      <c r="T180" s="147"/>
      <c r="AT180" s="143" t="s">
        <v>135</v>
      </c>
      <c r="AU180" s="143" t="s">
        <v>83</v>
      </c>
      <c r="AV180" s="13" t="s">
        <v>83</v>
      </c>
      <c r="AW180" s="13" t="s">
        <v>32</v>
      </c>
      <c r="AX180" s="13" t="s">
        <v>73</v>
      </c>
      <c r="AY180" s="143" t="s">
        <v>124</v>
      </c>
    </row>
    <row r="181" spans="1:65" s="15" customFormat="1" x14ac:dyDescent="0.2">
      <c r="B181" s="154"/>
      <c r="C181" s="351"/>
      <c r="D181" s="345" t="s">
        <v>135</v>
      </c>
      <c r="E181" s="352" t="s">
        <v>3</v>
      </c>
      <c r="F181" s="353" t="s">
        <v>152</v>
      </c>
      <c r="G181" s="351"/>
      <c r="H181" s="354">
        <v>293.47500000000002</v>
      </c>
      <c r="I181" s="156"/>
      <c r="J181" s="351"/>
      <c r="K181" s="351"/>
      <c r="L181" s="154"/>
      <c r="M181" s="157"/>
      <c r="N181" s="158"/>
      <c r="O181" s="158"/>
      <c r="P181" s="158"/>
      <c r="Q181" s="158"/>
      <c r="R181" s="158"/>
      <c r="S181" s="158"/>
      <c r="T181" s="159"/>
      <c r="AT181" s="155" t="s">
        <v>135</v>
      </c>
      <c r="AU181" s="155" t="s">
        <v>83</v>
      </c>
      <c r="AV181" s="15" t="s">
        <v>132</v>
      </c>
      <c r="AW181" s="15" t="s">
        <v>32</v>
      </c>
      <c r="AX181" s="15" t="s">
        <v>81</v>
      </c>
      <c r="AY181" s="155" t="s">
        <v>124</v>
      </c>
    </row>
    <row r="182" spans="1:65" s="2" customFormat="1" ht="24" x14ac:dyDescent="0.2">
      <c r="A182" s="34"/>
      <c r="B182" s="131"/>
      <c r="C182" s="334" t="s">
        <v>252</v>
      </c>
      <c r="D182" s="334" t="s">
        <v>127</v>
      </c>
      <c r="E182" s="335" t="s">
        <v>472</v>
      </c>
      <c r="F182" s="336" t="s">
        <v>473</v>
      </c>
      <c r="G182" s="337" t="s">
        <v>409</v>
      </c>
      <c r="H182" s="338">
        <v>15.343</v>
      </c>
      <c r="I182" s="132"/>
      <c r="J182" s="339">
        <f>ROUND(I182*H182,2)</f>
        <v>0</v>
      </c>
      <c r="K182" s="336" t="s">
        <v>131</v>
      </c>
      <c r="L182" s="35"/>
      <c r="M182" s="133" t="s">
        <v>3</v>
      </c>
      <c r="N182" s="134" t="s">
        <v>44</v>
      </c>
      <c r="O182" s="55"/>
      <c r="P182" s="135">
        <f>O182*H182</f>
        <v>0</v>
      </c>
      <c r="Q182" s="135">
        <v>0</v>
      </c>
      <c r="R182" s="135">
        <f>Q182*H182</f>
        <v>0</v>
      </c>
      <c r="S182" s="135">
        <v>0</v>
      </c>
      <c r="T182" s="136">
        <f>S182*H182</f>
        <v>0</v>
      </c>
      <c r="U182" s="34"/>
      <c r="V182" s="34"/>
      <c r="W182" s="34"/>
      <c r="X182" s="34"/>
      <c r="Y182" s="34"/>
      <c r="Z182" s="34"/>
      <c r="AA182" s="34"/>
      <c r="AB182" s="34"/>
      <c r="AC182" s="34"/>
      <c r="AD182" s="34"/>
      <c r="AE182" s="34"/>
      <c r="AR182" s="137" t="s">
        <v>132</v>
      </c>
      <c r="AT182" s="137" t="s">
        <v>127</v>
      </c>
      <c r="AU182" s="137" t="s">
        <v>83</v>
      </c>
      <c r="AY182" s="19" t="s">
        <v>124</v>
      </c>
      <c r="BE182" s="138">
        <f>IF(N182="základní",J182,0)</f>
        <v>0</v>
      </c>
      <c r="BF182" s="138">
        <f>IF(N182="snížená",J182,0)</f>
        <v>0</v>
      </c>
      <c r="BG182" s="138">
        <f>IF(N182="zákl. přenesená",J182,0)</f>
        <v>0</v>
      </c>
      <c r="BH182" s="138">
        <f>IF(N182="sníž. přenesená",J182,0)</f>
        <v>0</v>
      </c>
      <c r="BI182" s="138">
        <f>IF(N182="nulová",J182,0)</f>
        <v>0</v>
      </c>
      <c r="BJ182" s="19" t="s">
        <v>81</v>
      </c>
      <c r="BK182" s="138">
        <f>ROUND(I182*H182,2)</f>
        <v>0</v>
      </c>
      <c r="BL182" s="19" t="s">
        <v>132</v>
      </c>
      <c r="BM182" s="137" t="s">
        <v>255</v>
      </c>
    </row>
    <row r="183" spans="1:65" s="2" customFormat="1" ht="29.25" x14ac:dyDescent="0.2">
      <c r="A183" s="34"/>
      <c r="B183" s="35"/>
      <c r="C183" s="326"/>
      <c r="D183" s="345" t="s">
        <v>133</v>
      </c>
      <c r="E183" s="326"/>
      <c r="F183" s="346" t="s">
        <v>474</v>
      </c>
      <c r="G183" s="326"/>
      <c r="H183" s="326"/>
      <c r="I183" s="139"/>
      <c r="J183" s="326"/>
      <c r="K183" s="326"/>
      <c r="L183" s="35"/>
      <c r="M183" s="140"/>
      <c r="N183" s="141"/>
      <c r="O183" s="55"/>
      <c r="P183" s="55"/>
      <c r="Q183" s="55"/>
      <c r="R183" s="55"/>
      <c r="S183" s="55"/>
      <c r="T183" s="56"/>
      <c r="U183" s="34"/>
      <c r="V183" s="34"/>
      <c r="W183" s="34"/>
      <c r="X183" s="34"/>
      <c r="Y183" s="34"/>
      <c r="Z183" s="34"/>
      <c r="AA183" s="34"/>
      <c r="AB183" s="34"/>
      <c r="AC183" s="34"/>
      <c r="AD183" s="34"/>
      <c r="AE183" s="34"/>
      <c r="AT183" s="19" t="s">
        <v>133</v>
      </c>
      <c r="AU183" s="19" t="s">
        <v>83</v>
      </c>
    </row>
    <row r="184" spans="1:65" s="13" customFormat="1" x14ac:dyDescent="0.2">
      <c r="B184" s="142"/>
      <c r="C184" s="347"/>
      <c r="D184" s="345" t="s">
        <v>135</v>
      </c>
      <c r="E184" s="348" t="s">
        <v>3</v>
      </c>
      <c r="F184" s="349" t="s">
        <v>475</v>
      </c>
      <c r="G184" s="347"/>
      <c r="H184" s="350">
        <v>9.8179999999999996</v>
      </c>
      <c r="I184" s="144"/>
      <c r="J184" s="347"/>
      <c r="K184" s="347"/>
      <c r="L184" s="142"/>
      <c r="M184" s="145"/>
      <c r="N184" s="146"/>
      <c r="O184" s="146"/>
      <c r="P184" s="146"/>
      <c r="Q184" s="146"/>
      <c r="R184" s="146"/>
      <c r="S184" s="146"/>
      <c r="T184" s="147"/>
      <c r="AT184" s="143" t="s">
        <v>135</v>
      </c>
      <c r="AU184" s="143" t="s">
        <v>83</v>
      </c>
      <c r="AV184" s="13" t="s">
        <v>83</v>
      </c>
      <c r="AW184" s="13" t="s">
        <v>32</v>
      </c>
      <c r="AX184" s="13" t="s">
        <v>73</v>
      </c>
      <c r="AY184" s="143" t="s">
        <v>124</v>
      </c>
    </row>
    <row r="185" spans="1:65" s="13" customFormat="1" x14ac:dyDescent="0.2">
      <c r="B185" s="142"/>
      <c r="C185" s="347"/>
      <c r="D185" s="345" t="s">
        <v>135</v>
      </c>
      <c r="E185" s="348" t="s">
        <v>3</v>
      </c>
      <c r="F185" s="349" t="s">
        <v>476</v>
      </c>
      <c r="G185" s="347"/>
      <c r="H185" s="350">
        <v>5.5250000000000004</v>
      </c>
      <c r="I185" s="144"/>
      <c r="J185" s="347"/>
      <c r="K185" s="347"/>
      <c r="L185" s="142"/>
      <c r="M185" s="145"/>
      <c r="N185" s="146"/>
      <c r="O185" s="146"/>
      <c r="P185" s="146"/>
      <c r="Q185" s="146"/>
      <c r="R185" s="146"/>
      <c r="S185" s="146"/>
      <c r="T185" s="147"/>
      <c r="AT185" s="143" t="s">
        <v>135</v>
      </c>
      <c r="AU185" s="143" t="s">
        <v>83</v>
      </c>
      <c r="AV185" s="13" t="s">
        <v>83</v>
      </c>
      <c r="AW185" s="13" t="s">
        <v>32</v>
      </c>
      <c r="AX185" s="13" t="s">
        <v>73</v>
      </c>
      <c r="AY185" s="143" t="s">
        <v>124</v>
      </c>
    </row>
    <row r="186" spans="1:65" s="15" customFormat="1" x14ac:dyDescent="0.2">
      <c r="B186" s="154"/>
      <c r="C186" s="351"/>
      <c r="D186" s="345" t="s">
        <v>135</v>
      </c>
      <c r="E186" s="352" t="s">
        <v>3</v>
      </c>
      <c r="F186" s="353" t="s">
        <v>152</v>
      </c>
      <c r="G186" s="351"/>
      <c r="H186" s="354">
        <v>15.343</v>
      </c>
      <c r="I186" s="156"/>
      <c r="J186" s="351"/>
      <c r="K186" s="351"/>
      <c r="L186" s="154"/>
      <c r="M186" s="157"/>
      <c r="N186" s="158"/>
      <c r="O186" s="158"/>
      <c r="P186" s="158"/>
      <c r="Q186" s="158"/>
      <c r="R186" s="158"/>
      <c r="S186" s="158"/>
      <c r="T186" s="159"/>
      <c r="AT186" s="155" t="s">
        <v>135</v>
      </c>
      <c r="AU186" s="155" t="s">
        <v>83</v>
      </c>
      <c r="AV186" s="15" t="s">
        <v>132</v>
      </c>
      <c r="AW186" s="15" t="s">
        <v>32</v>
      </c>
      <c r="AX186" s="15" t="s">
        <v>81</v>
      </c>
      <c r="AY186" s="155" t="s">
        <v>124</v>
      </c>
    </row>
    <row r="187" spans="1:65" s="2" customFormat="1" ht="16.5" customHeight="1" x14ac:dyDescent="0.2">
      <c r="A187" s="34"/>
      <c r="B187" s="131"/>
      <c r="C187" s="334" t="s">
        <v>195</v>
      </c>
      <c r="D187" s="334" t="s">
        <v>127</v>
      </c>
      <c r="E187" s="335" t="s">
        <v>477</v>
      </c>
      <c r="F187" s="336" t="s">
        <v>478</v>
      </c>
      <c r="G187" s="337" t="s">
        <v>409</v>
      </c>
      <c r="H187" s="338">
        <v>14.673999999999999</v>
      </c>
      <c r="I187" s="132"/>
      <c r="J187" s="339">
        <f>ROUND(I187*H187,2)</f>
        <v>0</v>
      </c>
      <c r="K187" s="336" t="s">
        <v>131</v>
      </c>
      <c r="L187" s="35"/>
      <c r="M187" s="133" t="s">
        <v>3</v>
      </c>
      <c r="N187" s="134" t="s">
        <v>44</v>
      </c>
      <c r="O187" s="55"/>
      <c r="P187" s="135">
        <f>O187*H187</f>
        <v>0</v>
      </c>
      <c r="Q187" s="135">
        <v>0</v>
      </c>
      <c r="R187" s="135">
        <f>Q187*H187</f>
        <v>0</v>
      </c>
      <c r="S187" s="135">
        <v>0</v>
      </c>
      <c r="T187" s="136">
        <f>S187*H187</f>
        <v>0</v>
      </c>
      <c r="U187" s="34"/>
      <c r="V187" s="34"/>
      <c r="W187" s="34"/>
      <c r="X187" s="34"/>
      <c r="Y187" s="34"/>
      <c r="Z187" s="34"/>
      <c r="AA187" s="34"/>
      <c r="AB187" s="34"/>
      <c r="AC187" s="34"/>
      <c r="AD187" s="34"/>
      <c r="AE187" s="34"/>
      <c r="AR187" s="137" t="s">
        <v>132</v>
      </c>
      <c r="AT187" s="137" t="s">
        <v>127</v>
      </c>
      <c r="AU187" s="137" t="s">
        <v>83</v>
      </c>
      <c r="AY187" s="19" t="s">
        <v>124</v>
      </c>
      <c r="BE187" s="138">
        <f>IF(N187="základní",J187,0)</f>
        <v>0</v>
      </c>
      <c r="BF187" s="138">
        <f>IF(N187="snížená",J187,0)</f>
        <v>0</v>
      </c>
      <c r="BG187" s="138">
        <f>IF(N187="zákl. přenesená",J187,0)</f>
        <v>0</v>
      </c>
      <c r="BH187" s="138">
        <f>IF(N187="sníž. přenesená",J187,0)</f>
        <v>0</v>
      </c>
      <c r="BI187" s="138">
        <f>IF(N187="nulová",J187,0)</f>
        <v>0</v>
      </c>
      <c r="BJ187" s="19" t="s">
        <v>81</v>
      </c>
      <c r="BK187" s="138">
        <f>ROUND(I187*H187,2)</f>
        <v>0</v>
      </c>
      <c r="BL187" s="19" t="s">
        <v>132</v>
      </c>
      <c r="BM187" s="137" t="s">
        <v>260</v>
      </c>
    </row>
    <row r="188" spans="1:65" s="13" customFormat="1" x14ac:dyDescent="0.2">
      <c r="B188" s="142"/>
      <c r="C188" s="347"/>
      <c r="D188" s="345" t="s">
        <v>135</v>
      </c>
      <c r="E188" s="348" t="s">
        <v>3</v>
      </c>
      <c r="F188" s="349" t="s">
        <v>479</v>
      </c>
      <c r="G188" s="347"/>
      <c r="H188" s="350">
        <v>14.673999999999999</v>
      </c>
      <c r="I188" s="144"/>
      <c r="J188" s="347"/>
      <c r="K188" s="347"/>
      <c r="L188" s="142"/>
      <c r="M188" s="145"/>
      <c r="N188" s="146"/>
      <c r="O188" s="146"/>
      <c r="P188" s="146"/>
      <c r="Q188" s="146"/>
      <c r="R188" s="146"/>
      <c r="S188" s="146"/>
      <c r="T188" s="147"/>
      <c r="AT188" s="143" t="s">
        <v>135</v>
      </c>
      <c r="AU188" s="143" t="s">
        <v>83</v>
      </c>
      <c r="AV188" s="13" t="s">
        <v>83</v>
      </c>
      <c r="AW188" s="13" t="s">
        <v>32</v>
      </c>
      <c r="AX188" s="13" t="s">
        <v>73</v>
      </c>
      <c r="AY188" s="143" t="s">
        <v>124</v>
      </c>
    </row>
    <row r="189" spans="1:65" s="15" customFormat="1" x14ac:dyDescent="0.2">
      <c r="B189" s="154"/>
      <c r="C189" s="351"/>
      <c r="D189" s="345" t="s">
        <v>135</v>
      </c>
      <c r="E189" s="352" t="s">
        <v>3</v>
      </c>
      <c r="F189" s="353" t="s">
        <v>152</v>
      </c>
      <c r="G189" s="351"/>
      <c r="H189" s="354">
        <v>14.673999999999999</v>
      </c>
      <c r="I189" s="156"/>
      <c r="J189" s="351"/>
      <c r="K189" s="351"/>
      <c r="L189" s="154"/>
      <c r="M189" s="157"/>
      <c r="N189" s="158"/>
      <c r="O189" s="158"/>
      <c r="P189" s="158"/>
      <c r="Q189" s="158"/>
      <c r="R189" s="158"/>
      <c r="S189" s="158"/>
      <c r="T189" s="159"/>
      <c r="AT189" s="155" t="s">
        <v>135</v>
      </c>
      <c r="AU189" s="155" t="s">
        <v>83</v>
      </c>
      <c r="AV189" s="15" t="s">
        <v>132</v>
      </c>
      <c r="AW189" s="15" t="s">
        <v>32</v>
      </c>
      <c r="AX189" s="15" t="s">
        <v>81</v>
      </c>
      <c r="AY189" s="155" t="s">
        <v>124</v>
      </c>
    </row>
    <row r="190" spans="1:65" s="2" customFormat="1" ht="21.75" customHeight="1" x14ac:dyDescent="0.2">
      <c r="A190" s="34"/>
      <c r="B190" s="131"/>
      <c r="C190" s="334" t="s">
        <v>8</v>
      </c>
      <c r="D190" s="334" t="s">
        <v>127</v>
      </c>
      <c r="E190" s="335" t="s">
        <v>480</v>
      </c>
      <c r="F190" s="336" t="s">
        <v>481</v>
      </c>
      <c r="G190" s="337" t="s">
        <v>409</v>
      </c>
      <c r="H190" s="338">
        <v>161.411</v>
      </c>
      <c r="I190" s="132"/>
      <c r="J190" s="339">
        <f>ROUND(I190*H190,2)</f>
        <v>0</v>
      </c>
      <c r="K190" s="336" t="s">
        <v>131</v>
      </c>
      <c r="L190" s="35"/>
      <c r="M190" s="133" t="s">
        <v>3</v>
      </c>
      <c r="N190" s="134" t="s">
        <v>44</v>
      </c>
      <c r="O190" s="55"/>
      <c r="P190" s="135">
        <f>O190*H190</f>
        <v>0</v>
      </c>
      <c r="Q190" s="135">
        <v>0</v>
      </c>
      <c r="R190" s="135">
        <f>Q190*H190</f>
        <v>0</v>
      </c>
      <c r="S190" s="135">
        <v>0</v>
      </c>
      <c r="T190" s="136">
        <f>S190*H190</f>
        <v>0</v>
      </c>
      <c r="U190" s="34"/>
      <c r="V190" s="34"/>
      <c r="W190" s="34"/>
      <c r="X190" s="34"/>
      <c r="Y190" s="34"/>
      <c r="Z190" s="34"/>
      <c r="AA190" s="34"/>
      <c r="AB190" s="34"/>
      <c r="AC190" s="34"/>
      <c r="AD190" s="34"/>
      <c r="AE190" s="34"/>
      <c r="AR190" s="137" t="s">
        <v>132</v>
      </c>
      <c r="AT190" s="137" t="s">
        <v>127</v>
      </c>
      <c r="AU190" s="137" t="s">
        <v>83</v>
      </c>
      <c r="AY190" s="19" t="s">
        <v>124</v>
      </c>
      <c r="BE190" s="138">
        <f>IF(N190="základní",J190,0)</f>
        <v>0</v>
      </c>
      <c r="BF190" s="138">
        <f>IF(N190="snížená",J190,0)</f>
        <v>0</v>
      </c>
      <c r="BG190" s="138">
        <f>IF(N190="zákl. přenesená",J190,0)</f>
        <v>0</v>
      </c>
      <c r="BH190" s="138">
        <f>IF(N190="sníž. přenesená",J190,0)</f>
        <v>0</v>
      </c>
      <c r="BI190" s="138">
        <f>IF(N190="nulová",J190,0)</f>
        <v>0</v>
      </c>
      <c r="BJ190" s="19" t="s">
        <v>81</v>
      </c>
      <c r="BK190" s="138">
        <f>ROUND(I190*H190,2)</f>
        <v>0</v>
      </c>
      <c r="BL190" s="19" t="s">
        <v>132</v>
      </c>
      <c r="BM190" s="137" t="s">
        <v>268</v>
      </c>
    </row>
    <row r="191" spans="1:65" s="13" customFormat="1" x14ac:dyDescent="0.2">
      <c r="B191" s="142"/>
      <c r="C191" s="347"/>
      <c r="D191" s="345" t="s">
        <v>135</v>
      </c>
      <c r="E191" s="348" t="s">
        <v>3</v>
      </c>
      <c r="F191" s="349" t="s">
        <v>482</v>
      </c>
      <c r="G191" s="347"/>
      <c r="H191" s="350">
        <v>161.411</v>
      </c>
      <c r="I191" s="144"/>
      <c r="J191" s="347"/>
      <c r="K191" s="347"/>
      <c r="L191" s="142"/>
      <c r="M191" s="145"/>
      <c r="N191" s="146"/>
      <c r="O191" s="146"/>
      <c r="P191" s="146"/>
      <c r="Q191" s="146"/>
      <c r="R191" s="146"/>
      <c r="S191" s="146"/>
      <c r="T191" s="147"/>
      <c r="AT191" s="143" t="s">
        <v>135</v>
      </c>
      <c r="AU191" s="143" t="s">
        <v>83</v>
      </c>
      <c r="AV191" s="13" t="s">
        <v>83</v>
      </c>
      <c r="AW191" s="13" t="s">
        <v>32</v>
      </c>
      <c r="AX191" s="13" t="s">
        <v>73</v>
      </c>
      <c r="AY191" s="143" t="s">
        <v>124</v>
      </c>
    </row>
    <row r="192" spans="1:65" s="15" customFormat="1" x14ac:dyDescent="0.2">
      <c r="B192" s="154"/>
      <c r="C192" s="351"/>
      <c r="D192" s="345" t="s">
        <v>135</v>
      </c>
      <c r="E192" s="352" t="s">
        <v>3</v>
      </c>
      <c r="F192" s="353" t="s">
        <v>152</v>
      </c>
      <c r="G192" s="351"/>
      <c r="H192" s="354">
        <v>161.411</v>
      </c>
      <c r="I192" s="156"/>
      <c r="J192" s="351"/>
      <c r="K192" s="351"/>
      <c r="L192" s="154"/>
      <c r="M192" s="157"/>
      <c r="N192" s="158"/>
      <c r="O192" s="158"/>
      <c r="P192" s="158"/>
      <c r="Q192" s="158"/>
      <c r="R192" s="158"/>
      <c r="S192" s="158"/>
      <c r="T192" s="159"/>
      <c r="AT192" s="155" t="s">
        <v>135</v>
      </c>
      <c r="AU192" s="155" t="s">
        <v>83</v>
      </c>
      <c r="AV192" s="15" t="s">
        <v>132</v>
      </c>
      <c r="AW192" s="15" t="s">
        <v>32</v>
      </c>
      <c r="AX192" s="15" t="s">
        <v>81</v>
      </c>
      <c r="AY192" s="155" t="s">
        <v>124</v>
      </c>
    </row>
    <row r="193" spans="1:65" s="12" customFormat="1" ht="22.9" customHeight="1" x14ac:dyDescent="0.2">
      <c r="B193" s="122"/>
      <c r="C193" s="328"/>
      <c r="D193" s="329" t="s">
        <v>72</v>
      </c>
      <c r="E193" s="332" t="s">
        <v>173</v>
      </c>
      <c r="F193" s="332" t="s">
        <v>174</v>
      </c>
      <c r="G193" s="328"/>
      <c r="H193" s="328"/>
      <c r="I193" s="124"/>
      <c r="J193" s="333">
        <f>BK193</f>
        <v>0</v>
      </c>
      <c r="K193" s="328"/>
      <c r="L193" s="122"/>
      <c r="M193" s="125"/>
      <c r="N193" s="126"/>
      <c r="O193" s="126"/>
      <c r="P193" s="127">
        <f>SUM(P194:P203)</f>
        <v>0</v>
      </c>
      <c r="Q193" s="126"/>
      <c r="R193" s="127">
        <f>SUM(R194:R203)</f>
        <v>0</v>
      </c>
      <c r="S193" s="126"/>
      <c r="T193" s="128">
        <f>SUM(T194:T203)</f>
        <v>0</v>
      </c>
      <c r="AR193" s="123" t="s">
        <v>81</v>
      </c>
      <c r="AT193" s="129" t="s">
        <v>72</v>
      </c>
      <c r="AU193" s="129" t="s">
        <v>81</v>
      </c>
      <c r="AY193" s="123" t="s">
        <v>124</v>
      </c>
      <c r="BK193" s="130">
        <f>SUM(BK194:BK203)</f>
        <v>0</v>
      </c>
    </row>
    <row r="194" spans="1:65" s="2" customFormat="1" ht="24" x14ac:dyDescent="0.2">
      <c r="A194" s="34"/>
      <c r="B194" s="131"/>
      <c r="C194" s="334" t="s">
        <v>201</v>
      </c>
      <c r="D194" s="334" t="s">
        <v>127</v>
      </c>
      <c r="E194" s="335" t="s">
        <v>483</v>
      </c>
      <c r="F194" s="336" t="s">
        <v>484</v>
      </c>
      <c r="G194" s="337" t="s">
        <v>177</v>
      </c>
      <c r="H194" s="338">
        <v>291.92899999999997</v>
      </c>
      <c r="I194" s="132"/>
      <c r="J194" s="339">
        <f>ROUND(I194*H194,2)</f>
        <v>0</v>
      </c>
      <c r="K194" s="336" t="s">
        <v>131</v>
      </c>
      <c r="L194" s="35"/>
      <c r="M194" s="133" t="s">
        <v>3</v>
      </c>
      <c r="N194" s="134" t="s">
        <v>44</v>
      </c>
      <c r="O194" s="55"/>
      <c r="P194" s="135">
        <f>O194*H194</f>
        <v>0</v>
      </c>
      <c r="Q194" s="135">
        <v>0</v>
      </c>
      <c r="R194" s="135">
        <f>Q194*H194</f>
        <v>0</v>
      </c>
      <c r="S194" s="135">
        <v>0</v>
      </c>
      <c r="T194" s="136">
        <f>S194*H194</f>
        <v>0</v>
      </c>
      <c r="U194" s="34"/>
      <c r="V194" s="34"/>
      <c r="W194" s="34"/>
      <c r="X194" s="34"/>
      <c r="Y194" s="34"/>
      <c r="Z194" s="34"/>
      <c r="AA194" s="34"/>
      <c r="AB194" s="34"/>
      <c r="AC194" s="34"/>
      <c r="AD194" s="34"/>
      <c r="AE194" s="34"/>
      <c r="AR194" s="137" t="s">
        <v>132</v>
      </c>
      <c r="AT194" s="137" t="s">
        <v>127</v>
      </c>
      <c r="AU194" s="137" t="s">
        <v>83</v>
      </c>
      <c r="AY194" s="19" t="s">
        <v>124</v>
      </c>
      <c r="BE194" s="138">
        <f>IF(N194="základní",J194,0)</f>
        <v>0</v>
      </c>
      <c r="BF194" s="138">
        <f>IF(N194="snížená",J194,0)</f>
        <v>0</v>
      </c>
      <c r="BG194" s="138">
        <f>IF(N194="zákl. přenesená",J194,0)</f>
        <v>0</v>
      </c>
      <c r="BH194" s="138">
        <f>IF(N194="sníž. přenesená",J194,0)</f>
        <v>0</v>
      </c>
      <c r="BI194" s="138">
        <f>IF(N194="nulová",J194,0)</f>
        <v>0</v>
      </c>
      <c r="BJ194" s="19" t="s">
        <v>81</v>
      </c>
      <c r="BK194" s="138">
        <f>ROUND(I194*H194,2)</f>
        <v>0</v>
      </c>
      <c r="BL194" s="19" t="s">
        <v>132</v>
      </c>
      <c r="BM194" s="137" t="s">
        <v>281</v>
      </c>
    </row>
    <row r="195" spans="1:65" s="2" customFormat="1" ht="68.25" x14ac:dyDescent="0.2">
      <c r="A195" s="34"/>
      <c r="B195" s="35"/>
      <c r="C195" s="326"/>
      <c r="D195" s="345" t="s">
        <v>133</v>
      </c>
      <c r="E195" s="326"/>
      <c r="F195" s="346" t="s">
        <v>179</v>
      </c>
      <c r="G195" s="326"/>
      <c r="H195" s="326"/>
      <c r="I195" s="139"/>
      <c r="J195" s="326"/>
      <c r="K195" s="326"/>
      <c r="L195" s="35"/>
      <c r="M195" s="140"/>
      <c r="N195" s="141"/>
      <c r="O195" s="55"/>
      <c r="P195" s="55"/>
      <c r="Q195" s="55"/>
      <c r="R195" s="55"/>
      <c r="S195" s="55"/>
      <c r="T195" s="56"/>
      <c r="U195" s="34"/>
      <c r="V195" s="34"/>
      <c r="W195" s="34"/>
      <c r="X195" s="34"/>
      <c r="Y195" s="34"/>
      <c r="Z195" s="34"/>
      <c r="AA195" s="34"/>
      <c r="AB195" s="34"/>
      <c r="AC195" s="34"/>
      <c r="AD195" s="34"/>
      <c r="AE195" s="34"/>
      <c r="AT195" s="19" t="s">
        <v>133</v>
      </c>
      <c r="AU195" s="19" t="s">
        <v>83</v>
      </c>
    </row>
    <row r="196" spans="1:65" s="2" customFormat="1" ht="21.75" customHeight="1" x14ac:dyDescent="0.2">
      <c r="A196" s="34"/>
      <c r="B196" s="131"/>
      <c r="C196" s="334" t="s">
        <v>291</v>
      </c>
      <c r="D196" s="334" t="s">
        <v>127</v>
      </c>
      <c r="E196" s="335" t="s">
        <v>181</v>
      </c>
      <c r="F196" s="336" t="s">
        <v>182</v>
      </c>
      <c r="G196" s="337" t="s">
        <v>177</v>
      </c>
      <c r="H196" s="338">
        <v>291.92899999999997</v>
      </c>
      <c r="I196" s="132"/>
      <c r="J196" s="339">
        <f>ROUND(I196*H196,2)</f>
        <v>0</v>
      </c>
      <c r="K196" s="336" t="s">
        <v>131</v>
      </c>
      <c r="L196" s="35"/>
      <c r="M196" s="133" t="s">
        <v>3</v>
      </c>
      <c r="N196" s="134" t="s">
        <v>44</v>
      </c>
      <c r="O196" s="55"/>
      <c r="P196" s="135">
        <f>O196*H196</f>
        <v>0</v>
      </c>
      <c r="Q196" s="135">
        <v>0</v>
      </c>
      <c r="R196" s="135">
        <f>Q196*H196</f>
        <v>0</v>
      </c>
      <c r="S196" s="135">
        <v>0</v>
      </c>
      <c r="T196" s="136">
        <f>S196*H196</f>
        <v>0</v>
      </c>
      <c r="U196" s="34"/>
      <c r="V196" s="34"/>
      <c r="W196" s="34"/>
      <c r="X196" s="34"/>
      <c r="Y196" s="34"/>
      <c r="Z196" s="34"/>
      <c r="AA196" s="34"/>
      <c r="AB196" s="34"/>
      <c r="AC196" s="34"/>
      <c r="AD196" s="34"/>
      <c r="AE196" s="34"/>
      <c r="AR196" s="137" t="s">
        <v>132</v>
      </c>
      <c r="AT196" s="137" t="s">
        <v>127</v>
      </c>
      <c r="AU196" s="137" t="s">
        <v>83</v>
      </c>
      <c r="AY196" s="19" t="s">
        <v>124</v>
      </c>
      <c r="BE196" s="138">
        <f>IF(N196="základní",J196,0)</f>
        <v>0</v>
      </c>
      <c r="BF196" s="138">
        <f>IF(N196="snížená",J196,0)</f>
        <v>0</v>
      </c>
      <c r="BG196" s="138">
        <f>IF(N196="zákl. přenesená",J196,0)</f>
        <v>0</v>
      </c>
      <c r="BH196" s="138">
        <f>IF(N196="sníž. přenesená",J196,0)</f>
        <v>0</v>
      </c>
      <c r="BI196" s="138">
        <f>IF(N196="nulová",J196,0)</f>
        <v>0</v>
      </c>
      <c r="BJ196" s="19" t="s">
        <v>81</v>
      </c>
      <c r="BK196" s="138">
        <f>ROUND(I196*H196,2)</f>
        <v>0</v>
      </c>
      <c r="BL196" s="19" t="s">
        <v>132</v>
      </c>
      <c r="BM196" s="137" t="s">
        <v>294</v>
      </c>
    </row>
    <row r="197" spans="1:65" s="2" customFormat="1" ht="48.75" x14ac:dyDescent="0.2">
      <c r="A197" s="34"/>
      <c r="B197" s="35"/>
      <c r="C197" s="326"/>
      <c r="D197" s="345" t="s">
        <v>133</v>
      </c>
      <c r="E197" s="326"/>
      <c r="F197" s="346" t="s">
        <v>184</v>
      </c>
      <c r="G197" s="326"/>
      <c r="H197" s="326"/>
      <c r="I197" s="139"/>
      <c r="J197" s="326"/>
      <c r="K197" s="326"/>
      <c r="L197" s="35"/>
      <c r="M197" s="140"/>
      <c r="N197" s="141"/>
      <c r="O197" s="55"/>
      <c r="P197" s="55"/>
      <c r="Q197" s="55"/>
      <c r="R197" s="55"/>
      <c r="S197" s="55"/>
      <c r="T197" s="56"/>
      <c r="U197" s="34"/>
      <c r="V197" s="34"/>
      <c r="W197" s="34"/>
      <c r="X197" s="34"/>
      <c r="Y197" s="34"/>
      <c r="Z197" s="34"/>
      <c r="AA197" s="34"/>
      <c r="AB197" s="34"/>
      <c r="AC197" s="34"/>
      <c r="AD197" s="34"/>
      <c r="AE197" s="34"/>
      <c r="AT197" s="19" t="s">
        <v>133</v>
      </c>
      <c r="AU197" s="19" t="s">
        <v>83</v>
      </c>
    </row>
    <row r="198" spans="1:65" s="2" customFormat="1" ht="24" x14ac:dyDescent="0.2">
      <c r="A198" s="34"/>
      <c r="B198" s="131"/>
      <c r="C198" s="334" t="s">
        <v>210</v>
      </c>
      <c r="D198" s="334" t="s">
        <v>127</v>
      </c>
      <c r="E198" s="335" t="s">
        <v>185</v>
      </c>
      <c r="F198" s="336" t="s">
        <v>186</v>
      </c>
      <c r="G198" s="337" t="s">
        <v>177</v>
      </c>
      <c r="H198" s="338">
        <v>4377.7349999999997</v>
      </c>
      <c r="I198" s="132"/>
      <c r="J198" s="339">
        <f>ROUND(I198*H198,2)</f>
        <v>0</v>
      </c>
      <c r="K198" s="336" t="s">
        <v>131</v>
      </c>
      <c r="L198" s="35"/>
      <c r="M198" s="133" t="s">
        <v>3</v>
      </c>
      <c r="N198" s="134" t="s">
        <v>44</v>
      </c>
      <c r="O198" s="55"/>
      <c r="P198" s="135">
        <f>O198*H198</f>
        <v>0</v>
      </c>
      <c r="Q198" s="135">
        <v>0</v>
      </c>
      <c r="R198" s="135">
        <f>Q198*H198</f>
        <v>0</v>
      </c>
      <c r="S198" s="135">
        <v>0</v>
      </c>
      <c r="T198" s="136">
        <f>S198*H198</f>
        <v>0</v>
      </c>
      <c r="U198" s="34"/>
      <c r="V198" s="34"/>
      <c r="W198" s="34"/>
      <c r="X198" s="34"/>
      <c r="Y198" s="34"/>
      <c r="Z198" s="34"/>
      <c r="AA198" s="34"/>
      <c r="AB198" s="34"/>
      <c r="AC198" s="34"/>
      <c r="AD198" s="34"/>
      <c r="AE198" s="34"/>
      <c r="AR198" s="137" t="s">
        <v>132</v>
      </c>
      <c r="AT198" s="137" t="s">
        <v>127</v>
      </c>
      <c r="AU198" s="137" t="s">
        <v>83</v>
      </c>
      <c r="AY198" s="19" t="s">
        <v>124</v>
      </c>
      <c r="BE198" s="138">
        <f>IF(N198="základní",J198,0)</f>
        <v>0</v>
      </c>
      <c r="BF198" s="138">
        <f>IF(N198="snížená",J198,0)</f>
        <v>0</v>
      </c>
      <c r="BG198" s="138">
        <f>IF(N198="zákl. přenesená",J198,0)</f>
        <v>0</v>
      </c>
      <c r="BH198" s="138">
        <f>IF(N198="sníž. přenesená",J198,0)</f>
        <v>0</v>
      </c>
      <c r="BI198" s="138">
        <f>IF(N198="nulová",J198,0)</f>
        <v>0</v>
      </c>
      <c r="BJ198" s="19" t="s">
        <v>81</v>
      </c>
      <c r="BK198" s="138">
        <f>ROUND(I198*H198,2)</f>
        <v>0</v>
      </c>
      <c r="BL198" s="19" t="s">
        <v>132</v>
      </c>
      <c r="BM198" s="137" t="s">
        <v>297</v>
      </c>
    </row>
    <row r="199" spans="1:65" s="2" customFormat="1" ht="48.75" x14ac:dyDescent="0.2">
      <c r="A199" s="34"/>
      <c r="B199" s="35"/>
      <c r="C199" s="326"/>
      <c r="D199" s="345" t="s">
        <v>133</v>
      </c>
      <c r="E199" s="326"/>
      <c r="F199" s="346" t="s">
        <v>184</v>
      </c>
      <c r="G199" s="326"/>
      <c r="H199" s="326"/>
      <c r="I199" s="139"/>
      <c r="J199" s="326"/>
      <c r="K199" s="326"/>
      <c r="L199" s="35"/>
      <c r="M199" s="140"/>
      <c r="N199" s="141"/>
      <c r="O199" s="55"/>
      <c r="P199" s="55"/>
      <c r="Q199" s="55"/>
      <c r="R199" s="55"/>
      <c r="S199" s="55"/>
      <c r="T199" s="56"/>
      <c r="U199" s="34"/>
      <c r="V199" s="34"/>
      <c r="W199" s="34"/>
      <c r="X199" s="34"/>
      <c r="Y199" s="34"/>
      <c r="Z199" s="34"/>
      <c r="AA199" s="34"/>
      <c r="AB199" s="34"/>
      <c r="AC199" s="34"/>
      <c r="AD199" s="34"/>
      <c r="AE199" s="34"/>
      <c r="AT199" s="19" t="s">
        <v>133</v>
      </c>
      <c r="AU199" s="19" t="s">
        <v>83</v>
      </c>
    </row>
    <row r="200" spans="1:65" s="13" customFormat="1" x14ac:dyDescent="0.2">
      <c r="B200" s="142"/>
      <c r="C200" s="347"/>
      <c r="D200" s="345" t="s">
        <v>135</v>
      </c>
      <c r="E200" s="348" t="s">
        <v>3</v>
      </c>
      <c r="F200" s="349" t="s">
        <v>485</v>
      </c>
      <c r="G200" s="347"/>
      <c r="H200" s="350">
        <v>4377.7349999999997</v>
      </c>
      <c r="I200" s="144"/>
      <c r="J200" s="347"/>
      <c r="K200" s="347"/>
      <c r="L200" s="142"/>
      <c r="M200" s="145"/>
      <c r="N200" s="146"/>
      <c r="O200" s="146"/>
      <c r="P200" s="146"/>
      <c r="Q200" s="146"/>
      <c r="R200" s="146"/>
      <c r="S200" s="146"/>
      <c r="T200" s="147"/>
      <c r="AT200" s="143" t="s">
        <v>135</v>
      </c>
      <c r="AU200" s="143" t="s">
        <v>83</v>
      </c>
      <c r="AV200" s="13" t="s">
        <v>83</v>
      </c>
      <c r="AW200" s="13" t="s">
        <v>32</v>
      </c>
      <c r="AX200" s="13" t="s">
        <v>73</v>
      </c>
      <c r="AY200" s="143" t="s">
        <v>124</v>
      </c>
    </row>
    <row r="201" spans="1:65" s="15" customFormat="1" x14ac:dyDescent="0.2">
      <c r="B201" s="154"/>
      <c r="C201" s="351"/>
      <c r="D201" s="345" t="s">
        <v>135</v>
      </c>
      <c r="E201" s="352" t="s">
        <v>3</v>
      </c>
      <c r="F201" s="353" t="s">
        <v>152</v>
      </c>
      <c r="G201" s="351"/>
      <c r="H201" s="354">
        <v>4377.7349999999997</v>
      </c>
      <c r="I201" s="156"/>
      <c r="J201" s="351"/>
      <c r="K201" s="351"/>
      <c r="L201" s="154"/>
      <c r="M201" s="157"/>
      <c r="N201" s="158"/>
      <c r="O201" s="158"/>
      <c r="P201" s="158"/>
      <c r="Q201" s="158"/>
      <c r="R201" s="158"/>
      <c r="S201" s="158"/>
      <c r="T201" s="159"/>
      <c r="AT201" s="155" t="s">
        <v>135</v>
      </c>
      <c r="AU201" s="155" t="s">
        <v>83</v>
      </c>
      <c r="AV201" s="15" t="s">
        <v>132</v>
      </c>
      <c r="AW201" s="15" t="s">
        <v>32</v>
      </c>
      <c r="AX201" s="15" t="s">
        <v>81</v>
      </c>
      <c r="AY201" s="155" t="s">
        <v>124</v>
      </c>
    </row>
    <row r="202" spans="1:65" s="2" customFormat="1" ht="24" x14ac:dyDescent="0.2">
      <c r="A202" s="34"/>
      <c r="B202" s="131"/>
      <c r="C202" s="334" t="s">
        <v>302</v>
      </c>
      <c r="D202" s="334" t="s">
        <v>127</v>
      </c>
      <c r="E202" s="335" t="s">
        <v>486</v>
      </c>
      <c r="F202" s="336" t="s">
        <v>487</v>
      </c>
      <c r="G202" s="337" t="s">
        <v>177</v>
      </c>
      <c r="H202" s="338">
        <v>291.84899999999999</v>
      </c>
      <c r="I202" s="132"/>
      <c r="J202" s="339">
        <f>ROUND(I202*H202,2)</f>
        <v>0</v>
      </c>
      <c r="K202" s="336" t="s">
        <v>131</v>
      </c>
      <c r="L202" s="35"/>
      <c r="M202" s="133" t="s">
        <v>3</v>
      </c>
      <c r="N202" s="134" t="s">
        <v>44</v>
      </c>
      <c r="O202" s="55"/>
      <c r="P202" s="135">
        <f>O202*H202</f>
        <v>0</v>
      </c>
      <c r="Q202" s="135">
        <v>0</v>
      </c>
      <c r="R202" s="135">
        <f>Q202*H202</f>
        <v>0</v>
      </c>
      <c r="S202" s="135">
        <v>0</v>
      </c>
      <c r="T202" s="136">
        <f>S202*H202</f>
        <v>0</v>
      </c>
      <c r="U202" s="34"/>
      <c r="V202" s="34"/>
      <c r="W202" s="34"/>
      <c r="X202" s="34"/>
      <c r="Y202" s="34"/>
      <c r="Z202" s="34"/>
      <c r="AA202" s="34"/>
      <c r="AB202" s="34"/>
      <c r="AC202" s="34"/>
      <c r="AD202" s="34"/>
      <c r="AE202" s="34"/>
      <c r="AR202" s="137" t="s">
        <v>132</v>
      </c>
      <c r="AT202" s="137" t="s">
        <v>127</v>
      </c>
      <c r="AU202" s="137" t="s">
        <v>83</v>
      </c>
      <c r="AY202" s="19" t="s">
        <v>124</v>
      </c>
      <c r="BE202" s="138">
        <f>IF(N202="základní",J202,0)</f>
        <v>0</v>
      </c>
      <c r="BF202" s="138">
        <f>IF(N202="snížená",J202,0)</f>
        <v>0</v>
      </c>
      <c r="BG202" s="138">
        <f>IF(N202="zákl. přenesená",J202,0)</f>
        <v>0</v>
      </c>
      <c r="BH202" s="138">
        <f>IF(N202="sníž. přenesená",J202,0)</f>
        <v>0</v>
      </c>
      <c r="BI202" s="138">
        <f>IF(N202="nulová",J202,0)</f>
        <v>0</v>
      </c>
      <c r="BJ202" s="19" t="s">
        <v>81</v>
      </c>
      <c r="BK202" s="138">
        <f>ROUND(I202*H202,2)</f>
        <v>0</v>
      </c>
      <c r="BL202" s="19" t="s">
        <v>132</v>
      </c>
      <c r="BM202" s="137" t="s">
        <v>305</v>
      </c>
    </row>
    <row r="203" spans="1:65" s="2" customFormat="1" ht="48.75" x14ac:dyDescent="0.2">
      <c r="A203" s="34"/>
      <c r="B203" s="35"/>
      <c r="C203" s="326"/>
      <c r="D203" s="345" t="s">
        <v>133</v>
      </c>
      <c r="E203" s="326"/>
      <c r="F203" s="346" t="s">
        <v>192</v>
      </c>
      <c r="G203" s="326"/>
      <c r="H203" s="326"/>
      <c r="I203" s="139"/>
      <c r="J203" s="326"/>
      <c r="K203" s="326"/>
      <c r="L203" s="35"/>
      <c r="M203" s="140"/>
      <c r="N203" s="141"/>
      <c r="O203" s="55"/>
      <c r="P203" s="55"/>
      <c r="Q203" s="55"/>
      <c r="R203" s="55"/>
      <c r="S203" s="55"/>
      <c r="T203" s="56"/>
      <c r="U203" s="34"/>
      <c r="V203" s="34"/>
      <c r="W203" s="34"/>
      <c r="X203" s="34"/>
      <c r="Y203" s="34"/>
      <c r="Z203" s="34"/>
      <c r="AA203" s="34"/>
      <c r="AB203" s="34"/>
      <c r="AC203" s="34"/>
      <c r="AD203" s="34"/>
      <c r="AE203" s="34"/>
      <c r="AT203" s="19" t="s">
        <v>133</v>
      </c>
      <c r="AU203" s="19" t="s">
        <v>83</v>
      </c>
    </row>
    <row r="204" spans="1:65" s="12" customFormat="1" ht="22.9" customHeight="1" x14ac:dyDescent="0.2">
      <c r="B204" s="122"/>
      <c r="C204" s="328"/>
      <c r="D204" s="329" t="s">
        <v>72</v>
      </c>
      <c r="E204" s="332" t="s">
        <v>196</v>
      </c>
      <c r="F204" s="332" t="s">
        <v>197</v>
      </c>
      <c r="G204" s="328"/>
      <c r="H204" s="328"/>
      <c r="I204" s="124"/>
      <c r="J204" s="333">
        <f>BK204</f>
        <v>0</v>
      </c>
      <c r="K204" s="328"/>
      <c r="L204" s="122"/>
      <c r="M204" s="125"/>
      <c r="N204" s="126"/>
      <c r="O204" s="126"/>
      <c r="P204" s="127">
        <f>SUM(P205:P206)</f>
        <v>0</v>
      </c>
      <c r="Q204" s="126"/>
      <c r="R204" s="127">
        <f>SUM(R205:R206)</f>
        <v>0</v>
      </c>
      <c r="S204" s="126"/>
      <c r="T204" s="128">
        <f>SUM(T205:T206)</f>
        <v>0</v>
      </c>
      <c r="AR204" s="123" t="s">
        <v>81</v>
      </c>
      <c r="AT204" s="129" t="s">
        <v>72</v>
      </c>
      <c r="AU204" s="129" t="s">
        <v>81</v>
      </c>
      <c r="AY204" s="123" t="s">
        <v>124</v>
      </c>
      <c r="BK204" s="130">
        <f>SUM(BK205:BK206)</f>
        <v>0</v>
      </c>
    </row>
    <row r="205" spans="1:65" s="2" customFormat="1" ht="33" customHeight="1" x14ac:dyDescent="0.2">
      <c r="A205" s="34"/>
      <c r="B205" s="131"/>
      <c r="C205" s="334" t="s">
        <v>217</v>
      </c>
      <c r="D205" s="334" t="s">
        <v>127</v>
      </c>
      <c r="E205" s="335" t="s">
        <v>488</v>
      </c>
      <c r="F205" s="336" t="s">
        <v>489</v>
      </c>
      <c r="G205" s="337" t="s">
        <v>177</v>
      </c>
      <c r="H205" s="338">
        <v>20.350999999999999</v>
      </c>
      <c r="I205" s="132"/>
      <c r="J205" s="339">
        <f>ROUND(I205*H205,2)</f>
        <v>0</v>
      </c>
      <c r="K205" s="336" t="s">
        <v>131</v>
      </c>
      <c r="L205" s="35"/>
      <c r="M205" s="133" t="s">
        <v>3</v>
      </c>
      <c r="N205" s="134" t="s">
        <v>44</v>
      </c>
      <c r="O205" s="55"/>
      <c r="P205" s="135">
        <f>O205*H205</f>
        <v>0</v>
      </c>
      <c r="Q205" s="135">
        <v>0</v>
      </c>
      <c r="R205" s="135">
        <f>Q205*H205</f>
        <v>0</v>
      </c>
      <c r="S205" s="135">
        <v>0</v>
      </c>
      <c r="T205" s="136">
        <f>S205*H205</f>
        <v>0</v>
      </c>
      <c r="U205" s="34"/>
      <c r="V205" s="34"/>
      <c r="W205" s="34"/>
      <c r="X205" s="34"/>
      <c r="Y205" s="34"/>
      <c r="Z205" s="34"/>
      <c r="AA205" s="34"/>
      <c r="AB205" s="34"/>
      <c r="AC205" s="34"/>
      <c r="AD205" s="34"/>
      <c r="AE205" s="34"/>
      <c r="AR205" s="137" t="s">
        <v>132</v>
      </c>
      <c r="AT205" s="137" t="s">
        <v>127</v>
      </c>
      <c r="AU205" s="137" t="s">
        <v>83</v>
      </c>
      <c r="AY205" s="19" t="s">
        <v>124</v>
      </c>
      <c r="BE205" s="138">
        <f>IF(N205="základní",J205,0)</f>
        <v>0</v>
      </c>
      <c r="BF205" s="138">
        <f>IF(N205="snížená",J205,0)</f>
        <v>0</v>
      </c>
      <c r="BG205" s="138">
        <f>IF(N205="zákl. přenesená",J205,0)</f>
        <v>0</v>
      </c>
      <c r="BH205" s="138">
        <f>IF(N205="sníž. přenesená",J205,0)</f>
        <v>0</v>
      </c>
      <c r="BI205" s="138">
        <f>IF(N205="nulová",J205,0)</f>
        <v>0</v>
      </c>
      <c r="BJ205" s="19" t="s">
        <v>81</v>
      </c>
      <c r="BK205" s="138">
        <f>ROUND(I205*H205,2)</f>
        <v>0</v>
      </c>
      <c r="BL205" s="19" t="s">
        <v>132</v>
      </c>
      <c r="BM205" s="137" t="s">
        <v>309</v>
      </c>
    </row>
    <row r="206" spans="1:65" s="2" customFormat="1" ht="48.75" x14ac:dyDescent="0.2">
      <c r="A206" s="34"/>
      <c r="B206" s="35"/>
      <c r="C206" s="326"/>
      <c r="D206" s="345" t="s">
        <v>133</v>
      </c>
      <c r="E206" s="326"/>
      <c r="F206" s="346" t="s">
        <v>202</v>
      </c>
      <c r="G206" s="326"/>
      <c r="H206" s="326"/>
      <c r="I206" s="139"/>
      <c r="J206" s="326"/>
      <c r="K206" s="326"/>
      <c r="L206" s="35"/>
      <c r="M206" s="140"/>
      <c r="N206" s="141"/>
      <c r="O206" s="55"/>
      <c r="P206" s="55"/>
      <c r="Q206" s="55"/>
      <c r="R206" s="55"/>
      <c r="S206" s="55"/>
      <c r="T206" s="56"/>
      <c r="U206" s="34"/>
      <c r="V206" s="34"/>
      <c r="W206" s="34"/>
      <c r="X206" s="34"/>
      <c r="Y206" s="34"/>
      <c r="Z206" s="34"/>
      <c r="AA206" s="34"/>
      <c r="AB206" s="34"/>
      <c r="AC206" s="34"/>
      <c r="AD206" s="34"/>
      <c r="AE206" s="34"/>
      <c r="AT206" s="19" t="s">
        <v>133</v>
      </c>
      <c r="AU206" s="19" t="s">
        <v>83</v>
      </c>
    </row>
    <row r="207" spans="1:65" s="12" customFormat="1" ht="25.9" customHeight="1" x14ac:dyDescent="0.2">
      <c r="B207" s="122"/>
      <c r="C207" s="328"/>
      <c r="D207" s="329" t="s">
        <v>72</v>
      </c>
      <c r="E207" s="330" t="s">
        <v>203</v>
      </c>
      <c r="F207" s="330" t="s">
        <v>204</v>
      </c>
      <c r="G207" s="328"/>
      <c r="H207" s="328"/>
      <c r="I207" s="124"/>
      <c r="J207" s="331">
        <f>BK207</f>
        <v>0</v>
      </c>
      <c r="K207" s="328"/>
      <c r="L207" s="122"/>
      <c r="M207" s="125"/>
      <c r="N207" s="126"/>
      <c r="O207" s="126"/>
      <c r="P207" s="127">
        <f>P208+P288+P366+P377+P380+P383+P385+P414+P419</f>
        <v>0</v>
      </c>
      <c r="Q207" s="126"/>
      <c r="R207" s="127">
        <f>R208+R288+R366+R377+R380+R383+R385+R414+R419</f>
        <v>0</v>
      </c>
      <c r="S207" s="126"/>
      <c r="T207" s="128">
        <f>T208+T288+T366+T377+T380+T383+T385+T414+T419</f>
        <v>0</v>
      </c>
      <c r="AR207" s="123" t="s">
        <v>83</v>
      </c>
      <c r="AT207" s="129" t="s">
        <v>72</v>
      </c>
      <c r="AU207" s="129" t="s">
        <v>73</v>
      </c>
      <c r="AY207" s="123" t="s">
        <v>124</v>
      </c>
      <c r="BK207" s="130">
        <f>BK208+BK288+BK366+BK377+BK380+BK383+BK385+BK414+BK419</f>
        <v>0</v>
      </c>
    </row>
    <row r="208" spans="1:65" s="12" customFormat="1" ht="22.9" customHeight="1" x14ac:dyDescent="0.2">
      <c r="B208" s="122"/>
      <c r="C208" s="328"/>
      <c r="D208" s="329" t="s">
        <v>72</v>
      </c>
      <c r="E208" s="332" t="s">
        <v>490</v>
      </c>
      <c r="F208" s="332" t="s">
        <v>491</v>
      </c>
      <c r="G208" s="328"/>
      <c r="H208" s="328"/>
      <c r="I208" s="124"/>
      <c r="J208" s="333">
        <f>BK208</f>
        <v>0</v>
      </c>
      <c r="K208" s="328"/>
      <c r="L208" s="122"/>
      <c r="M208" s="125"/>
      <c r="N208" s="126"/>
      <c r="O208" s="126"/>
      <c r="P208" s="127">
        <f>SUM(P209:P287)</f>
        <v>0</v>
      </c>
      <c r="Q208" s="126"/>
      <c r="R208" s="127">
        <f>SUM(R209:R287)</f>
        <v>0</v>
      </c>
      <c r="S208" s="126"/>
      <c r="T208" s="128">
        <f>SUM(T209:T287)</f>
        <v>0</v>
      </c>
      <c r="AR208" s="123" t="s">
        <v>83</v>
      </c>
      <c r="AT208" s="129" t="s">
        <v>72</v>
      </c>
      <c r="AU208" s="129" t="s">
        <v>81</v>
      </c>
      <c r="AY208" s="123" t="s">
        <v>124</v>
      </c>
      <c r="BK208" s="130">
        <f>SUM(BK209:BK287)</f>
        <v>0</v>
      </c>
    </row>
    <row r="209" spans="1:65" s="2" customFormat="1" ht="16.5" customHeight="1" x14ac:dyDescent="0.2">
      <c r="A209" s="34"/>
      <c r="B209" s="131"/>
      <c r="C209" s="334" t="s">
        <v>310</v>
      </c>
      <c r="D209" s="334" t="s">
        <v>127</v>
      </c>
      <c r="E209" s="335" t="s">
        <v>492</v>
      </c>
      <c r="F209" s="336" t="s">
        <v>493</v>
      </c>
      <c r="G209" s="337" t="s">
        <v>130</v>
      </c>
      <c r="H209" s="338">
        <v>329.05</v>
      </c>
      <c r="I209" s="132"/>
      <c r="J209" s="339">
        <f>ROUND(I209*H209,2)</f>
        <v>0</v>
      </c>
      <c r="K209" s="336" t="s">
        <v>131</v>
      </c>
      <c r="L209" s="35"/>
      <c r="M209" s="133" t="s">
        <v>3</v>
      </c>
      <c r="N209" s="134" t="s">
        <v>44</v>
      </c>
      <c r="O209" s="55"/>
      <c r="P209" s="135">
        <f>O209*H209</f>
        <v>0</v>
      </c>
      <c r="Q209" s="135">
        <v>0</v>
      </c>
      <c r="R209" s="135">
        <f>Q209*H209</f>
        <v>0</v>
      </c>
      <c r="S209" s="135">
        <v>0</v>
      </c>
      <c r="T209" s="136">
        <f>S209*H209</f>
        <v>0</v>
      </c>
      <c r="U209" s="34"/>
      <c r="V209" s="34"/>
      <c r="W209" s="34"/>
      <c r="X209" s="34"/>
      <c r="Y209" s="34"/>
      <c r="Z209" s="34"/>
      <c r="AA209" s="34"/>
      <c r="AB209" s="34"/>
      <c r="AC209" s="34"/>
      <c r="AD209" s="34"/>
      <c r="AE209" s="34"/>
      <c r="AR209" s="137" t="s">
        <v>187</v>
      </c>
      <c r="AT209" s="137" t="s">
        <v>127</v>
      </c>
      <c r="AU209" s="137" t="s">
        <v>83</v>
      </c>
      <c r="AY209" s="19" t="s">
        <v>124</v>
      </c>
      <c r="BE209" s="138">
        <f>IF(N209="základní",J209,0)</f>
        <v>0</v>
      </c>
      <c r="BF209" s="138">
        <f>IF(N209="snížená",J209,0)</f>
        <v>0</v>
      </c>
      <c r="BG209" s="138">
        <f>IF(N209="zákl. přenesená",J209,0)</f>
        <v>0</v>
      </c>
      <c r="BH209" s="138">
        <f>IF(N209="sníž. přenesená",J209,0)</f>
        <v>0</v>
      </c>
      <c r="BI209" s="138">
        <f>IF(N209="nulová",J209,0)</f>
        <v>0</v>
      </c>
      <c r="BJ209" s="19" t="s">
        <v>81</v>
      </c>
      <c r="BK209" s="138">
        <f>ROUND(I209*H209,2)</f>
        <v>0</v>
      </c>
      <c r="BL209" s="19" t="s">
        <v>187</v>
      </c>
      <c r="BM209" s="137" t="s">
        <v>313</v>
      </c>
    </row>
    <row r="210" spans="1:65" s="13" customFormat="1" x14ac:dyDescent="0.2">
      <c r="B210" s="142"/>
      <c r="C210" s="347"/>
      <c r="D210" s="345" t="s">
        <v>135</v>
      </c>
      <c r="E210" s="348" t="s">
        <v>3</v>
      </c>
      <c r="F210" s="349" t="s">
        <v>471</v>
      </c>
      <c r="G210" s="347"/>
      <c r="H210" s="350">
        <v>293.47500000000002</v>
      </c>
      <c r="I210" s="144"/>
      <c r="J210" s="347"/>
      <c r="K210" s="347"/>
      <c r="L210" s="142"/>
      <c r="M210" s="145"/>
      <c r="N210" s="146"/>
      <c r="O210" s="146"/>
      <c r="P210" s="146"/>
      <c r="Q210" s="146"/>
      <c r="R210" s="146"/>
      <c r="S210" s="146"/>
      <c r="T210" s="147"/>
      <c r="AT210" s="143" t="s">
        <v>135</v>
      </c>
      <c r="AU210" s="143" t="s">
        <v>83</v>
      </c>
      <c r="AV210" s="13" t="s">
        <v>83</v>
      </c>
      <c r="AW210" s="13" t="s">
        <v>32</v>
      </c>
      <c r="AX210" s="13" t="s">
        <v>73</v>
      </c>
      <c r="AY210" s="143" t="s">
        <v>124</v>
      </c>
    </row>
    <row r="211" spans="1:65" s="13" customFormat="1" x14ac:dyDescent="0.2">
      <c r="B211" s="142"/>
      <c r="C211" s="347"/>
      <c r="D211" s="345" t="s">
        <v>135</v>
      </c>
      <c r="E211" s="348" t="s">
        <v>3</v>
      </c>
      <c r="F211" s="349" t="s">
        <v>494</v>
      </c>
      <c r="G211" s="347"/>
      <c r="H211" s="350">
        <v>22.574999999999999</v>
      </c>
      <c r="I211" s="144"/>
      <c r="J211" s="347"/>
      <c r="K211" s="347"/>
      <c r="L211" s="142"/>
      <c r="M211" s="145"/>
      <c r="N211" s="146"/>
      <c r="O211" s="146"/>
      <c r="P211" s="146"/>
      <c r="Q211" s="146"/>
      <c r="R211" s="146"/>
      <c r="S211" s="146"/>
      <c r="T211" s="147"/>
      <c r="AT211" s="143" t="s">
        <v>135</v>
      </c>
      <c r="AU211" s="143" t="s">
        <v>83</v>
      </c>
      <c r="AV211" s="13" t="s">
        <v>83</v>
      </c>
      <c r="AW211" s="13" t="s">
        <v>32</v>
      </c>
      <c r="AX211" s="13" t="s">
        <v>73</v>
      </c>
      <c r="AY211" s="143" t="s">
        <v>124</v>
      </c>
    </row>
    <row r="212" spans="1:65" s="13" customFormat="1" x14ac:dyDescent="0.2">
      <c r="B212" s="142"/>
      <c r="C212" s="347"/>
      <c r="D212" s="345" t="s">
        <v>135</v>
      </c>
      <c r="E212" s="348" t="s">
        <v>3</v>
      </c>
      <c r="F212" s="349" t="s">
        <v>495</v>
      </c>
      <c r="G212" s="347"/>
      <c r="H212" s="350">
        <v>13</v>
      </c>
      <c r="I212" s="144"/>
      <c r="J212" s="347"/>
      <c r="K212" s="347"/>
      <c r="L212" s="142"/>
      <c r="M212" s="145"/>
      <c r="N212" s="146"/>
      <c r="O212" s="146"/>
      <c r="P212" s="146"/>
      <c r="Q212" s="146"/>
      <c r="R212" s="146"/>
      <c r="S212" s="146"/>
      <c r="T212" s="147"/>
      <c r="AT212" s="143" t="s">
        <v>135</v>
      </c>
      <c r="AU212" s="143" t="s">
        <v>83</v>
      </c>
      <c r="AV212" s="13" t="s">
        <v>83</v>
      </c>
      <c r="AW212" s="13" t="s">
        <v>32</v>
      </c>
      <c r="AX212" s="13" t="s">
        <v>73</v>
      </c>
      <c r="AY212" s="143" t="s">
        <v>124</v>
      </c>
    </row>
    <row r="213" spans="1:65" s="15" customFormat="1" x14ac:dyDescent="0.2">
      <c r="B213" s="154"/>
      <c r="C213" s="351"/>
      <c r="D213" s="345" t="s">
        <v>135</v>
      </c>
      <c r="E213" s="352" t="s">
        <v>3</v>
      </c>
      <c r="F213" s="353" t="s">
        <v>152</v>
      </c>
      <c r="G213" s="351"/>
      <c r="H213" s="354">
        <v>329.05</v>
      </c>
      <c r="I213" s="156"/>
      <c r="J213" s="351"/>
      <c r="K213" s="351"/>
      <c r="L213" s="154"/>
      <c r="M213" s="157"/>
      <c r="N213" s="158"/>
      <c r="O213" s="158"/>
      <c r="P213" s="158"/>
      <c r="Q213" s="158"/>
      <c r="R213" s="158"/>
      <c r="S213" s="158"/>
      <c r="T213" s="159"/>
      <c r="AT213" s="155" t="s">
        <v>135</v>
      </c>
      <c r="AU213" s="155" t="s">
        <v>83</v>
      </c>
      <c r="AV213" s="15" t="s">
        <v>132</v>
      </c>
      <c r="AW213" s="15" t="s">
        <v>32</v>
      </c>
      <c r="AX213" s="15" t="s">
        <v>81</v>
      </c>
      <c r="AY213" s="155" t="s">
        <v>124</v>
      </c>
    </row>
    <row r="214" spans="1:65" s="2" customFormat="1" ht="24" x14ac:dyDescent="0.2">
      <c r="A214" s="34"/>
      <c r="B214" s="131"/>
      <c r="C214" s="334" t="s">
        <v>234</v>
      </c>
      <c r="D214" s="334" t="s">
        <v>127</v>
      </c>
      <c r="E214" s="335" t="s">
        <v>496</v>
      </c>
      <c r="F214" s="336" t="s">
        <v>497</v>
      </c>
      <c r="G214" s="337" t="s">
        <v>130</v>
      </c>
      <c r="H214" s="338">
        <v>396.95600000000002</v>
      </c>
      <c r="I214" s="132"/>
      <c r="J214" s="339">
        <f>ROUND(I214*H214,2)</f>
        <v>0</v>
      </c>
      <c r="K214" s="336" t="s">
        <v>131</v>
      </c>
      <c r="L214" s="35"/>
      <c r="M214" s="133" t="s">
        <v>3</v>
      </c>
      <c r="N214" s="134" t="s">
        <v>44</v>
      </c>
      <c r="O214" s="55"/>
      <c r="P214" s="135">
        <f>O214*H214</f>
        <v>0</v>
      </c>
      <c r="Q214" s="135">
        <v>0</v>
      </c>
      <c r="R214" s="135">
        <f>Q214*H214</f>
        <v>0</v>
      </c>
      <c r="S214" s="135">
        <v>0</v>
      </c>
      <c r="T214" s="136">
        <f>S214*H214</f>
        <v>0</v>
      </c>
      <c r="U214" s="34"/>
      <c r="V214" s="34"/>
      <c r="W214" s="34"/>
      <c r="X214" s="34"/>
      <c r="Y214" s="34"/>
      <c r="Z214" s="34"/>
      <c r="AA214" s="34"/>
      <c r="AB214" s="34"/>
      <c r="AC214" s="34"/>
      <c r="AD214" s="34"/>
      <c r="AE214" s="34"/>
      <c r="AR214" s="137" t="s">
        <v>187</v>
      </c>
      <c r="AT214" s="137" t="s">
        <v>127</v>
      </c>
      <c r="AU214" s="137" t="s">
        <v>83</v>
      </c>
      <c r="AY214" s="19" t="s">
        <v>124</v>
      </c>
      <c r="BE214" s="138">
        <f>IF(N214="základní",J214,0)</f>
        <v>0</v>
      </c>
      <c r="BF214" s="138">
        <f>IF(N214="snížená",J214,0)</f>
        <v>0</v>
      </c>
      <c r="BG214" s="138">
        <f>IF(N214="zákl. přenesená",J214,0)</f>
        <v>0</v>
      </c>
      <c r="BH214" s="138">
        <f>IF(N214="sníž. přenesená",J214,0)</f>
        <v>0</v>
      </c>
      <c r="BI214" s="138">
        <f>IF(N214="nulová",J214,0)</f>
        <v>0</v>
      </c>
      <c r="BJ214" s="19" t="s">
        <v>81</v>
      </c>
      <c r="BK214" s="138">
        <f>ROUND(I214*H214,2)</f>
        <v>0</v>
      </c>
      <c r="BL214" s="19" t="s">
        <v>187</v>
      </c>
      <c r="BM214" s="137" t="s">
        <v>316</v>
      </c>
    </row>
    <row r="215" spans="1:65" s="2" customFormat="1" ht="29.25" x14ac:dyDescent="0.2">
      <c r="A215" s="34"/>
      <c r="B215" s="35"/>
      <c r="C215" s="326"/>
      <c r="D215" s="345" t="s">
        <v>133</v>
      </c>
      <c r="E215" s="326"/>
      <c r="F215" s="346" t="s">
        <v>498</v>
      </c>
      <c r="G215" s="326"/>
      <c r="H215" s="326"/>
      <c r="I215" s="139"/>
      <c r="J215" s="326"/>
      <c r="K215" s="326"/>
      <c r="L215" s="35"/>
      <c r="M215" s="140"/>
      <c r="N215" s="141"/>
      <c r="O215" s="55"/>
      <c r="P215" s="55"/>
      <c r="Q215" s="55"/>
      <c r="R215" s="55"/>
      <c r="S215" s="55"/>
      <c r="T215" s="56"/>
      <c r="U215" s="34"/>
      <c r="V215" s="34"/>
      <c r="W215" s="34"/>
      <c r="X215" s="34"/>
      <c r="Y215" s="34"/>
      <c r="Z215" s="34"/>
      <c r="AA215" s="34"/>
      <c r="AB215" s="34"/>
      <c r="AC215" s="34"/>
      <c r="AD215" s="34"/>
      <c r="AE215" s="34"/>
      <c r="AT215" s="19" t="s">
        <v>133</v>
      </c>
      <c r="AU215" s="19" t="s">
        <v>83</v>
      </c>
    </row>
    <row r="216" spans="1:65" s="13" customFormat="1" x14ac:dyDescent="0.2">
      <c r="B216" s="142"/>
      <c r="C216" s="347"/>
      <c r="D216" s="345" t="s">
        <v>135</v>
      </c>
      <c r="E216" s="348" t="s">
        <v>3</v>
      </c>
      <c r="F216" s="349" t="s">
        <v>499</v>
      </c>
      <c r="G216" s="347"/>
      <c r="H216" s="350">
        <v>323.66399999999999</v>
      </c>
      <c r="I216" s="144"/>
      <c r="J216" s="347"/>
      <c r="K216" s="347"/>
      <c r="L216" s="142"/>
      <c r="M216" s="145"/>
      <c r="N216" s="146"/>
      <c r="O216" s="146"/>
      <c r="P216" s="146"/>
      <c r="Q216" s="146"/>
      <c r="R216" s="146"/>
      <c r="S216" s="146"/>
      <c r="T216" s="147"/>
      <c r="AT216" s="143" t="s">
        <v>135</v>
      </c>
      <c r="AU216" s="143" t="s">
        <v>83</v>
      </c>
      <c r="AV216" s="13" t="s">
        <v>83</v>
      </c>
      <c r="AW216" s="13" t="s">
        <v>32</v>
      </c>
      <c r="AX216" s="13" t="s">
        <v>73</v>
      </c>
      <c r="AY216" s="143" t="s">
        <v>124</v>
      </c>
    </row>
    <row r="217" spans="1:65" s="13" customFormat="1" x14ac:dyDescent="0.2">
      <c r="B217" s="142"/>
      <c r="C217" s="347"/>
      <c r="D217" s="345" t="s">
        <v>135</v>
      </c>
      <c r="E217" s="348" t="s">
        <v>3</v>
      </c>
      <c r="F217" s="349" t="s">
        <v>500</v>
      </c>
      <c r="G217" s="347"/>
      <c r="H217" s="350">
        <v>46.725000000000001</v>
      </c>
      <c r="I217" s="144"/>
      <c r="J217" s="347"/>
      <c r="K217" s="347"/>
      <c r="L217" s="142"/>
      <c r="M217" s="145"/>
      <c r="N217" s="146"/>
      <c r="O217" s="146"/>
      <c r="P217" s="146"/>
      <c r="Q217" s="146"/>
      <c r="R217" s="146"/>
      <c r="S217" s="146"/>
      <c r="T217" s="147"/>
      <c r="AT217" s="143" t="s">
        <v>135</v>
      </c>
      <c r="AU217" s="143" t="s">
        <v>83</v>
      </c>
      <c r="AV217" s="13" t="s">
        <v>83</v>
      </c>
      <c r="AW217" s="13" t="s">
        <v>32</v>
      </c>
      <c r="AX217" s="13" t="s">
        <v>73</v>
      </c>
      <c r="AY217" s="143" t="s">
        <v>124</v>
      </c>
    </row>
    <row r="218" spans="1:65" s="13" customFormat="1" x14ac:dyDescent="0.2">
      <c r="B218" s="142"/>
      <c r="C218" s="347"/>
      <c r="D218" s="345" t="s">
        <v>135</v>
      </c>
      <c r="E218" s="348" t="s">
        <v>3</v>
      </c>
      <c r="F218" s="349" t="s">
        <v>501</v>
      </c>
      <c r="G218" s="347"/>
      <c r="H218" s="350">
        <v>26.567</v>
      </c>
      <c r="I218" s="144"/>
      <c r="J218" s="347"/>
      <c r="K218" s="347"/>
      <c r="L218" s="142"/>
      <c r="M218" s="145"/>
      <c r="N218" s="146"/>
      <c r="O218" s="146"/>
      <c r="P218" s="146"/>
      <c r="Q218" s="146"/>
      <c r="R218" s="146"/>
      <c r="S218" s="146"/>
      <c r="T218" s="147"/>
      <c r="AT218" s="143" t="s">
        <v>135</v>
      </c>
      <c r="AU218" s="143" t="s">
        <v>83</v>
      </c>
      <c r="AV218" s="13" t="s">
        <v>83</v>
      </c>
      <c r="AW218" s="13" t="s">
        <v>32</v>
      </c>
      <c r="AX218" s="13" t="s">
        <v>73</v>
      </c>
      <c r="AY218" s="143" t="s">
        <v>124</v>
      </c>
    </row>
    <row r="219" spans="1:65" s="15" customFormat="1" x14ac:dyDescent="0.2">
      <c r="B219" s="154"/>
      <c r="C219" s="351"/>
      <c r="D219" s="345" t="s">
        <v>135</v>
      </c>
      <c r="E219" s="352" t="s">
        <v>3</v>
      </c>
      <c r="F219" s="353" t="s">
        <v>152</v>
      </c>
      <c r="G219" s="351"/>
      <c r="H219" s="354">
        <v>396.95600000000002</v>
      </c>
      <c r="I219" s="156"/>
      <c r="J219" s="351"/>
      <c r="K219" s="351"/>
      <c r="L219" s="154"/>
      <c r="M219" s="157"/>
      <c r="N219" s="158"/>
      <c r="O219" s="158"/>
      <c r="P219" s="158"/>
      <c r="Q219" s="158"/>
      <c r="R219" s="158"/>
      <c r="S219" s="158"/>
      <c r="T219" s="159"/>
      <c r="AT219" s="155" t="s">
        <v>135</v>
      </c>
      <c r="AU219" s="155" t="s">
        <v>83</v>
      </c>
      <c r="AV219" s="15" t="s">
        <v>132</v>
      </c>
      <c r="AW219" s="15" t="s">
        <v>32</v>
      </c>
      <c r="AX219" s="15" t="s">
        <v>81</v>
      </c>
      <c r="AY219" s="155" t="s">
        <v>124</v>
      </c>
    </row>
    <row r="220" spans="1:65" s="2" customFormat="1" ht="16.5" customHeight="1" x14ac:dyDescent="0.2">
      <c r="A220" s="34"/>
      <c r="B220" s="131"/>
      <c r="C220" s="358" t="s">
        <v>317</v>
      </c>
      <c r="D220" s="358" t="s">
        <v>230</v>
      </c>
      <c r="E220" s="359" t="s">
        <v>502</v>
      </c>
      <c r="F220" s="360" t="s">
        <v>503</v>
      </c>
      <c r="G220" s="361" t="s">
        <v>177</v>
      </c>
      <c r="H220" s="362">
        <v>0.11899999999999999</v>
      </c>
      <c r="I220" s="166"/>
      <c r="J220" s="363">
        <f>ROUND(I220*H220,2)</f>
        <v>0</v>
      </c>
      <c r="K220" s="360" t="s">
        <v>131</v>
      </c>
      <c r="L220" s="167"/>
      <c r="M220" s="168" t="s">
        <v>3</v>
      </c>
      <c r="N220" s="169" t="s">
        <v>44</v>
      </c>
      <c r="O220" s="55"/>
      <c r="P220" s="135">
        <f>O220*H220</f>
        <v>0</v>
      </c>
      <c r="Q220" s="135">
        <v>0</v>
      </c>
      <c r="R220" s="135">
        <f>Q220*H220</f>
        <v>0</v>
      </c>
      <c r="S220" s="135">
        <v>0</v>
      </c>
      <c r="T220" s="136">
        <f>S220*H220</f>
        <v>0</v>
      </c>
      <c r="U220" s="34"/>
      <c r="V220" s="34"/>
      <c r="W220" s="34"/>
      <c r="X220" s="34"/>
      <c r="Y220" s="34"/>
      <c r="Z220" s="34"/>
      <c r="AA220" s="34"/>
      <c r="AB220" s="34"/>
      <c r="AC220" s="34"/>
      <c r="AD220" s="34"/>
      <c r="AE220" s="34"/>
      <c r="AR220" s="137" t="s">
        <v>233</v>
      </c>
      <c r="AT220" s="137" t="s">
        <v>230</v>
      </c>
      <c r="AU220" s="137" t="s">
        <v>83</v>
      </c>
      <c r="AY220" s="19" t="s">
        <v>124</v>
      </c>
      <c r="BE220" s="138">
        <f>IF(N220="základní",J220,0)</f>
        <v>0</v>
      </c>
      <c r="BF220" s="138">
        <f>IF(N220="snížená",J220,0)</f>
        <v>0</v>
      </c>
      <c r="BG220" s="138">
        <f>IF(N220="zákl. přenesená",J220,0)</f>
        <v>0</v>
      </c>
      <c r="BH220" s="138">
        <f>IF(N220="sníž. přenesená",J220,0)</f>
        <v>0</v>
      </c>
      <c r="BI220" s="138">
        <f>IF(N220="nulová",J220,0)</f>
        <v>0</v>
      </c>
      <c r="BJ220" s="19" t="s">
        <v>81</v>
      </c>
      <c r="BK220" s="138">
        <f>ROUND(I220*H220,2)</f>
        <v>0</v>
      </c>
      <c r="BL220" s="19" t="s">
        <v>187</v>
      </c>
      <c r="BM220" s="137" t="s">
        <v>320</v>
      </c>
    </row>
    <row r="221" spans="1:65" s="13" customFormat="1" x14ac:dyDescent="0.2">
      <c r="B221" s="142"/>
      <c r="C221" s="347"/>
      <c r="D221" s="345" t="s">
        <v>135</v>
      </c>
      <c r="E221" s="348" t="s">
        <v>3</v>
      </c>
      <c r="F221" s="349" t="s">
        <v>504</v>
      </c>
      <c r="G221" s="347"/>
      <c r="H221" s="350">
        <v>0.11899999999999999</v>
      </c>
      <c r="I221" s="144"/>
      <c r="J221" s="347"/>
      <c r="K221" s="347"/>
      <c r="L221" s="142"/>
      <c r="M221" s="145"/>
      <c r="N221" s="146"/>
      <c r="O221" s="146"/>
      <c r="P221" s="146"/>
      <c r="Q221" s="146"/>
      <c r="R221" s="146"/>
      <c r="S221" s="146"/>
      <c r="T221" s="147"/>
      <c r="AT221" s="143" t="s">
        <v>135</v>
      </c>
      <c r="AU221" s="143" t="s">
        <v>83</v>
      </c>
      <c r="AV221" s="13" t="s">
        <v>83</v>
      </c>
      <c r="AW221" s="13" t="s">
        <v>32</v>
      </c>
      <c r="AX221" s="13" t="s">
        <v>73</v>
      </c>
      <c r="AY221" s="143" t="s">
        <v>124</v>
      </c>
    </row>
    <row r="222" spans="1:65" s="15" customFormat="1" x14ac:dyDescent="0.2">
      <c r="B222" s="154"/>
      <c r="C222" s="351"/>
      <c r="D222" s="345" t="s">
        <v>135</v>
      </c>
      <c r="E222" s="352" t="s">
        <v>3</v>
      </c>
      <c r="F222" s="353" t="s">
        <v>152</v>
      </c>
      <c r="G222" s="351"/>
      <c r="H222" s="354">
        <v>0.11899999999999999</v>
      </c>
      <c r="I222" s="156"/>
      <c r="J222" s="351"/>
      <c r="K222" s="351"/>
      <c r="L222" s="154"/>
      <c r="M222" s="157"/>
      <c r="N222" s="158"/>
      <c r="O222" s="158"/>
      <c r="P222" s="158"/>
      <c r="Q222" s="158"/>
      <c r="R222" s="158"/>
      <c r="S222" s="158"/>
      <c r="T222" s="159"/>
      <c r="AT222" s="155" t="s">
        <v>135</v>
      </c>
      <c r="AU222" s="155" t="s">
        <v>83</v>
      </c>
      <c r="AV222" s="15" t="s">
        <v>132</v>
      </c>
      <c r="AW222" s="15" t="s">
        <v>32</v>
      </c>
      <c r="AX222" s="15" t="s">
        <v>81</v>
      </c>
      <c r="AY222" s="155" t="s">
        <v>124</v>
      </c>
    </row>
    <row r="223" spans="1:65" s="2" customFormat="1" ht="16.5" customHeight="1" x14ac:dyDescent="0.2">
      <c r="A223" s="34"/>
      <c r="B223" s="131"/>
      <c r="C223" s="334" t="s">
        <v>237</v>
      </c>
      <c r="D223" s="334" t="s">
        <v>127</v>
      </c>
      <c r="E223" s="335" t="s">
        <v>505</v>
      </c>
      <c r="F223" s="336" t="s">
        <v>506</v>
      </c>
      <c r="G223" s="337" t="s">
        <v>130</v>
      </c>
      <c r="H223" s="338">
        <v>396.95600000000002</v>
      </c>
      <c r="I223" s="132"/>
      <c r="J223" s="339">
        <f>ROUND(I223*H223,2)</f>
        <v>0</v>
      </c>
      <c r="K223" s="336" t="s">
        <v>131</v>
      </c>
      <c r="L223" s="35"/>
      <c r="M223" s="133" t="s">
        <v>3</v>
      </c>
      <c r="N223" s="134" t="s">
        <v>44</v>
      </c>
      <c r="O223" s="55"/>
      <c r="P223" s="135">
        <f>O223*H223</f>
        <v>0</v>
      </c>
      <c r="Q223" s="135">
        <v>0</v>
      </c>
      <c r="R223" s="135">
        <f>Q223*H223</f>
        <v>0</v>
      </c>
      <c r="S223" s="135">
        <v>0</v>
      </c>
      <c r="T223" s="136">
        <f>S223*H223</f>
        <v>0</v>
      </c>
      <c r="U223" s="34"/>
      <c r="V223" s="34"/>
      <c r="W223" s="34"/>
      <c r="X223" s="34"/>
      <c r="Y223" s="34"/>
      <c r="Z223" s="34"/>
      <c r="AA223" s="34"/>
      <c r="AB223" s="34"/>
      <c r="AC223" s="34"/>
      <c r="AD223" s="34"/>
      <c r="AE223" s="34"/>
      <c r="AR223" s="137" t="s">
        <v>187</v>
      </c>
      <c r="AT223" s="137" t="s">
        <v>127</v>
      </c>
      <c r="AU223" s="137" t="s">
        <v>83</v>
      </c>
      <c r="AY223" s="19" t="s">
        <v>124</v>
      </c>
      <c r="BE223" s="138">
        <f>IF(N223="základní",J223,0)</f>
        <v>0</v>
      </c>
      <c r="BF223" s="138">
        <f>IF(N223="snížená",J223,0)</f>
        <v>0</v>
      </c>
      <c r="BG223" s="138">
        <f>IF(N223="zákl. přenesená",J223,0)</f>
        <v>0</v>
      </c>
      <c r="BH223" s="138">
        <f>IF(N223="sníž. přenesená",J223,0)</f>
        <v>0</v>
      </c>
      <c r="BI223" s="138">
        <f>IF(N223="nulová",J223,0)</f>
        <v>0</v>
      </c>
      <c r="BJ223" s="19" t="s">
        <v>81</v>
      </c>
      <c r="BK223" s="138">
        <f>ROUND(I223*H223,2)</f>
        <v>0</v>
      </c>
      <c r="BL223" s="19" t="s">
        <v>187</v>
      </c>
      <c r="BM223" s="137" t="s">
        <v>321</v>
      </c>
    </row>
    <row r="224" spans="1:65" s="2" customFormat="1" ht="29.25" x14ac:dyDescent="0.2">
      <c r="A224" s="34"/>
      <c r="B224" s="35"/>
      <c r="C224" s="326"/>
      <c r="D224" s="345" t="s">
        <v>133</v>
      </c>
      <c r="E224" s="326"/>
      <c r="F224" s="346" t="s">
        <v>507</v>
      </c>
      <c r="G224" s="326"/>
      <c r="H224" s="326"/>
      <c r="I224" s="139"/>
      <c r="J224" s="326"/>
      <c r="K224" s="326"/>
      <c r="L224" s="35"/>
      <c r="M224" s="140"/>
      <c r="N224" s="141"/>
      <c r="O224" s="55"/>
      <c r="P224" s="55"/>
      <c r="Q224" s="55"/>
      <c r="R224" s="55"/>
      <c r="S224" s="55"/>
      <c r="T224" s="56"/>
      <c r="U224" s="34"/>
      <c r="V224" s="34"/>
      <c r="W224" s="34"/>
      <c r="X224" s="34"/>
      <c r="Y224" s="34"/>
      <c r="Z224" s="34"/>
      <c r="AA224" s="34"/>
      <c r="AB224" s="34"/>
      <c r="AC224" s="34"/>
      <c r="AD224" s="34"/>
      <c r="AE224" s="34"/>
      <c r="AT224" s="19" t="s">
        <v>133</v>
      </c>
      <c r="AU224" s="19" t="s">
        <v>83</v>
      </c>
    </row>
    <row r="225" spans="1:65" s="2" customFormat="1" ht="24" x14ac:dyDescent="0.2">
      <c r="A225" s="34"/>
      <c r="B225" s="131"/>
      <c r="C225" s="358" t="s">
        <v>322</v>
      </c>
      <c r="D225" s="358" t="s">
        <v>230</v>
      </c>
      <c r="E225" s="359" t="s">
        <v>508</v>
      </c>
      <c r="F225" s="360" t="s">
        <v>509</v>
      </c>
      <c r="G225" s="361" t="s">
        <v>130</v>
      </c>
      <c r="H225" s="362">
        <v>456.49900000000002</v>
      </c>
      <c r="I225" s="166"/>
      <c r="J225" s="363">
        <f>ROUND(I225*H225,2)</f>
        <v>0</v>
      </c>
      <c r="K225" s="360" t="s">
        <v>131</v>
      </c>
      <c r="L225" s="167"/>
      <c r="M225" s="168" t="s">
        <v>3</v>
      </c>
      <c r="N225" s="169" t="s">
        <v>44</v>
      </c>
      <c r="O225" s="55"/>
      <c r="P225" s="135">
        <f>O225*H225</f>
        <v>0</v>
      </c>
      <c r="Q225" s="135">
        <v>0</v>
      </c>
      <c r="R225" s="135">
        <f>Q225*H225</f>
        <v>0</v>
      </c>
      <c r="S225" s="135">
        <v>0</v>
      </c>
      <c r="T225" s="136">
        <f>S225*H225</f>
        <v>0</v>
      </c>
      <c r="U225" s="34"/>
      <c r="V225" s="34"/>
      <c r="W225" s="34"/>
      <c r="X225" s="34"/>
      <c r="Y225" s="34"/>
      <c r="Z225" s="34"/>
      <c r="AA225" s="34"/>
      <c r="AB225" s="34"/>
      <c r="AC225" s="34"/>
      <c r="AD225" s="34"/>
      <c r="AE225" s="34"/>
      <c r="AR225" s="137" t="s">
        <v>233</v>
      </c>
      <c r="AT225" s="137" t="s">
        <v>230</v>
      </c>
      <c r="AU225" s="137" t="s">
        <v>83</v>
      </c>
      <c r="AY225" s="19" t="s">
        <v>124</v>
      </c>
      <c r="BE225" s="138">
        <f>IF(N225="základní",J225,0)</f>
        <v>0</v>
      </c>
      <c r="BF225" s="138">
        <f>IF(N225="snížená",J225,0)</f>
        <v>0</v>
      </c>
      <c r="BG225" s="138">
        <f>IF(N225="zákl. přenesená",J225,0)</f>
        <v>0</v>
      </c>
      <c r="BH225" s="138">
        <f>IF(N225="sníž. přenesená",J225,0)</f>
        <v>0</v>
      </c>
      <c r="BI225" s="138">
        <f>IF(N225="nulová",J225,0)</f>
        <v>0</v>
      </c>
      <c r="BJ225" s="19" t="s">
        <v>81</v>
      </c>
      <c r="BK225" s="138">
        <f>ROUND(I225*H225,2)</f>
        <v>0</v>
      </c>
      <c r="BL225" s="19" t="s">
        <v>187</v>
      </c>
      <c r="BM225" s="137" t="s">
        <v>325</v>
      </c>
    </row>
    <row r="226" spans="1:65" s="13" customFormat="1" x14ac:dyDescent="0.2">
      <c r="B226" s="142"/>
      <c r="C226" s="347"/>
      <c r="D226" s="345" t="s">
        <v>135</v>
      </c>
      <c r="E226" s="348" t="s">
        <v>3</v>
      </c>
      <c r="F226" s="349" t="s">
        <v>510</v>
      </c>
      <c r="G226" s="347"/>
      <c r="H226" s="350">
        <v>456.49900000000002</v>
      </c>
      <c r="I226" s="144"/>
      <c r="J226" s="347"/>
      <c r="K226" s="347"/>
      <c r="L226" s="142"/>
      <c r="M226" s="145"/>
      <c r="N226" s="146"/>
      <c r="O226" s="146"/>
      <c r="P226" s="146"/>
      <c r="Q226" s="146"/>
      <c r="R226" s="146"/>
      <c r="S226" s="146"/>
      <c r="T226" s="147"/>
      <c r="AT226" s="143" t="s">
        <v>135</v>
      </c>
      <c r="AU226" s="143" t="s">
        <v>83</v>
      </c>
      <c r="AV226" s="13" t="s">
        <v>83</v>
      </c>
      <c r="AW226" s="13" t="s">
        <v>32</v>
      </c>
      <c r="AX226" s="13" t="s">
        <v>73</v>
      </c>
      <c r="AY226" s="143" t="s">
        <v>124</v>
      </c>
    </row>
    <row r="227" spans="1:65" s="15" customFormat="1" x14ac:dyDescent="0.2">
      <c r="B227" s="154"/>
      <c r="C227" s="351"/>
      <c r="D227" s="345" t="s">
        <v>135</v>
      </c>
      <c r="E227" s="352" t="s">
        <v>3</v>
      </c>
      <c r="F227" s="353" t="s">
        <v>152</v>
      </c>
      <c r="G227" s="351"/>
      <c r="H227" s="354">
        <v>456.49900000000002</v>
      </c>
      <c r="I227" s="156"/>
      <c r="J227" s="351"/>
      <c r="K227" s="351"/>
      <c r="L227" s="154"/>
      <c r="M227" s="157"/>
      <c r="N227" s="158"/>
      <c r="O227" s="158"/>
      <c r="P227" s="158"/>
      <c r="Q227" s="158"/>
      <c r="R227" s="158"/>
      <c r="S227" s="158"/>
      <c r="T227" s="159"/>
      <c r="AT227" s="155" t="s">
        <v>135</v>
      </c>
      <c r="AU227" s="155" t="s">
        <v>83</v>
      </c>
      <c r="AV227" s="15" t="s">
        <v>132</v>
      </c>
      <c r="AW227" s="15" t="s">
        <v>32</v>
      </c>
      <c r="AX227" s="15" t="s">
        <v>81</v>
      </c>
      <c r="AY227" s="155" t="s">
        <v>124</v>
      </c>
    </row>
    <row r="228" spans="1:65" s="2" customFormat="1" ht="24" x14ac:dyDescent="0.2">
      <c r="A228" s="34"/>
      <c r="B228" s="131"/>
      <c r="C228" s="334" t="s">
        <v>233</v>
      </c>
      <c r="D228" s="334" t="s">
        <v>127</v>
      </c>
      <c r="E228" s="335" t="s">
        <v>511</v>
      </c>
      <c r="F228" s="336" t="s">
        <v>512</v>
      </c>
      <c r="G228" s="337" t="s">
        <v>130</v>
      </c>
      <c r="H228" s="338">
        <v>52.15</v>
      </c>
      <c r="I228" s="132"/>
      <c r="J228" s="339">
        <f>ROUND(I228*H228,2)</f>
        <v>0</v>
      </c>
      <c r="K228" s="336" t="s">
        <v>131</v>
      </c>
      <c r="L228" s="35"/>
      <c r="M228" s="133" t="s">
        <v>3</v>
      </c>
      <c r="N228" s="134" t="s">
        <v>44</v>
      </c>
      <c r="O228" s="55"/>
      <c r="P228" s="135">
        <f>O228*H228</f>
        <v>0</v>
      </c>
      <c r="Q228" s="135">
        <v>0</v>
      </c>
      <c r="R228" s="135">
        <f>Q228*H228</f>
        <v>0</v>
      </c>
      <c r="S228" s="135">
        <v>0</v>
      </c>
      <c r="T228" s="136">
        <f>S228*H228</f>
        <v>0</v>
      </c>
      <c r="U228" s="34"/>
      <c r="V228" s="34"/>
      <c r="W228" s="34"/>
      <c r="X228" s="34"/>
      <c r="Y228" s="34"/>
      <c r="Z228" s="34"/>
      <c r="AA228" s="34"/>
      <c r="AB228" s="34"/>
      <c r="AC228" s="34"/>
      <c r="AD228" s="34"/>
      <c r="AE228" s="34"/>
      <c r="AR228" s="137" t="s">
        <v>187</v>
      </c>
      <c r="AT228" s="137" t="s">
        <v>127</v>
      </c>
      <c r="AU228" s="137" t="s">
        <v>83</v>
      </c>
      <c r="AY228" s="19" t="s">
        <v>124</v>
      </c>
      <c r="BE228" s="138">
        <f>IF(N228="základní",J228,0)</f>
        <v>0</v>
      </c>
      <c r="BF228" s="138">
        <f>IF(N228="snížená",J228,0)</f>
        <v>0</v>
      </c>
      <c r="BG228" s="138">
        <f>IF(N228="zákl. přenesená",J228,0)</f>
        <v>0</v>
      </c>
      <c r="BH228" s="138">
        <f>IF(N228="sníž. přenesená",J228,0)</f>
        <v>0</v>
      </c>
      <c r="BI228" s="138">
        <f>IF(N228="nulová",J228,0)</f>
        <v>0</v>
      </c>
      <c r="BJ228" s="19" t="s">
        <v>81</v>
      </c>
      <c r="BK228" s="138">
        <f>ROUND(I228*H228,2)</f>
        <v>0</v>
      </c>
      <c r="BL228" s="19" t="s">
        <v>187</v>
      </c>
      <c r="BM228" s="137" t="s">
        <v>326</v>
      </c>
    </row>
    <row r="229" spans="1:65" s="2" customFormat="1" ht="29.25" x14ac:dyDescent="0.2">
      <c r="A229" s="34"/>
      <c r="B229" s="35"/>
      <c r="C229" s="326"/>
      <c r="D229" s="345" t="s">
        <v>133</v>
      </c>
      <c r="E229" s="326"/>
      <c r="F229" s="346" t="s">
        <v>507</v>
      </c>
      <c r="G229" s="326"/>
      <c r="H229" s="326"/>
      <c r="I229" s="139"/>
      <c r="J229" s="326"/>
      <c r="K229" s="326"/>
      <c r="L229" s="35"/>
      <c r="M229" s="140"/>
      <c r="N229" s="141"/>
      <c r="O229" s="55"/>
      <c r="P229" s="55"/>
      <c r="Q229" s="55"/>
      <c r="R229" s="55"/>
      <c r="S229" s="55"/>
      <c r="T229" s="56"/>
      <c r="U229" s="34"/>
      <c r="V229" s="34"/>
      <c r="W229" s="34"/>
      <c r="X229" s="34"/>
      <c r="Y229" s="34"/>
      <c r="Z229" s="34"/>
      <c r="AA229" s="34"/>
      <c r="AB229" s="34"/>
      <c r="AC229" s="34"/>
      <c r="AD229" s="34"/>
      <c r="AE229" s="34"/>
      <c r="AT229" s="19" t="s">
        <v>133</v>
      </c>
      <c r="AU229" s="19" t="s">
        <v>83</v>
      </c>
    </row>
    <row r="230" spans="1:65" s="13" customFormat="1" x14ac:dyDescent="0.2">
      <c r="B230" s="142"/>
      <c r="C230" s="347"/>
      <c r="D230" s="345" t="s">
        <v>135</v>
      </c>
      <c r="E230" s="348" t="s">
        <v>3</v>
      </c>
      <c r="F230" s="349" t="s">
        <v>513</v>
      </c>
      <c r="G230" s="347"/>
      <c r="H230" s="350">
        <v>52.15</v>
      </c>
      <c r="I230" s="144"/>
      <c r="J230" s="347"/>
      <c r="K230" s="347"/>
      <c r="L230" s="142"/>
      <c r="M230" s="145"/>
      <c r="N230" s="146"/>
      <c r="O230" s="146"/>
      <c r="P230" s="146"/>
      <c r="Q230" s="146"/>
      <c r="R230" s="146"/>
      <c r="S230" s="146"/>
      <c r="T230" s="147"/>
      <c r="AT230" s="143" t="s">
        <v>135</v>
      </c>
      <c r="AU230" s="143" t="s">
        <v>83</v>
      </c>
      <c r="AV230" s="13" t="s">
        <v>83</v>
      </c>
      <c r="AW230" s="13" t="s">
        <v>32</v>
      </c>
      <c r="AX230" s="13" t="s">
        <v>73</v>
      </c>
      <c r="AY230" s="143" t="s">
        <v>124</v>
      </c>
    </row>
    <row r="231" spans="1:65" s="15" customFormat="1" x14ac:dyDescent="0.2">
      <c r="B231" s="154"/>
      <c r="C231" s="351"/>
      <c r="D231" s="345" t="s">
        <v>135</v>
      </c>
      <c r="E231" s="352" t="s">
        <v>3</v>
      </c>
      <c r="F231" s="353" t="s">
        <v>152</v>
      </c>
      <c r="G231" s="351"/>
      <c r="H231" s="354">
        <v>52.15</v>
      </c>
      <c r="I231" s="156"/>
      <c r="J231" s="351"/>
      <c r="K231" s="351"/>
      <c r="L231" s="154"/>
      <c r="M231" s="157"/>
      <c r="N231" s="158"/>
      <c r="O231" s="158"/>
      <c r="P231" s="158"/>
      <c r="Q231" s="158"/>
      <c r="R231" s="158"/>
      <c r="S231" s="158"/>
      <c r="T231" s="159"/>
      <c r="AT231" s="155" t="s">
        <v>135</v>
      </c>
      <c r="AU231" s="155" t="s">
        <v>83</v>
      </c>
      <c r="AV231" s="15" t="s">
        <v>132</v>
      </c>
      <c r="AW231" s="15" t="s">
        <v>32</v>
      </c>
      <c r="AX231" s="15" t="s">
        <v>81</v>
      </c>
      <c r="AY231" s="155" t="s">
        <v>124</v>
      </c>
    </row>
    <row r="232" spans="1:65" s="2" customFormat="1" ht="21.75" customHeight="1" x14ac:dyDescent="0.2">
      <c r="A232" s="34"/>
      <c r="B232" s="131"/>
      <c r="C232" s="334" t="s">
        <v>328</v>
      </c>
      <c r="D232" s="334" t="s">
        <v>127</v>
      </c>
      <c r="E232" s="335" t="s">
        <v>514</v>
      </c>
      <c r="F232" s="336" t="s">
        <v>515</v>
      </c>
      <c r="G232" s="337" t="s">
        <v>155</v>
      </c>
      <c r="H232" s="338">
        <v>13</v>
      </c>
      <c r="I232" s="132"/>
      <c r="J232" s="339">
        <f>ROUND(I232*H232,2)</f>
        <v>0</v>
      </c>
      <c r="K232" s="336" t="s">
        <v>131</v>
      </c>
      <c r="L232" s="35"/>
      <c r="M232" s="133" t="s">
        <v>3</v>
      </c>
      <c r="N232" s="134" t="s">
        <v>44</v>
      </c>
      <c r="O232" s="55"/>
      <c r="P232" s="135">
        <f>O232*H232</f>
        <v>0</v>
      </c>
      <c r="Q232" s="135">
        <v>0</v>
      </c>
      <c r="R232" s="135">
        <f>Q232*H232</f>
        <v>0</v>
      </c>
      <c r="S232" s="135">
        <v>0</v>
      </c>
      <c r="T232" s="136">
        <f>S232*H232</f>
        <v>0</v>
      </c>
      <c r="U232" s="34"/>
      <c r="V232" s="34"/>
      <c r="W232" s="34"/>
      <c r="X232" s="34"/>
      <c r="Y232" s="34"/>
      <c r="Z232" s="34"/>
      <c r="AA232" s="34"/>
      <c r="AB232" s="34"/>
      <c r="AC232" s="34"/>
      <c r="AD232" s="34"/>
      <c r="AE232" s="34"/>
      <c r="AR232" s="137" t="s">
        <v>187</v>
      </c>
      <c r="AT232" s="137" t="s">
        <v>127</v>
      </c>
      <c r="AU232" s="137" t="s">
        <v>83</v>
      </c>
      <c r="AY232" s="19" t="s">
        <v>124</v>
      </c>
      <c r="BE232" s="138">
        <f>IF(N232="základní",J232,0)</f>
        <v>0</v>
      </c>
      <c r="BF232" s="138">
        <f>IF(N232="snížená",J232,0)</f>
        <v>0</v>
      </c>
      <c r="BG232" s="138">
        <f>IF(N232="zákl. přenesená",J232,0)</f>
        <v>0</v>
      </c>
      <c r="BH232" s="138">
        <f>IF(N232="sníž. přenesená",J232,0)</f>
        <v>0</v>
      </c>
      <c r="BI232" s="138">
        <f>IF(N232="nulová",J232,0)</f>
        <v>0</v>
      </c>
      <c r="BJ232" s="19" t="s">
        <v>81</v>
      </c>
      <c r="BK232" s="138">
        <f>ROUND(I232*H232,2)</f>
        <v>0</v>
      </c>
      <c r="BL232" s="19" t="s">
        <v>187</v>
      </c>
      <c r="BM232" s="137" t="s">
        <v>332</v>
      </c>
    </row>
    <row r="233" spans="1:65" s="2" customFormat="1" ht="29.25" x14ac:dyDescent="0.2">
      <c r="A233" s="34"/>
      <c r="B233" s="35"/>
      <c r="C233" s="326"/>
      <c r="D233" s="345" t="s">
        <v>133</v>
      </c>
      <c r="E233" s="326"/>
      <c r="F233" s="346" t="s">
        <v>516</v>
      </c>
      <c r="G233" s="326"/>
      <c r="H233" s="326"/>
      <c r="I233" s="139"/>
      <c r="J233" s="326"/>
      <c r="K233" s="326"/>
      <c r="L233" s="35"/>
      <c r="M233" s="140"/>
      <c r="N233" s="141"/>
      <c r="O233" s="55"/>
      <c r="P233" s="55"/>
      <c r="Q233" s="55"/>
      <c r="R233" s="55"/>
      <c r="S233" s="55"/>
      <c r="T233" s="56"/>
      <c r="U233" s="34"/>
      <c r="V233" s="34"/>
      <c r="W233" s="34"/>
      <c r="X233" s="34"/>
      <c r="Y233" s="34"/>
      <c r="Z233" s="34"/>
      <c r="AA233" s="34"/>
      <c r="AB233" s="34"/>
      <c r="AC233" s="34"/>
      <c r="AD233" s="34"/>
      <c r="AE233" s="34"/>
      <c r="AT233" s="19" t="s">
        <v>133</v>
      </c>
      <c r="AU233" s="19" t="s">
        <v>83</v>
      </c>
    </row>
    <row r="234" spans="1:65" s="13" customFormat="1" x14ac:dyDescent="0.2">
      <c r="B234" s="142"/>
      <c r="C234" s="347"/>
      <c r="D234" s="345" t="s">
        <v>135</v>
      </c>
      <c r="E234" s="348" t="s">
        <v>3</v>
      </c>
      <c r="F234" s="349" t="s">
        <v>517</v>
      </c>
      <c r="G234" s="347"/>
      <c r="H234" s="350">
        <v>8</v>
      </c>
      <c r="I234" s="144"/>
      <c r="J234" s="347"/>
      <c r="K234" s="347"/>
      <c r="L234" s="142"/>
      <c r="M234" s="145"/>
      <c r="N234" s="146"/>
      <c r="O234" s="146"/>
      <c r="P234" s="146"/>
      <c r="Q234" s="146"/>
      <c r="R234" s="146"/>
      <c r="S234" s="146"/>
      <c r="T234" s="147"/>
      <c r="AT234" s="143" t="s">
        <v>135</v>
      </c>
      <c r="AU234" s="143" t="s">
        <v>83</v>
      </c>
      <c r="AV234" s="13" t="s">
        <v>83</v>
      </c>
      <c r="AW234" s="13" t="s">
        <v>32</v>
      </c>
      <c r="AX234" s="13" t="s">
        <v>73</v>
      </c>
      <c r="AY234" s="143" t="s">
        <v>124</v>
      </c>
    </row>
    <row r="235" spans="1:65" s="13" customFormat="1" x14ac:dyDescent="0.2">
      <c r="B235" s="142"/>
      <c r="C235" s="347"/>
      <c r="D235" s="345" t="s">
        <v>135</v>
      </c>
      <c r="E235" s="348" t="s">
        <v>3</v>
      </c>
      <c r="F235" s="349" t="s">
        <v>518</v>
      </c>
      <c r="G235" s="347"/>
      <c r="H235" s="350">
        <v>2</v>
      </c>
      <c r="I235" s="144"/>
      <c r="J235" s="347"/>
      <c r="K235" s="347"/>
      <c r="L235" s="142"/>
      <c r="M235" s="145"/>
      <c r="N235" s="146"/>
      <c r="O235" s="146"/>
      <c r="P235" s="146"/>
      <c r="Q235" s="146"/>
      <c r="R235" s="146"/>
      <c r="S235" s="146"/>
      <c r="T235" s="147"/>
      <c r="AT235" s="143" t="s">
        <v>135</v>
      </c>
      <c r="AU235" s="143" t="s">
        <v>83</v>
      </c>
      <c r="AV235" s="13" t="s">
        <v>83</v>
      </c>
      <c r="AW235" s="13" t="s">
        <v>32</v>
      </c>
      <c r="AX235" s="13" t="s">
        <v>73</v>
      </c>
      <c r="AY235" s="143" t="s">
        <v>124</v>
      </c>
    </row>
    <row r="236" spans="1:65" s="13" customFormat="1" x14ac:dyDescent="0.2">
      <c r="B236" s="142"/>
      <c r="C236" s="347"/>
      <c r="D236" s="345" t="s">
        <v>135</v>
      </c>
      <c r="E236" s="348" t="s">
        <v>3</v>
      </c>
      <c r="F236" s="349" t="s">
        <v>519</v>
      </c>
      <c r="G236" s="347"/>
      <c r="H236" s="350">
        <v>3</v>
      </c>
      <c r="I236" s="144"/>
      <c r="J236" s="347"/>
      <c r="K236" s="347"/>
      <c r="L236" s="142"/>
      <c r="M236" s="145"/>
      <c r="N236" s="146"/>
      <c r="O236" s="146"/>
      <c r="P236" s="146"/>
      <c r="Q236" s="146"/>
      <c r="R236" s="146"/>
      <c r="S236" s="146"/>
      <c r="T236" s="147"/>
      <c r="AT236" s="143" t="s">
        <v>135</v>
      </c>
      <c r="AU236" s="143" t="s">
        <v>83</v>
      </c>
      <c r="AV236" s="13" t="s">
        <v>83</v>
      </c>
      <c r="AW236" s="13" t="s">
        <v>32</v>
      </c>
      <c r="AX236" s="13" t="s">
        <v>73</v>
      </c>
      <c r="AY236" s="143" t="s">
        <v>124</v>
      </c>
    </row>
    <row r="237" spans="1:65" s="15" customFormat="1" x14ac:dyDescent="0.2">
      <c r="B237" s="154"/>
      <c r="C237" s="351"/>
      <c r="D237" s="345" t="s">
        <v>135</v>
      </c>
      <c r="E237" s="352" t="s">
        <v>3</v>
      </c>
      <c r="F237" s="353" t="s">
        <v>152</v>
      </c>
      <c r="G237" s="351"/>
      <c r="H237" s="354">
        <v>13</v>
      </c>
      <c r="I237" s="156"/>
      <c r="J237" s="351"/>
      <c r="K237" s="351"/>
      <c r="L237" s="154"/>
      <c r="M237" s="157"/>
      <c r="N237" s="158"/>
      <c r="O237" s="158"/>
      <c r="P237" s="158"/>
      <c r="Q237" s="158"/>
      <c r="R237" s="158"/>
      <c r="S237" s="158"/>
      <c r="T237" s="159"/>
      <c r="AT237" s="155" t="s">
        <v>135</v>
      </c>
      <c r="AU237" s="155" t="s">
        <v>83</v>
      </c>
      <c r="AV237" s="15" t="s">
        <v>132</v>
      </c>
      <c r="AW237" s="15" t="s">
        <v>32</v>
      </c>
      <c r="AX237" s="15" t="s">
        <v>81</v>
      </c>
      <c r="AY237" s="155" t="s">
        <v>124</v>
      </c>
    </row>
    <row r="238" spans="1:65" s="2" customFormat="1" ht="24" x14ac:dyDescent="0.2">
      <c r="A238" s="34"/>
      <c r="B238" s="131"/>
      <c r="C238" s="334" t="s">
        <v>246</v>
      </c>
      <c r="D238" s="334" t="s">
        <v>127</v>
      </c>
      <c r="E238" s="335" t="s">
        <v>520</v>
      </c>
      <c r="F238" s="336" t="s">
        <v>521</v>
      </c>
      <c r="G238" s="337" t="s">
        <v>155</v>
      </c>
      <c r="H238" s="338">
        <v>82.87</v>
      </c>
      <c r="I238" s="132"/>
      <c r="J238" s="339">
        <f>ROUND(I238*H238,2)</f>
        <v>0</v>
      </c>
      <c r="K238" s="336" t="s">
        <v>131</v>
      </c>
      <c r="L238" s="35"/>
      <c r="M238" s="133" t="s">
        <v>3</v>
      </c>
      <c r="N238" s="134" t="s">
        <v>44</v>
      </c>
      <c r="O238" s="55"/>
      <c r="P238" s="135">
        <f>O238*H238</f>
        <v>0</v>
      </c>
      <c r="Q238" s="135">
        <v>0</v>
      </c>
      <c r="R238" s="135">
        <f>Q238*H238</f>
        <v>0</v>
      </c>
      <c r="S238" s="135">
        <v>0</v>
      </c>
      <c r="T238" s="136">
        <f>S238*H238</f>
        <v>0</v>
      </c>
      <c r="U238" s="34"/>
      <c r="V238" s="34"/>
      <c r="W238" s="34"/>
      <c r="X238" s="34"/>
      <c r="Y238" s="34"/>
      <c r="Z238" s="34"/>
      <c r="AA238" s="34"/>
      <c r="AB238" s="34"/>
      <c r="AC238" s="34"/>
      <c r="AD238" s="34"/>
      <c r="AE238" s="34"/>
      <c r="AR238" s="137" t="s">
        <v>187</v>
      </c>
      <c r="AT238" s="137" t="s">
        <v>127</v>
      </c>
      <c r="AU238" s="137" t="s">
        <v>83</v>
      </c>
      <c r="AY238" s="19" t="s">
        <v>124</v>
      </c>
      <c r="BE238" s="138">
        <f>IF(N238="základní",J238,0)</f>
        <v>0</v>
      </c>
      <c r="BF238" s="138">
        <f>IF(N238="snížená",J238,0)</f>
        <v>0</v>
      </c>
      <c r="BG238" s="138">
        <f>IF(N238="zákl. přenesená",J238,0)</f>
        <v>0</v>
      </c>
      <c r="BH238" s="138">
        <f>IF(N238="sníž. přenesená",J238,0)</f>
        <v>0</v>
      </c>
      <c r="BI238" s="138">
        <f>IF(N238="nulová",J238,0)</f>
        <v>0</v>
      </c>
      <c r="BJ238" s="19" t="s">
        <v>81</v>
      </c>
      <c r="BK238" s="138">
        <f>ROUND(I238*H238,2)</f>
        <v>0</v>
      </c>
      <c r="BL238" s="19" t="s">
        <v>187</v>
      </c>
      <c r="BM238" s="137" t="s">
        <v>336</v>
      </c>
    </row>
    <row r="239" spans="1:65" s="2" customFormat="1" ht="29.25" x14ac:dyDescent="0.2">
      <c r="A239" s="34"/>
      <c r="B239" s="35"/>
      <c r="C239" s="326"/>
      <c r="D239" s="345" t="s">
        <v>133</v>
      </c>
      <c r="E239" s="326"/>
      <c r="F239" s="346" t="s">
        <v>516</v>
      </c>
      <c r="G239" s="326"/>
      <c r="H239" s="326"/>
      <c r="I239" s="139"/>
      <c r="J239" s="326"/>
      <c r="K239" s="326"/>
      <c r="L239" s="35"/>
      <c r="M239" s="140"/>
      <c r="N239" s="141"/>
      <c r="O239" s="55"/>
      <c r="P239" s="55"/>
      <c r="Q239" s="55"/>
      <c r="R239" s="55"/>
      <c r="S239" s="55"/>
      <c r="T239" s="56"/>
      <c r="U239" s="34"/>
      <c r="V239" s="34"/>
      <c r="W239" s="34"/>
      <c r="X239" s="34"/>
      <c r="Y239" s="34"/>
      <c r="Z239" s="34"/>
      <c r="AA239" s="34"/>
      <c r="AB239" s="34"/>
      <c r="AC239" s="34"/>
      <c r="AD239" s="34"/>
      <c r="AE239" s="34"/>
      <c r="AT239" s="19" t="s">
        <v>133</v>
      </c>
      <c r="AU239" s="19" t="s">
        <v>83</v>
      </c>
    </row>
    <row r="240" spans="1:65" s="13" customFormat="1" x14ac:dyDescent="0.2">
      <c r="B240" s="142"/>
      <c r="C240" s="347"/>
      <c r="D240" s="345" t="s">
        <v>135</v>
      </c>
      <c r="E240" s="348" t="s">
        <v>3</v>
      </c>
      <c r="F240" s="349" t="s">
        <v>522</v>
      </c>
      <c r="G240" s="347"/>
      <c r="H240" s="350">
        <v>69.87</v>
      </c>
      <c r="I240" s="144"/>
      <c r="J240" s="347"/>
      <c r="K240" s="347"/>
      <c r="L240" s="142"/>
      <c r="M240" s="145"/>
      <c r="N240" s="146"/>
      <c r="O240" s="146"/>
      <c r="P240" s="146"/>
      <c r="Q240" s="146"/>
      <c r="R240" s="146"/>
      <c r="S240" s="146"/>
      <c r="T240" s="147"/>
      <c r="AT240" s="143" t="s">
        <v>135</v>
      </c>
      <c r="AU240" s="143" t="s">
        <v>83</v>
      </c>
      <c r="AV240" s="13" t="s">
        <v>83</v>
      </c>
      <c r="AW240" s="13" t="s">
        <v>32</v>
      </c>
      <c r="AX240" s="13" t="s">
        <v>73</v>
      </c>
      <c r="AY240" s="143" t="s">
        <v>124</v>
      </c>
    </row>
    <row r="241" spans="1:65" s="13" customFormat="1" x14ac:dyDescent="0.2">
      <c r="B241" s="142"/>
      <c r="C241" s="347"/>
      <c r="D241" s="345" t="s">
        <v>135</v>
      </c>
      <c r="E241" s="348" t="s">
        <v>3</v>
      </c>
      <c r="F241" s="349" t="s">
        <v>517</v>
      </c>
      <c r="G241" s="347"/>
      <c r="H241" s="350">
        <v>8</v>
      </c>
      <c r="I241" s="144"/>
      <c r="J241" s="347"/>
      <c r="K241" s="347"/>
      <c r="L241" s="142"/>
      <c r="M241" s="145"/>
      <c r="N241" s="146"/>
      <c r="O241" s="146"/>
      <c r="P241" s="146"/>
      <c r="Q241" s="146"/>
      <c r="R241" s="146"/>
      <c r="S241" s="146"/>
      <c r="T241" s="147"/>
      <c r="AT241" s="143" t="s">
        <v>135</v>
      </c>
      <c r="AU241" s="143" t="s">
        <v>83</v>
      </c>
      <c r="AV241" s="13" t="s">
        <v>83</v>
      </c>
      <c r="AW241" s="13" t="s">
        <v>32</v>
      </c>
      <c r="AX241" s="13" t="s">
        <v>73</v>
      </c>
      <c r="AY241" s="143" t="s">
        <v>124</v>
      </c>
    </row>
    <row r="242" spans="1:65" s="13" customFormat="1" x14ac:dyDescent="0.2">
      <c r="B242" s="142"/>
      <c r="C242" s="347"/>
      <c r="D242" s="345" t="s">
        <v>135</v>
      </c>
      <c r="E242" s="348" t="s">
        <v>3</v>
      </c>
      <c r="F242" s="349" t="s">
        <v>518</v>
      </c>
      <c r="G242" s="347"/>
      <c r="H242" s="350">
        <v>2</v>
      </c>
      <c r="I242" s="144"/>
      <c r="J242" s="347"/>
      <c r="K242" s="347"/>
      <c r="L242" s="142"/>
      <c r="M242" s="145"/>
      <c r="N242" s="146"/>
      <c r="O242" s="146"/>
      <c r="P242" s="146"/>
      <c r="Q242" s="146"/>
      <c r="R242" s="146"/>
      <c r="S242" s="146"/>
      <c r="T242" s="147"/>
      <c r="AT242" s="143" t="s">
        <v>135</v>
      </c>
      <c r="AU242" s="143" t="s">
        <v>83</v>
      </c>
      <c r="AV242" s="13" t="s">
        <v>83</v>
      </c>
      <c r="AW242" s="13" t="s">
        <v>32</v>
      </c>
      <c r="AX242" s="13" t="s">
        <v>73</v>
      </c>
      <c r="AY242" s="143" t="s">
        <v>124</v>
      </c>
    </row>
    <row r="243" spans="1:65" s="13" customFormat="1" x14ac:dyDescent="0.2">
      <c r="B243" s="142"/>
      <c r="C243" s="347"/>
      <c r="D243" s="345" t="s">
        <v>135</v>
      </c>
      <c r="E243" s="348" t="s">
        <v>3</v>
      </c>
      <c r="F243" s="349" t="s">
        <v>519</v>
      </c>
      <c r="G243" s="347"/>
      <c r="H243" s="350">
        <v>3</v>
      </c>
      <c r="I243" s="144"/>
      <c r="J243" s="347"/>
      <c r="K243" s="347"/>
      <c r="L243" s="142"/>
      <c r="M243" s="145"/>
      <c r="N243" s="146"/>
      <c r="O243" s="146"/>
      <c r="P243" s="146"/>
      <c r="Q243" s="146"/>
      <c r="R243" s="146"/>
      <c r="S243" s="146"/>
      <c r="T243" s="147"/>
      <c r="AT243" s="143" t="s">
        <v>135</v>
      </c>
      <c r="AU243" s="143" t="s">
        <v>83</v>
      </c>
      <c r="AV243" s="13" t="s">
        <v>83</v>
      </c>
      <c r="AW243" s="13" t="s">
        <v>32</v>
      </c>
      <c r="AX243" s="13" t="s">
        <v>73</v>
      </c>
      <c r="AY243" s="143" t="s">
        <v>124</v>
      </c>
    </row>
    <row r="244" spans="1:65" s="15" customFormat="1" x14ac:dyDescent="0.2">
      <c r="B244" s="154"/>
      <c r="C244" s="351"/>
      <c r="D244" s="345" t="s">
        <v>135</v>
      </c>
      <c r="E244" s="352" t="s">
        <v>3</v>
      </c>
      <c r="F244" s="353" t="s">
        <v>152</v>
      </c>
      <c r="G244" s="351"/>
      <c r="H244" s="354">
        <v>82.87</v>
      </c>
      <c r="I244" s="156"/>
      <c r="J244" s="351"/>
      <c r="K244" s="351"/>
      <c r="L244" s="154"/>
      <c r="M244" s="157"/>
      <c r="N244" s="158"/>
      <c r="O244" s="158"/>
      <c r="P244" s="158"/>
      <c r="Q244" s="158"/>
      <c r="R244" s="158"/>
      <c r="S244" s="158"/>
      <c r="T244" s="159"/>
      <c r="AT244" s="155" t="s">
        <v>135</v>
      </c>
      <c r="AU244" s="155" t="s">
        <v>83</v>
      </c>
      <c r="AV244" s="15" t="s">
        <v>132</v>
      </c>
      <c r="AW244" s="15" t="s">
        <v>32</v>
      </c>
      <c r="AX244" s="15" t="s">
        <v>81</v>
      </c>
      <c r="AY244" s="155" t="s">
        <v>124</v>
      </c>
    </row>
    <row r="245" spans="1:65" s="2" customFormat="1" ht="24" x14ac:dyDescent="0.2">
      <c r="A245" s="34"/>
      <c r="B245" s="131"/>
      <c r="C245" s="334" t="s">
        <v>338</v>
      </c>
      <c r="D245" s="334" t="s">
        <v>127</v>
      </c>
      <c r="E245" s="335" t="s">
        <v>523</v>
      </c>
      <c r="F245" s="336" t="s">
        <v>524</v>
      </c>
      <c r="G245" s="337" t="s">
        <v>155</v>
      </c>
      <c r="H245" s="338">
        <v>69.87</v>
      </c>
      <c r="I245" s="132"/>
      <c r="J245" s="339">
        <f>ROUND(I245*H245,2)</f>
        <v>0</v>
      </c>
      <c r="K245" s="336" t="s">
        <v>131</v>
      </c>
      <c r="L245" s="35"/>
      <c r="M245" s="133" t="s">
        <v>3</v>
      </c>
      <c r="N245" s="134" t="s">
        <v>44</v>
      </c>
      <c r="O245" s="55"/>
      <c r="P245" s="135">
        <f>O245*H245</f>
        <v>0</v>
      </c>
      <c r="Q245" s="135">
        <v>0</v>
      </c>
      <c r="R245" s="135">
        <f>Q245*H245</f>
        <v>0</v>
      </c>
      <c r="S245" s="135">
        <v>0</v>
      </c>
      <c r="T245" s="136">
        <f>S245*H245</f>
        <v>0</v>
      </c>
      <c r="U245" s="34"/>
      <c r="V245" s="34"/>
      <c r="W245" s="34"/>
      <c r="X245" s="34"/>
      <c r="Y245" s="34"/>
      <c r="Z245" s="34"/>
      <c r="AA245" s="34"/>
      <c r="AB245" s="34"/>
      <c r="AC245" s="34"/>
      <c r="AD245" s="34"/>
      <c r="AE245" s="34"/>
      <c r="AR245" s="137" t="s">
        <v>187</v>
      </c>
      <c r="AT245" s="137" t="s">
        <v>127</v>
      </c>
      <c r="AU245" s="137" t="s">
        <v>83</v>
      </c>
      <c r="AY245" s="19" t="s">
        <v>124</v>
      </c>
      <c r="BE245" s="138">
        <f>IF(N245="základní",J245,0)</f>
        <v>0</v>
      </c>
      <c r="BF245" s="138">
        <f>IF(N245="snížená",J245,0)</f>
        <v>0</v>
      </c>
      <c r="BG245" s="138">
        <f>IF(N245="zákl. přenesená",J245,0)</f>
        <v>0</v>
      </c>
      <c r="BH245" s="138">
        <f>IF(N245="sníž. přenesená",J245,0)</f>
        <v>0</v>
      </c>
      <c r="BI245" s="138">
        <f>IF(N245="nulová",J245,0)</f>
        <v>0</v>
      </c>
      <c r="BJ245" s="19" t="s">
        <v>81</v>
      </c>
      <c r="BK245" s="138">
        <f>ROUND(I245*H245,2)</f>
        <v>0</v>
      </c>
      <c r="BL245" s="19" t="s">
        <v>187</v>
      </c>
      <c r="BM245" s="137" t="s">
        <v>341</v>
      </c>
    </row>
    <row r="246" spans="1:65" s="2" customFormat="1" ht="29.25" x14ac:dyDescent="0.2">
      <c r="A246" s="34"/>
      <c r="B246" s="35"/>
      <c r="C246" s="326"/>
      <c r="D246" s="345" t="s">
        <v>133</v>
      </c>
      <c r="E246" s="326"/>
      <c r="F246" s="346" t="s">
        <v>516</v>
      </c>
      <c r="G246" s="326"/>
      <c r="H246" s="326"/>
      <c r="I246" s="139"/>
      <c r="J246" s="326"/>
      <c r="K246" s="326"/>
      <c r="L246" s="35"/>
      <c r="M246" s="140"/>
      <c r="N246" s="141"/>
      <c r="O246" s="55"/>
      <c r="P246" s="55"/>
      <c r="Q246" s="55"/>
      <c r="R246" s="55"/>
      <c r="S246" s="55"/>
      <c r="T246" s="56"/>
      <c r="U246" s="34"/>
      <c r="V246" s="34"/>
      <c r="W246" s="34"/>
      <c r="X246" s="34"/>
      <c r="Y246" s="34"/>
      <c r="Z246" s="34"/>
      <c r="AA246" s="34"/>
      <c r="AB246" s="34"/>
      <c r="AC246" s="34"/>
      <c r="AD246" s="34"/>
      <c r="AE246" s="34"/>
      <c r="AT246" s="19" t="s">
        <v>133</v>
      </c>
      <c r="AU246" s="19" t="s">
        <v>83</v>
      </c>
    </row>
    <row r="247" spans="1:65" s="13" customFormat="1" x14ac:dyDescent="0.2">
      <c r="B247" s="142"/>
      <c r="C247" s="347"/>
      <c r="D247" s="345" t="s">
        <v>135</v>
      </c>
      <c r="E247" s="348" t="s">
        <v>3</v>
      </c>
      <c r="F247" s="349" t="s">
        <v>522</v>
      </c>
      <c r="G247" s="347"/>
      <c r="H247" s="350">
        <v>69.87</v>
      </c>
      <c r="I247" s="144"/>
      <c r="J247" s="347"/>
      <c r="K247" s="347"/>
      <c r="L247" s="142"/>
      <c r="M247" s="145"/>
      <c r="N247" s="146"/>
      <c r="O247" s="146"/>
      <c r="P247" s="146"/>
      <c r="Q247" s="146"/>
      <c r="R247" s="146"/>
      <c r="S247" s="146"/>
      <c r="T247" s="147"/>
      <c r="AT247" s="143" t="s">
        <v>135</v>
      </c>
      <c r="AU247" s="143" t="s">
        <v>83</v>
      </c>
      <c r="AV247" s="13" t="s">
        <v>83</v>
      </c>
      <c r="AW247" s="13" t="s">
        <v>32</v>
      </c>
      <c r="AX247" s="13" t="s">
        <v>73</v>
      </c>
      <c r="AY247" s="143" t="s">
        <v>124</v>
      </c>
    </row>
    <row r="248" spans="1:65" s="15" customFormat="1" x14ac:dyDescent="0.2">
      <c r="B248" s="154"/>
      <c r="C248" s="351"/>
      <c r="D248" s="345" t="s">
        <v>135</v>
      </c>
      <c r="E248" s="352" t="s">
        <v>3</v>
      </c>
      <c r="F248" s="353" t="s">
        <v>152</v>
      </c>
      <c r="G248" s="351"/>
      <c r="H248" s="354">
        <v>69.87</v>
      </c>
      <c r="I248" s="156"/>
      <c r="J248" s="351"/>
      <c r="K248" s="351"/>
      <c r="L248" s="154"/>
      <c r="M248" s="157"/>
      <c r="N248" s="158"/>
      <c r="O248" s="158"/>
      <c r="P248" s="158"/>
      <c r="Q248" s="158"/>
      <c r="R248" s="158"/>
      <c r="S248" s="158"/>
      <c r="T248" s="159"/>
      <c r="AT248" s="155" t="s">
        <v>135</v>
      </c>
      <c r="AU248" s="155" t="s">
        <v>83</v>
      </c>
      <c r="AV248" s="15" t="s">
        <v>132</v>
      </c>
      <c r="AW248" s="15" t="s">
        <v>32</v>
      </c>
      <c r="AX248" s="15" t="s">
        <v>81</v>
      </c>
      <c r="AY248" s="155" t="s">
        <v>124</v>
      </c>
    </row>
    <row r="249" spans="1:65" s="2" customFormat="1" ht="24" x14ac:dyDescent="0.2">
      <c r="A249" s="34"/>
      <c r="B249" s="131"/>
      <c r="C249" s="334" t="s">
        <v>250</v>
      </c>
      <c r="D249" s="334" t="s">
        <v>127</v>
      </c>
      <c r="E249" s="335" t="s">
        <v>525</v>
      </c>
      <c r="F249" s="336" t="s">
        <v>526</v>
      </c>
      <c r="G249" s="337" t="s">
        <v>130</v>
      </c>
      <c r="H249" s="338">
        <v>64.935000000000002</v>
      </c>
      <c r="I249" s="132"/>
      <c r="J249" s="339">
        <f>ROUND(I249*H249,2)</f>
        <v>0</v>
      </c>
      <c r="K249" s="336" t="s">
        <v>131</v>
      </c>
      <c r="L249" s="35"/>
      <c r="M249" s="133" t="s">
        <v>3</v>
      </c>
      <c r="N249" s="134" t="s">
        <v>44</v>
      </c>
      <c r="O249" s="55"/>
      <c r="P249" s="135">
        <f>O249*H249</f>
        <v>0</v>
      </c>
      <c r="Q249" s="135">
        <v>0</v>
      </c>
      <c r="R249" s="135">
        <f>Q249*H249</f>
        <v>0</v>
      </c>
      <c r="S249" s="135">
        <v>0</v>
      </c>
      <c r="T249" s="136">
        <f>S249*H249</f>
        <v>0</v>
      </c>
      <c r="U249" s="34"/>
      <c r="V249" s="34"/>
      <c r="W249" s="34"/>
      <c r="X249" s="34"/>
      <c r="Y249" s="34"/>
      <c r="Z249" s="34"/>
      <c r="AA249" s="34"/>
      <c r="AB249" s="34"/>
      <c r="AC249" s="34"/>
      <c r="AD249" s="34"/>
      <c r="AE249" s="34"/>
      <c r="AR249" s="137" t="s">
        <v>187</v>
      </c>
      <c r="AT249" s="137" t="s">
        <v>127</v>
      </c>
      <c r="AU249" s="137" t="s">
        <v>83</v>
      </c>
      <c r="AY249" s="19" t="s">
        <v>124</v>
      </c>
      <c r="BE249" s="138">
        <f>IF(N249="základní",J249,0)</f>
        <v>0</v>
      </c>
      <c r="BF249" s="138">
        <f>IF(N249="snížená",J249,0)</f>
        <v>0</v>
      </c>
      <c r="BG249" s="138">
        <f>IF(N249="zákl. přenesená",J249,0)</f>
        <v>0</v>
      </c>
      <c r="BH249" s="138">
        <f>IF(N249="sníž. přenesená",J249,0)</f>
        <v>0</v>
      </c>
      <c r="BI249" s="138">
        <f>IF(N249="nulová",J249,0)</f>
        <v>0</v>
      </c>
      <c r="BJ249" s="19" t="s">
        <v>81</v>
      </c>
      <c r="BK249" s="138">
        <f>ROUND(I249*H249,2)</f>
        <v>0</v>
      </c>
      <c r="BL249" s="19" t="s">
        <v>187</v>
      </c>
      <c r="BM249" s="137" t="s">
        <v>346</v>
      </c>
    </row>
    <row r="250" spans="1:65" s="2" customFormat="1" ht="29.25" x14ac:dyDescent="0.2">
      <c r="A250" s="34"/>
      <c r="B250" s="35"/>
      <c r="C250" s="326"/>
      <c r="D250" s="345" t="s">
        <v>133</v>
      </c>
      <c r="E250" s="326"/>
      <c r="F250" s="346" t="s">
        <v>516</v>
      </c>
      <c r="G250" s="326"/>
      <c r="H250" s="326"/>
      <c r="I250" s="139"/>
      <c r="J250" s="326"/>
      <c r="K250" s="326"/>
      <c r="L250" s="35"/>
      <c r="M250" s="140"/>
      <c r="N250" s="141"/>
      <c r="O250" s="55"/>
      <c r="P250" s="55"/>
      <c r="Q250" s="55"/>
      <c r="R250" s="55"/>
      <c r="S250" s="55"/>
      <c r="T250" s="56"/>
      <c r="U250" s="34"/>
      <c r="V250" s="34"/>
      <c r="W250" s="34"/>
      <c r="X250" s="34"/>
      <c r="Y250" s="34"/>
      <c r="Z250" s="34"/>
      <c r="AA250" s="34"/>
      <c r="AB250" s="34"/>
      <c r="AC250" s="34"/>
      <c r="AD250" s="34"/>
      <c r="AE250" s="34"/>
      <c r="AT250" s="19" t="s">
        <v>133</v>
      </c>
      <c r="AU250" s="19" t="s">
        <v>83</v>
      </c>
    </row>
    <row r="251" spans="1:65" s="13" customFormat="1" x14ac:dyDescent="0.2">
      <c r="B251" s="142"/>
      <c r="C251" s="347"/>
      <c r="D251" s="345" t="s">
        <v>135</v>
      </c>
      <c r="E251" s="348" t="s">
        <v>3</v>
      </c>
      <c r="F251" s="349" t="s">
        <v>527</v>
      </c>
      <c r="G251" s="347"/>
      <c r="H251" s="350">
        <v>42.110999999999997</v>
      </c>
      <c r="I251" s="144"/>
      <c r="J251" s="347"/>
      <c r="K251" s="347"/>
      <c r="L251" s="142"/>
      <c r="M251" s="145"/>
      <c r="N251" s="146"/>
      <c r="O251" s="146"/>
      <c r="P251" s="146"/>
      <c r="Q251" s="146"/>
      <c r="R251" s="146"/>
      <c r="S251" s="146"/>
      <c r="T251" s="147"/>
      <c r="AT251" s="143" t="s">
        <v>135</v>
      </c>
      <c r="AU251" s="143" t="s">
        <v>83</v>
      </c>
      <c r="AV251" s="13" t="s">
        <v>83</v>
      </c>
      <c r="AW251" s="13" t="s">
        <v>32</v>
      </c>
      <c r="AX251" s="13" t="s">
        <v>73</v>
      </c>
      <c r="AY251" s="143" t="s">
        <v>124</v>
      </c>
    </row>
    <row r="252" spans="1:65" s="13" customFormat="1" x14ac:dyDescent="0.2">
      <c r="B252" s="142"/>
      <c r="C252" s="347"/>
      <c r="D252" s="345" t="s">
        <v>135</v>
      </c>
      <c r="E252" s="348" t="s">
        <v>3</v>
      </c>
      <c r="F252" s="349" t="s">
        <v>528</v>
      </c>
      <c r="G252" s="347"/>
      <c r="H252" s="350">
        <v>22.824000000000002</v>
      </c>
      <c r="I252" s="144"/>
      <c r="J252" s="347"/>
      <c r="K252" s="347"/>
      <c r="L252" s="142"/>
      <c r="M252" s="145"/>
      <c r="N252" s="146"/>
      <c r="O252" s="146"/>
      <c r="P252" s="146"/>
      <c r="Q252" s="146"/>
      <c r="R252" s="146"/>
      <c r="S252" s="146"/>
      <c r="T252" s="147"/>
      <c r="AT252" s="143" t="s">
        <v>135</v>
      </c>
      <c r="AU252" s="143" t="s">
        <v>83</v>
      </c>
      <c r="AV252" s="13" t="s">
        <v>83</v>
      </c>
      <c r="AW252" s="13" t="s">
        <v>32</v>
      </c>
      <c r="AX252" s="13" t="s">
        <v>73</v>
      </c>
      <c r="AY252" s="143" t="s">
        <v>124</v>
      </c>
    </row>
    <row r="253" spans="1:65" s="15" customFormat="1" x14ac:dyDescent="0.2">
      <c r="B253" s="154"/>
      <c r="C253" s="351"/>
      <c r="D253" s="345" t="s">
        <v>135</v>
      </c>
      <c r="E253" s="352" t="s">
        <v>3</v>
      </c>
      <c r="F253" s="353" t="s">
        <v>152</v>
      </c>
      <c r="G253" s="351"/>
      <c r="H253" s="354">
        <v>64.935000000000002</v>
      </c>
      <c r="I253" s="156"/>
      <c r="J253" s="351"/>
      <c r="K253" s="351"/>
      <c r="L253" s="154"/>
      <c r="M253" s="157"/>
      <c r="N253" s="158"/>
      <c r="O253" s="158"/>
      <c r="P253" s="158"/>
      <c r="Q253" s="158"/>
      <c r="R253" s="158"/>
      <c r="S253" s="158"/>
      <c r="T253" s="159"/>
      <c r="AT253" s="155" t="s">
        <v>135</v>
      </c>
      <c r="AU253" s="155" t="s">
        <v>83</v>
      </c>
      <c r="AV253" s="15" t="s">
        <v>132</v>
      </c>
      <c r="AW253" s="15" t="s">
        <v>32</v>
      </c>
      <c r="AX253" s="15" t="s">
        <v>81</v>
      </c>
      <c r="AY253" s="155" t="s">
        <v>124</v>
      </c>
    </row>
    <row r="254" spans="1:65" s="2" customFormat="1" ht="33" customHeight="1" x14ac:dyDescent="0.2">
      <c r="A254" s="34"/>
      <c r="B254" s="131"/>
      <c r="C254" s="334" t="s">
        <v>349</v>
      </c>
      <c r="D254" s="334" t="s">
        <v>127</v>
      </c>
      <c r="E254" s="335" t="s">
        <v>529</v>
      </c>
      <c r="F254" s="336" t="s">
        <v>530</v>
      </c>
      <c r="G254" s="337" t="s">
        <v>130</v>
      </c>
      <c r="H254" s="338">
        <v>396.95600000000002</v>
      </c>
      <c r="I254" s="132"/>
      <c r="J254" s="339">
        <f>ROUND(I254*H254,2)</f>
        <v>0</v>
      </c>
      <c r="K254" s="336" t="s">
        <v>131</v>
      </c>
      <c r="L254" s="35"/>
      <c r="M254" s="133" t="s">
        <v>3</v>
      </c>
      <c r="N254" s="134" t="s">
        <v>44</v>
      </c>
      <c r="O254" s="55"/>
      <c r="P254" s="135">
        <f>O254*H254</f>
        <v>0</v>
      </c>
      <c r="Q254" s="135">
        <v>0</v>
      </c>
      <c r="R254" s="135">
        <f>Q254*H254</f>
        <v>0</v>
      </c>
      <c r="S254" s="135">
        <v>0</v>
      </c>
      <c r="T254" s="136">
        <f>S254*H254</f>
        <v>0</v>
      </c>
      <c r="U254" s="34"/>
      <c r="V254" s="34"/>
      <c r="W254" s="34"/>
      <c r="X254" s="34"/>
      <c r="Y254" s="34"/>
      <c r="Z254" s="34"/>
      <c r="AA254" s="34"/>
      <c r="AB254" s="34"/>
      <c r="AC254" s="34"/>
      <c r="AD254" s="34"/>
      <c r="AE254" s="34"/>
      <c r="AR254" s="137" t="s">
        <v>187</v>
      </c>
      <c r="AT254" s="137" t="s">
        <v>127</v>
      </c>
      <c r="AU254" s="137" t="s">
        <v>83</v>
      </c>
      <c r="AY254" s="19" t="s">
        <v>124</v>
      </c>
      <c r="BE254" s="138">
        <f>IF(N254="základní",J254,0)</f>
        <v>0</v>
      </c>
      <c r="BF254" s="138">
        <f>IF(N254="snížená",J254,0)</f>
        <v>0</v>
      </c>
      <c r="BG254" s="138">
        <f>IF(N254="zákl. přenesená",J254,0)</f>
        <v>0</v>
      </c>
      <c r="BH254" s="138">
        <f>IF(N254="sníž. přenesená",J254,0)</f>
        <v>0</v>
      </c>
      <c r="BI254" s="138">
        <f>IF(N254="nulová",J254,0)</f>
        <v>0</v>
      </c>
      <c r="BJ254" s="19" t="s">
        <v>81</v>
      </c>
      <c r="BK254" s="138">
        <f>ROUND(I254*H254,2)</f>
        <v>0</v>
      </c>
      <c r="BL254" s="19" t="s">
        <v>187</v>
      </c>
      <c r="BM254" s="137" t="s">
        <v>352</v>
      </c>
    </row>
    <row r="255" spans="1:65" s="2" customFormat="1" ht="48.75" x14ac:dyDescent="0.2">
      <c r="A255" s="34"/>
      <c r="B255" s="35"/>
      <c r="C255" s="326"/>
      <c r="D255" s="345" t="s">
        <v>133</v>
      </c>
      <c r="E255" s="326"/>
      <c r="F255" s="346" t="s">
        <v>531</v>
      </c>
      <c r="G255" s="326"/>
      <c r="H255" s="326"/>
      <c r="I255" s="139"/>
      <c r="J255" s="326"/>
      <c r="K255" s="326"/>
      <c r="L255" s="35"/>
      <c r="M255" s="140"/>
      <c r="N255" s="141"/>
      <c r="O255" s="55"/>
      <c r="P255" s="55"/>
      <c r="Q255" s="55"/>
      <c r="R255" s="55"/>
      <c r="S255" s="55"/>
      <c r="T255" s="56"/>
      <c r="U255" s="34"/>
      <c r="V255" s="34"/>
      <c r="W255" s="34"/>
      <c r="X255" s="34"/>
      <c r="Y255" s="34"/>
      <c r="Z255" s="34"/>
      <c r="AA255" s="34"/>
      <c r="AB255" s="34"/>
      <c r="AC255" s="34"/>
      <c r="AD255" s="34"/>
      <c r="AE255" s="34"/>
      <c r="AT255" s="19" t="s">
        <v>133</v>
      </c>
      <c r="AU255" s="19" t="s">
        <v>83</v>
      </c>
    </row>
    <row r="256" spans="1:65" s="13" customFormat="1" x14ac:dyDescent="0.2">
      <c r="B256" s="142"/>
      <c r="C256" s="347"/>
      <c r="D256" s="345" t="s">
        <v>135</v>
      </c>
      <c r="E256" s="348" t="s">
        <v>3</v>
      </c>
      <c r="F256" s="349" t="s">
        <v>499</v>
      </c>
      <c r="G256" s="347"/>
      <c r="H256" s="350">
        <v>323.66399999999999</v>
      </c>
      <c r="I256" s="144"/>
      <c r="J256" s="347"/>
      <c r="K256" s="347"/>
      <c r="L256" s="142"/>
      <c r="M256" s="145"/>
      <c r="N256" s="146"/>
      <c r="O256" s="146"/>
      <c r="P256" s="146"/>
      <c r="Q256" s="146"/>
      <c r="R256" s="146"/>
      <c r="S256" s="146"/>
      <c r="T256" s="147"/>
      <c r="AT256" s="143" t="s">
        <v>135</v>
      </c>
      <c r="AU256" s="143" t="s">
        <v>83</v>
      </c>
      <c r="AV256" s="13" t="s">
        <v>83</v>
      </c>
      <c r="AW256" s="13" t="s">
        <v>32</v>
      </c>
      <c r="AX256" s="13" t="s">
        <v>73</v>
      </c>
      <c r="AY256" s="143" t="s">
        <v>124</v>
      </c>
    </row>
    <row r="257" spans="1:65" s="13" customFormat="1" x14ac:dyDescent="0.2">
      <c r="B257" s="142"/>
      <c r="C257" s="347"/>
      <c r="D257" s="345" t="s">
        <v>135</v>
      </c>
      <c r="E257" s="348" t="s">
        <v>3</v>
      </c>
      <c r="F257" s="349" t="s">
        <v>500</v>
      </c>
      <c r="G257" s="347"/>
      <c r="H257" s="350">
        <v>46.725000000000001</v>
      </c>
      <c r="I257" s="144"/>
      <c r="J257" s="347"/>
      <c r="K257" s="347"/>
      <c r="L257" s="142"/>
      <c r="M257" s="145"/>
      <c r="N257" s="146"/>
      <c r="O257" s="146"/>
      <c r="P257" s="146"/>
      <c r="Q257" s="146"/>
      <c r="R257" s="146"/>
      <c r="S257" s="146"/>
      <c r="T257" s="147"/>
      <c r="AT257" s="143" t="s">
        <v>135</v>
      </c>
      <c r="AU257" s="143" t="s">
        <v>83</v>
      </c>
      <c r="AV257" s="13" t="s">
        <v>83</v>
      </c>
      <c r="AW257" s="13" t="s">
        <v>32</v>
      </c>
      <c r="AX257" s="13" t="s">
        <v>73</v>
      </c>
      <c r="AY257" s="143" t="s">
        <v>124</v>
      </c>
    </row>
    <row r="258" spans="1:65" s="13" customFormat="1" x14ac:dyDescent="0.2">
      <c r="B258" s="142"/>
      <c r="C258" s="347"/>
      <c r="D258" s="345" t="s">
        <v>135</v>
      </c>
      <c r="E258" s="348" t="s">
        <v>3</v>
      </c>
      <c r="F258" s="349" t="s">
        <v>501</v>
      </c>
      <c r="G258" s="347"/>
      <c r="H258" s="350">
        <v>26.567</v>
      </c>
      <c r="I258" s="144"/>
      <c r="J258" s="347"/>
      <c r="K258" s="347"/>
      <c r="L258" s="142"/>
      <c r="M258" s="145"/>
      <c r="N258" s="146"/>
      <c r="O258" s="146"/>
      <c r="P258" s="146"/>
      <c r="Q258" s="146"/>
      <c r="R258" s="146"/>
      <c r="S258" s="146"/>
      <c r="T258" s="147"/>
      <c r="AT258" s="143" t="s">
        <v>135</v>
      </c>
      <c r="AU258" s="143" t="s">
        <v>83</v>
      </c>
      <c r="AV258" s="13" t="s">
        <v>83</v>
      </c>
      <c r="AW258" s="13" t="s">
        <v>32</v>
      </c>
      <c r="AX258" s="13" t="s">
        <v>73</v>
      </c>
      <c r="AY258" s="143" t="s">
        <v>124</v>
      </c>
    </row>
    <row r="259" spans="1:65" s="15" customFormat="1" x14ac:dyDescent="0.2">
      <c r="B259" s="154"/>
      <c r="C259" s="351"/>
      <c r="D259" s="345" t="s">
        <v>135</v>
      </c>
      <c r="E259" s="352" t="s">
        <v>3</v>
      </c>
      <c r="F259" s="353" t="s">
        <v>152</v>
      </c>
      <c r="G259" s="351"/>
      <c r="H259" s="354">
        <v>396.95600000000002</v>
      </c>
      <c r="I259" s="156"/>
      <c r="J259" s="351"/>
      <c r="K259" s="351"/>
      <c r="L259" s="154"/>
      <c r="M259" s="157"/>
      <c r="N259" s="158"/>
      <c r="O259" s="158"/>
      <c r="P259" s="158"/>
      <c r="Q259" s="158"/>
      <c r="R259" s="158"/>
      <c r="S259" s="158"/>
      <c r="T259" s="159"/>
      <c r="AT259" s="155" t="s">
        <v>135</v>
      </c>
      <c r="AU259" s="155" t="s">
        <v>83</v>
      </c>
      <c r="AV259" s="15" t="s">
        <v>132</v>
      </c>
      <c r="AW259" s="15" t="s">
        <v>32</v>
      </c>
      <c r="AX259" s="15" t="s">
        <v>81</v>
      </c>
      <c r="AY259" s="155" t="s">
        <v>124</v>
      </c>
    </row>
    <row r="260" spans="1:65" s="2" customFormat="1" ht="16.5" customHeight="1" x14ac:dyDescent="0.2">
      <c r="A260" s="34"/>
      <c r="B260" s="131"/>
      <c r="C260" s="358" t="s">
        <v>255</v>
      </c>
      <c r="D260" s="358" t="s">
        <v>230</v>
      </c>
      <c r="E260" s="359" t="s">
        <v>532</v>
      </c>
      <c r="F260" s="360" t="s">
        <v>533</v>
      </c>
      <c r="G260" s="361" t="s">
        <v>130</v>
      </c>
      <c r="H260" s="362">
        <v>502.13499999999999</v>
      </c>
      <c r="I260" s="166"/>
      <c r="J260" s="363">
        <f>ROUND(I260*H260,2)</f>
        <v>0</v>
      </c>
      <c r="K260" s="360" t="s">
        <v>131</v>
      </c>
      <c r="L260" s="167"/>
      <c r="M260" s="168" t="s">
        <v>3</v>
      </c>
      <c r="N260" s="169" t="s">
        <v>44</v>
      </c>
      <c r="O260" s="55"/>
      <c r="P260" s="135">
        <f>O260*H260</f>
        <v>0</v>
      </c>
      <c r="Q260" s="135">
        <v>0</v>
      </c>
      <c r="R260" s="135">
        <f>Q260*H260</f>
        <v>0</v>
      </c>
      <c r="S260" s="135">
        <v>0</v>
      </c>
      <c r="T260" s="136">
        <f>S260*H260</f>
        <v>0</v>
      </c>
      <c r="U260" s="34"/>
      <c r="V260" s="34"/>
      <c r="W260" s="34"/>
      <c r="X260" s="34"/>
      <c r="Y260" s="34"/>
      <c r="Z260" s="34"/>
      <c r="AA260" s="34"/>
      <c r="AB260" s="34"/>
      <c r="AC260" s="34"/>
      <c r="AD260" s="34"/>
      <c r="AE260" s="34"/>
      <c r="AR260" s="137" t="s">
        <v>233</v>
      </c>
      <c r="AT260" s="137" t="s">
        <v>230</v>
      </c>
      <c r="AU260" s="137" t="s">
        <v>83</v>
      </c>
      <c r="AY260" s="19" t="s">
        <v>124</v>
      </c>
      <c r="BE260" s="138">
        <f>IF(N260="základní",J260,0)</f>
        <v>0</v>
      </c>
      <c r="BF260" s="138">
        <f>IF(N260="snížená",J260,0)</f>
        <v>0</v>
      </c>
      <c r="BG260" s="138">
        <f>IF(N260="zákl. přenesená",J260,0)</f>
        <v>0</v>
      </c>
      <c r="BH260" s="138">
        <f>IF(N260="sníž. přenesená",J260,0)</f>
        <v>0</v>
      </c>
      <c r="BI260" s="138">
        <f>IF(N260="nulová",J260,0)</f>
        <v>0</v>
      </c>
      <c r="BJ260" s="19" t="s">
        <v>81</v>
      </c>
      <c r="BK260" s="138">
        <f>ROUND(I260*H260,2)</f>
        <v>0</v>
      </c>
      <c r="BL260" s="19" t="s">
        <v>187</v>
      </c>
      <c r="BM260" s="137" t="s">
        <v>357</v>
      </c>
    </row>
    <row r="261" spans="1:65" s="13" customFormat="1" x14ac:dyDescent="0.2">
      <c r="B261" s="142"/>
      <c r="C261" s="347"/>
      <c r="D261" s="345" t="s">
        <v>135</v>
      </c>
      <c r="E261" s="348" t="s">
        <v>3</v>
      </c>
      <c r="F261" s="349" t="s">
        <v>534</v>
      </c>
      <c r="G261" s="347"/>
      <c r="H261" s="350">
        <v>396.95600000000002</v>
      </c>
      <c r="I261" s="144"/>
      <c r="J261" s="347"/>
      <c r="K261" s="347"/>
      <c r="L261" s="142"/>
      <c r="M261" s="145"/>
      <c r="N261" s="146"/>
      <c r="O261" s="146"/>
      <c r="P261" s="146"/>
      <c r="Q261" s="146"/>
      <c r="R261" s="146"/>
      <c r="S261" s="146"/>
      <c r="T261" s="147"/>
      <c r="AT261" s="143" t="s">
        <v>135</v>
      </c>
      <c r="AU261" s="143" t="s">
        <v>83</v>
      </c>
      <c r="AV261" s="13" t="s">
        <v>83</v>
      </c>
      <c r="AW261" s="13" t="s">
        <v>32</v>
      </c>
      <c r="AX261" s="13" t="s">
        <v>73</v>
      </c>
      <c r="AY261" s="143" t="s">
        <v>124</v>
      </c>
    </row>
    <row r="262" spans="1:65" s="13" customFormat="1" x14ac:dyDescent="0.2">
      <c r="B262" s="142"/>
      <c r="C262" s="347"/>
      <c r="D262" s="345" t="s">
        <v>135</v>
      </c>
      <c r="E262" s="348" t="s">
        <v>3</v>
      </c>
      <c r="F262" s="349" t="s">
        <v>535</v>
      </c>
      <c r="G262" s="347"/>
      <c r="H262" s="350">
        <v>39.683</v>
      </c>
      <c r="I262" s="144"/>
      <c r="J262" s="347"/>
      <c r="K262" s="347"/>
      <c r="L262" s="142"/>
      <c r="M262" s="145"/>
      <c r="N262" s="146"/>
      <c r="O262" s="146"/>
      <c r="P262" s="146"/>
      <c r="Q262" s="146"/>
      <c r="R262" s="146"/>
      <c r="S262" s="146"/>
      <c r="T262" s="147"/>
      <c r="AT262" s="143" t="s">
        <v>135</v>
      </c>
      <c r="AU262" s="143" t="s">
        <v>83</v>
      </c>
      <c r="AV262" s="13" t="s">
        <v>83</v>
      </c>
      <c r="AW262" s="13" t="s">
        <v>32</v>
      </c>
      <c r="AX262" s="13" t="s">
        <v>73</v>
      </c>
      <c r="AY262" s="143" t="s">
        <v>124</v>
      </c>
    </row>
    <row r="263" spans="1:65" s="15" customFormat="1" x14ac:dyDescent="0.2">
      <c r="B263" s="154"/>
      <c r="C263" s="351"/>
      <c r="D263" s="345" t="s">
        <v>135</v>
      </c>
      <c r="E263" s="352" t="s">
        <v>3</v>
      </c>
      <c r="F263" s="353" t="s">
        <v>152</v>
      </c>
      <c r="G263" s="351"/>
      <c r="H263" s="354">
        <v>436.63900000000001</v>
      </c>
      <c r="I263" s="156"/>
      <c r="J263" s="351"/>
      <c r="K263" s="351"/>
      <c r="L263" s="154"/>
      <c r="M263" s="157"/>
      <c r="N263" s="158"/>
      <c r="O263" s="158"/>
      <c r="P263" s="158"/>
      <c r="Q263" s="158"/>
      <c r="R263" s="158"/>
      <c r="S263" s="158"/>
      <c r="T263" s="159"/>
      <c r="AT263" s="155" t="s">
        <v>135</v>
      </c>
      <c r="AU263" s="155" t="s">
        <v>83</v>
      </c>
      <c r="AV263" s="15" t="s">
        <v>132</v>
      </c>
      <c r="AW263" s="15" t="s">
        <v>32</v>
      </c>
      <c r="AX263" s="15" t="s">
        <v>73</v>
      </c>
      <c r="AY263" s="155" t="s">
        <v>124</v>
      </c>
    </row>
    <row r="264" spans="1:65" s="13" customFormat="1" x14ac:dyDescent="0.2">
      <c r="B264" s="142"/>
      <c r="C264" s="347"/>
      <c r="D264" s="345" t="s">
        <v>135</v>
      </c>
      <c r="E264" s="348" t="s">
        <v>3</v>
      </c>
      <c r="F264" s="349" t="s">
        <v>536</v>
      </c>
      <c r="G264" s="347"/>
      <c r="H264" s="350">
        <v>502.13499999999999</v>
      </c>
      <c r="I264" s="144"/>
      <c r="J264" s="347"/>
      <c r="K264" s="347"/>
      <c r="L264" s="142"/>
      <c r="M264" s="145"/>
      <c r="N264" s="146"/>
      <c r="O264" s="146"/>
      <c r="P264" s="146"/>
      <c r="Q264" s="146"/>
      <c r="R264" s="146"/>
      <c r="S264" s="146"/>
      <c r="T264" s="147"/>
      <c r="AT264" s="143" t="s">
        <v>135</v>
      </c>
      <c r="AU264" s="143" t="s">
        <v>83</v>
      </c>
      <c r="AV264" s="13" t="s">
        <v>83</v>
      </c>
      <c r="AW264" s="13" t="s">
        <v>32</v>
      </c>
      <c r="AX264" s="13" t="s">
        <v>73</v>
      </c>
      <c r="AY264" s="143" t="s">
        <v>124</v>
      </c>
    </row>
    <row r="265" spans="1:65" s="15" customFormat="1" x14ac:dyDescent="0.2">
      <c r="B265" s="154"/>
      <c r="C265" s="351"/>
      <c r="D265" s="345" t="s">
        <v>135</v>
      </c>
      <c r="E265" s="352" t="s">
        <v>3</v>
      </c>
      <c r="F265" s="353" t="s">
        <v>152</v>
      </c>
      <c r="G265" s="351"/>
      <c r="H265" s="354">
        <v>502.13499999999999</v>
      </c>
      <c r="I265" s="156"/>
      <c r="J265" s="351"/>
      <c r="K265" s="351"/>
      <c r="L265" s="154"/>
      <c r="M265" s="157"/>
      <c r="N265" s="158"/>
      <c r="O265" s="158"/>
      <c r="P265" s="158"/>
      <c r="Q265" s="158"/>
      <c r="R265" s="158"/>
      <c r="S265" s="158"/>
      <c r="T265" s="159"/>
      <c r="AT265" s="155" t="s">
        <v>135</v>
      </c>
      <c r="AU265" s="155" t="s">
        <v>83</v>
      </c>
      <c r="AV265" s="15" t="s">
        <v>132</v>
      </c>
      <c r="AW265" s="15" t="s">
        <v>32</v>
      </c>
      <c r="AX265" s="15" t="s">
        <v>81</v>
      </c>
      <c r="AY265" s="155" t="s">
        <v>124</v>
      </c>
    </row>
    <row r="266" spans="1:65" s="2" customFormat="1" ht="33" customHeight="1" x14ac:dyDescent="0.2">
      <c r="A266" s="34"/>
      <c r="B266" s="131"/>
      <c r="C266" s="334" t="s">
        <v>361</v>
      </c>
      <c r="D266" s="334" t="s">
        <v>127</v>
      </c>
      <c r="E266" s="335" t="s">
        <v>537</v>
      </c>
      <c r="F266" s="336" t="s">
        <v>538</v>
      </c>
      <c r="G266" s="337" t="s">
        <v>130</v>
      </c>
      <c r="H266" s="338">
        <v>39.683</v>
      </c>
      <c r="I266" s="132"/>
      <c r="J266" s="339">
        <f>ROUND(I266*H266,2)</f>
        <v>0</v>
      </c>
      <c r="K266" s="336" t="s">
        <v>131</v>
      </c>
      <c r="L266" s="35"/>
      <c r="M266" s="133" t="s">
        <v>3</v>
      </c>
      <c r="N266" s="134" t="s">
        <v>44</v>
      </c>
      <c r="O266" s="55"/>
      <c r="P266" s="135">
        <f>O266*H266</f>
        <v>0</v>
      </c>
      <c r="Q266" s="135">
        <v>0</v>
      </c>
      <c r="R266" s="135">
        <f>Q266*H266</f>
        <v>0</v>
      </c>
      <c r="S266" s="135">
        <v>0</v>
      </c>
      <c r="T266" s="136">
        <f>S266*H266</f>
        <v>0</v>
      </c>
      <c r="U266" s="34"/>
      <c r="V266" s="34"/>
      <c r="W266" s="34"/>
      <c r="X266" s="34"/>
      <c r="Y266" s="34"/>
      <c r="Z266" s="34"/>
      <c r="AA266" s="34"/>
      <c r="AB266" s="34"/>
      <c r="AC266" s="34"/>
      <c r="AD266" s="34"/>
      <c r="AE266" s="34"/>
      <c r="AR266" s="137" t="s">
        <v>187</v>
      </c>
      <c r="AT266" s="137" t="s">
        <v>127</v>
      </c>
      <c r="AU266" s="137" t="s">
        <v>83</v>
      </c>
      <c r="AY266" s="19" t="s">
        <v>124</v>
      </c>
      <c r="BE266" s="138">
        <f>IF(N266="základní",J266,0)</f>
        <v>0</v>
      </c>
      <c r="BF266" s="138">
        <f>IF(N266="snížená",J266,0)</f>
        <v>0</v>
      </c>
      <c r="BG266" s="138">
        <f>IF(N266="zákl. přenesená",J266,0)</f>
        <v>0</v>
      </c>
      <c r="BH266" s="138">
        <f>IF(N266="sníž. přenesená",J266,0)</f>
        <v>0</v>
      </c>
      <c r="BI266" s="138">
        <f>IF(N266="nulová",J266,0)</f>
        <v>0</v>
      </c>
      <c r="BJ266" s="19" t="s">
        <v>81</v>
      </c>
      <c r="BK266" s="138">
        <f>ROUND(I266*H266,2)</f>
        <v>0</v>
      </c>
      <c r="BL266" s="19" t="s">
        <v>187</v>
      </c>
      <c r="BM266" s="137" t="s">
        <v>362</v>
      </c>
    </row>
    <row r="267" spans="1:65" s="2" customFormat="1" ht="48.75" x14ac:dyDescent="0.2">
      <c r="A267" s="34"/>
      <c r="B267" s="35"/>
      <c r="C267" s="326"/>
      <c r="D267" s="345" t="s">
        <v>133</v>
      </c>
      <c r="E267" s="326"/>
      <c r="F267" s="346" t="s">
        <v>531</v>
      </c>
      <c r="G267" s="326"/>
      <c r="H267" s="326"/>
      <c r="I267" s="139"/>
      <c r="J267" s="326"/>
      <c r="K267" s="326"/>
      <c r="L267" s="35"/>
      <c r="M267" s="140"/>
      <c r="N267" s="141"/>
      <c r="O267" s="55"/>
      <c r="P267" s="55"/>
      <c r="Q267" s="55"/>
      <c r="R267" s="55"/>
      <c r="S267" s="55"/>
      <c r="T267" s="56"/>
      <c r="U267" s="34"/>
      <c r="V267" s="34"/>
      <c r="W267" s="34"/>
      <c r="X267" s="34"/>
      <c r="Y267" s="34"/>
      <c r="Z267" s="34"/>
      <c r="AA267" s="34"/>
      <c r="AB267" s="34"/>
      <c r="AC267" s="34"/>
      <c r="AD267" s="34"/>
      <c r="AE267" s="34"/>
      <c r="AT267" s="19" t="s">
        <v>133</v>
      </c>
      <c r="AU267" s="19" t="s">
        <v>83</v>
      </c>
    </row>
    <row r="268" spans="1:65" s="13" customFormat="1" x14ac:dyDescent="0.2">
      <c r="B268" s="142"/>
      <c r="C268" s="347"/>
      <c r="D268" s="345" t="s">
        <v>135</v>
      </c>
      <c r="E268" s="348" t="s">
        <v>3</v>
      </c>
      <c r="F268" s="349" t="s">
        <v>539</v>
      </c>
      <c r="G268" s="347"/>
      <c r="H268" s="350">
        <v>25.734999999999999</v>
      </c>
      <c r="I268" s="144"/>
      <c r="J268" s="347"/>
      <c r="K268" s="347"/>
      <c r="L268" s="142"/>
      <c r="M268" s="145"/>
      <c r="N268" s="146"/>
      <c r="O268" s="146"/>
      <c r="P268" s="146"/>
      <c r="Q268" s="146"/>
      <c r="R268" s="146"/>
      <c r="S268" s="146"/>
      <c r="T268" s="147"/>
      <c r="AT268" s="143" t="s">
        <v>135</v>
      </c>
      <c r="AU268" s="143" t="s">
        <v>83</v>
      </c>
      <c r="AV268" s="13" t="s">
        <v>83</v>
      </c>
      <c r="AW268" s="13" t="s">
        <v>32</v>
      </c>
      <c r="AX268" s="13" t="s">
        <v>73</v>
      </c>
      <c r="AY268" s="143" t="s">
        <v>124</v>
      </c>
    </row>
    <row r="269" spans="1:65" s="13" customFormat="1" x14ac:dyDescent="0.2">
      <c r="B269" s="142"/>
      <c r="C269" s="347"/>
      <c r="D269" s="345" t="s">
        <v>135</v>
      </c>
      <c r="E269" s="348" t="s">
        <v>3</v>
      </c>
      <c r="F269" s="349" t="s">
        <v>540</v>
      </c>
      <c r="G269" s="347"/>
      <c r="H269" s="350">
        <v>13.948</v>
      </c>
      <c r="I269" s="144"/>
      <c r="J269" s="347"/>
      <c r="K269" s="347"/>
      <c r="L269" s="142"/>
      <c r="M269" s="145"/>
      <c r="N269" s="146"/>
      <c r="O269" s="146"/>
      <c r="P269" s="146"/>
      <c r="Q269" s="146"/>
      <c r="R269" s="146"/>
      <c r="S269" s="146"/>
      <c r="T269" s="147"/>
      <c r="AT269" s="143" t="s">
        <v>135</v>
      </c>
      <c r="AU269" s="143" t="s">
        <v>83</v>
      </c>
      <c r="AV269" s="13" t="s">
        <v>83</v>
      </c>
      <c r="AW269" s="13" t="s">
        <v>32</v>
      </c>
      <c r="AX269" s="13" t="s">
        <v>73</v>
      </c>
      <c r="AY269" s="143" t="s">
        <v>124</v>
      </c>
    </row>
    <row r="270" spans="1:65" s="15" customFormat="1" x14ac:dyDescent="0.2">
      <c r="B270" s="154"/>
      <c r="C270" s="351"/>
      <c r="D270" s="345" t="s">
        <v>135</v>
      </c>
      <c r="E270" s="352" t="s">
        <v>3</v>
      </c>
      <c r="F270" s="353" t="s">
        <v>152</v>
      </c>
      <c r="G270" s="351"/>
      <c r="H270" s="354">
        <v>39.683</v>
      </c>
      <c r="I270" s="156"/>
      <c r="J270" s="351"/>
      <c r="K270" s="351"/>
      <c r="L270" s="154"/>
      <c r="M270" s="157"/>
      <c r="N270" s="158"/>
      <c r="O270" s="158"/>
      <c r="P270" s="158"/>
      <c r="Q270" s="158"/>
      <c r="R270" s="158"/>
      <c r="S270" s="158"/>
      <c r="T270" s="159"/>
      <c r="AT270" s="155" t="s">
        <v>135</v>
      </c>
      <c r="AU270" s="155" t="s">
        <v>83</v>
      </c>
      <c r="AV270" s="15" t="s">
        <v>132</v>
      </c>
      <c r="AW270" s="15" t="s">
        <v>32</v>
      </c>
      <c r="AX270" s="15" t="s">
        <v>81</v>
      </c>
      <c r="AY270" s="155" t="s">
        <v>124</v>
      </c>
    </row>
    <row r="271" spans="1:65" s="2" customFormat="1" ht="21.75" customHeight="1" x14ac:dyDescent="0.2">
      <c r="A271" s="34"/>
      <c r="B271" s="131"/>
      <c r="C271" s="334" t="s">
        <v>260</v>
      </c>
      <c r="D271" s="334" t="s">
        <v>127</v>
      </c>
      <c r="E271" s="335" t="s">
        <v>541</v>
      </c>
      <c r="F271" s="336" t="s">
        <v>542</v>
      </c>
      <c r="G271" s="337" t="s">
        <v>130</v>
      </c>
      <c r="H271" s="338">
        <v>435.34699999999998</v>
      </c>
      <c r="I271" s="132"/>
      <c r="J271" s="339">
        <f>ROUND(I271*H271,2)</f>
        <v>0</v>
      </c>
      <c r="K271" s="336" t="s">
        <v>131</v>
      </c>
      <c r="L271" s="35"/>
      <c r="M271" s="133" t="s">
        <v>3</v>
      </c>
      <c r="N271" s="134" t="s">
        <v>44</v>
      </c>
      <c r="O271" s="55"/>
      <c r="P271" s="135">
        <f>O271*H271</f>
        <v>0</v>
      </c>
      <c r="Q271" s="135">
        <v>0</v>
      </c>
      <c r="R271" s="135">
        <f>Q271*H271</f>
        <v>0</v>
      </c>
      <c r="S271" s="135">
        <v>0</v>
      </c>
      <c r="T271" s="136">
        <f>S271*H271</f>
        <v>0</v>
      </c>
      <c r="U271" s="34"/>
      <c r="V271" s="34"/>
      <c r="W271" s="34"/>
      <c r="X271" s="34"/>
      <c r="Y271" s="34"/>
      <c r="Z271" s="34"/>
      <c r="AA271" s="34"/>
      <c r="AB271" s="34"/>
      <c r="AC271" s="34"/>
      <c r="AD271" s="34"/>
      <c r="AE271" s="34"/>
      <c r="AR271" s="137" t="s">
        <v>187</v>
      </c>
      <c r="AT271" s="137" t="s">
        <v>127</v>
      </c>
      <c r="AU271" s="137" t="s">
        <v>83</v>
      </c>
      <c r="AY271" s="19" t="s">
        <v>124</v>
      </c>
      <c r="BE271" s="138">
        <f>IF(N271="základní",J271,0)</f>
        <v>0</v>
      </c>
      <c r="BF271" s="138">
        <f>IF(N271="snížená",J271,0)</f>
        <v>0</v>
      </c>
      <c r="BG271" s="138">
        <f>IF(N271="zákl. přenesená",J271,0)</f>
        <v>0</v>
      </c>
      <c r="BH271" s="138">
        <f>IF(N271="sníž. přenesená",J271,0)</f>
        <v>0</v>
      </c>
      <c r="BI271" s="138">
        <f>IF(N271="nulová",J271,0)</f>
        <v>0</v>
      </c>
      <c r="BJ271" s="19" t="s">
        <v>81</v>
      </c>
      <c r="BK271" s="138">
        <f>ROUND(I271*H271,2)</f>
        <v>0</v>
      </c>
      <c r="BL271" s="19" t="s">
        <v>187</v>
      </c>
      <c r="BM271" s="137" t="s">
        <v>363</v>
      </c>
    </row>
    <row r="272" spans="1:65" s="2" customFormat="1" ht="29.25" x14ac:dyDescent="0.2">
      <c r="A272" s="34"/>
      <c r="B272" s="35"/>
      <c r="C272" s="326"/>
      <c r="D272" s="345" t="s">
        <v>133</v>
      </c>
      <c r="E272" s="326"/>
      <c r="F272" s="346" t="s">
        <v>543</v>
      </c>
      <c r="G272" s="326"/>
      <c r="H272" s="326"/>
      <c r="I272" s="139"/>
      <c r="J272" s="326"/>
      <c r="K272" s="326"/>
      <c r="L272" s="35"/>
      <c r="M272" s="140"/>
      <c r="N272" s="141"/>
      <c r="O272" s="55"/>
      <c r="P272" s="55"/>
      <c r="Q272" s="55"/>
      <c r="R272" s="55"/>
      <c r="S272" s="55"/>
      <c r="T272" s="56"/>
      <c r="U272" s="34"/>
      <c r="V272" s="34"/>
      <c r="W272" s="34"/>
      <c r="X272" s="34"/>
      <c r="Y272" s="34"/>
      <c r="Z272" s="34"/>
      <c r="AA272" s="34"/>
      <c r="AB272" s="34"/>
      <c r="AC272" s="34"/>
      <c r="AD272" s="34"/>
      <c r="AE272" s="34"/>
      <c r="AT272" s="19" t="s">
        <v>133</v>
      </c>
      <c r="AU272" s="19" t="s">
        <v>83</v>
      </c>
    </row>
    <row r="273" spans="1:65" s="13" customFormat="1" x14ac:dyDescent="0.2">
      <c r="B273" s="142"/>
      <c r="C273" s="347"/>
      <c r="D273" s="345" t="s">
        <v>135</v>
      </c>
      <c r="E273" s="348" t="s">
        <v>3</v>
      </c>
      <c r="F273" s="349" t="s">
        <v>499</v>
      </c>
      <c r="G273" s="347"/>
      <c r="H273" s="350">
        <v>323.66399999999999</v>
      </c>
      <c r="I273" s="144"/>
      <c r="J273" s="347"/>
      <c r="K273" s="347"/>
      <c r="L273" s="142"/>
      <c r="M273" s="145"/>
      <c r="N273" s="146"/>
      <c r="O273" s="146"/>
      <c r="P273" s="146"/>
      <c r="Q273" s="146"/>
      <c r="R273" s="146"/>
      <c r="S273" s="146"/>
      <c r="T273" s="147"/>
      <c r="AT273" s="143" t="s">
        <v>135</v>
      </c>
      <c r="AU273" s="143" t="s">
        <v>83</v>
      </c>
      <c r="AV273" s="13" t="s">
        <v>83</v>
      </c>
      <c r="AW273" s="13" t="s">
        <v>32</v>
      </c>
      <c r="AX273" s="13" t="s">
        <v>73</v>
      </c>
      <c r="AY273" s="143" t="s">
        <v>124</v>
      </c>
    </row>
    <row r="274" spans="1:65" s="13" customFormat="1" x14ac:dyDescent="0.2">
      <c r="B274" s="142"/>
      <c r="C274" s="347"/>
      <c r="D274" s="345" t="s">
        <v>135</v>
      </c>
      <c r="E274" s="348" t="s">
        <v>3</v>
      </c>
      <c r="F274" s="349" t="s">
        <v>500</v>
      </c>
      <c r="G274" s="347"/>
      <c r="H274" s="350">
        <v>46.725000000000001</v>
      </c>
      <c r="I274" s="144"/>
      <c r="J274" s="347"/>
      <c r="K274" s="347"/>
      <c r="L274" s="142"/>
      <c r="M274" s="145"/>
      <c r="N274" s="146"/>
      <c r="O274" s="146"/>
      <c r="P274" s="146"/>
      <c r="Q274" s="146"/>
      <c r="R274" s="146"/>
      <c r="S274" s="146"/>
      <c r="T274" s="147"/>
      <c r="AT274" s="143" t="s">
        <v>135</v>
      </c>
      <c r="AU274" s="143" t="s">
        <v>83</v>
      </c>
      <c r="AV274" s="13" t="s">
        <v>83</v>
      </c>
      <c r="AW274" s="13" t="s">
        <v>32</v>
      </c>
      <c r="AX274" s="13" t="s">
        <v>73</v>
      </c>
      <c r="AY274" s="143" t="s">
        <v>124</v>
      </c>
    </row>
    <row r="275" spans="1:65" s="13" customFormat="1" x14ac:dyDescent="0.2">
      <c r="B275" s="142"/>
      <c r="C275" s="347"/>
      <c r="D275" s="345" t="s">
        <v>135</v>
      </c>
      <c r="E275" s="348" t="s">
        <v>3</v>
      </c>
      <c r="F275" s="349" t="s">
        <v>501</v>
      </c>
      <c r="G275" s="347"/>
      <c r="H275" s="350">
        <v>26.567</v>
      </c>
      <c r="I275" s="144"/>
      <c r="J275" s="347"/>
      <c r="K275" s="347"/>
      <c r="L275" s="142"/>
      <c r="M275" s="145"/>
      <c r="N275" s="146"/>
      <c r="O275" s="146"/>
      <c r="P275" s="146"/>
      <c r="Q275" s="146"/>
      <c r="R275" s="146"/>
      <c r="S275" s="146"/>
      <c r="T275" s="147"/>
      <c r="AT275" s="143" t="s">
        <v>135</v>
      </c>
      <c r="AU275" s="143" t="s">
        <v>83</v>
      </c>
      <c r="AV275" s="13" t="s">
        <v>83</v>
      </c>
      <c r="AW275" s="13" t="s">
        <v>32</v>
      </c>
      <c r="AX275" s="13" t="s">
        <v>73</v>
      </c>
      <c r="AY275" s="143" t="s">
        <v>124</v>
      </c>
    </row>
    <row r="276" spans="1:65" s="13" customFormat="1" x14ac:dyDescent="0.2">
      <c r="B276" s="142"/>
      <c r="C276" s="347"/>
      <c r="D276" s="345" t="s">
        <v>135</v>
      </c>
      <c r="E276" s="348" t="s">
        <v>3</v>
      </c>
      <c r="F276" s="349" t="s">
        <v>544</v>
      </c>
      <c r="G276" s="347"/>
      <c r="H276" s="350">
        <v>38.390999999999998</v>
      </c>
      <c r="I276" s="144"/>
      <c r="J276" s="347"/>
      <c r="K276" s="347"/>
      <c r="L276" s="142"/>
      <c r="M276" s="145"/>
      <c r="N276" s="146"/>
      <c r="O276" s="146"/>
      <c r="P276" s="146"/>
      <c r="Q276" s="146"/>
      <c r="R276" s="146"/>
      <c r="S276" s="146"/>
      <c r="T276" s="147"/>
      <c r="AT276" s="143" t="s">
        <v>135</v>
      </c>
      <c r="AU276" s="143" t="s">
        <v>83</v>
      </c>
      <c r="AV276" s="13" t="s">
        <v>83</v>
      </c>
      <c r="AW276" s="13" t="s">
        <v>32</v>
      </c>
      <c r="AX276" s="13" t="s">
        <v>73</v>
      </c>
      <c r="AY276" s="143" t="s">
        <v>124</v>
      </c>
    </row>
    <row r="277" spans="1:65" s="15" customFormat="1" x14ac:dyDescent="0.2">
      <c r="B277" s="154"/>
      <c r="C277" s="351"/>
      <c r="D277" s="345" t="s">
        <v>135</v>
      </c>
      <c r="E277" s="352" t="s">
        <v>3</v>
      </c>
      <c r="F277" s="353" t="s">
        <v>152</v>
      </c>
      <c r="G277" s="351"/>
      <c r="H277" s="354">
        <v>435.34700000000004</v>
      </c>
      <c r="I277" s="156"/>
      <c r="J277" s="351"/>
      <c r="K277" s="351"/>
      <c r="L277" s="154"/>
      <c r="M277" s="157"/>
      <c r="N277" s="158"/>
      <c r="O277" s="158"/>
      <c r="P277" s="158"/>
      <c r="Q277" s="158"/>
      <c r="R277" s="158"/>
      <c r="S277" s="158"/>
      <c r="T277" s="159"/>
      <c r="AT277" s="155" t="s">
        <v>135</v>
      </c>
      <c r="AU277" s="155" t="s">
        <v>83</v>
      </c>
      <c r="AV277" s="15" t="s">
        <v>132</v>
      </c>
      <c r="AW277" s="15" t="s">
        <v>32</v>
      </c>
      <c r="AX277" s="15" t="s">
        <v>81</v>
      </c>
      <c r="AY277" s="155" t="s">
        <v>124</v>
      </c>
    </row>
    <row r="278" spans="1:65" s="2" customFormat="1" ht="16.5" customHeight="1" x14ac:dyDescent="0.2">
      <c r="A278" s="34"/>
      <c r="B278" s="131"/>
      <c r="C278" s="358" t="s">
        <v>364</v>
      </c>
      <c r="D278" s="358" t="s">
        <v>230</v>
      </c>
      <c r="E278" s="359" t="s">
        <v>545</v>
      </c>
      <c r="F278" s="360" t="s">
        <v>546</v>
      </c>
      <c r="G278" s="361" t="s">
        <v>130</v>
      </c>
      <c r="H278" s="362">
        <v>500.649</v>
      </c>
      <c r="I278" s="166"/>
      <c r="J278" s="363">
        <f>ROUND(I278*H278,2)</f>
        <v>0</v>
      </c>
      <c r="K278" s="360" t="s">
        <v>131</v>
      </c>
      <c r="L278" s="167"/>
      <c r="M278" s="168" t="s">
        <v>3</v>
      </c>
      <c r="N278" s="169" t="s">
        <v>44</v>
      </c>
      <c r="O278" s="55"/>
      <c r="P278" s="135">
        <f>O278*H278</f>
        <v>0</v>
      </c>
      <c r="Q278" s="135">
        <v>0</v>
      </c>
      <c r="R278" s="135">
        <f>Q278*H278</f>
        <v>0</v>
      </c>
      <c r="S278" s="135">
        <v>0</v>
      </c>
      <c r="T278" s="136">
        <f>S278*H278</f>
        <v>0</v>
      </c>
      <c r="U278" s="34"/>
      <c r="V278" s="34"/>
      <c r="W278" s="34"/>
      <c r="X278" s="34"/>
      <c r="Y278" s="34"/>
      <c r="Z278" s="34"/>
      <c r="AA278" s="34"/>
      <c r="AB278" s="34"/>
      <c r="AC278" s="34"/>
      <c r="AD278" s="34"/>
      <c r="AE278" s="34"/>
      <c r="AR278" s="137" t="s">
        <v>233</v>
      </c>
      <c r="AT278" s="137" t="s">
        <v>230</v>
      </c>
      <c r="AU278" s="137" t="s">
        <v>83</v>
      </c>
      <c r="AY278" s="19" t="s">
        <v>124</v>
      </c>
      <c r="BE278" s="138">
        <f>IF(N278="základní",J278,0)</f>
        <v>0</v>
      </c>
      <c r="BF278" s="138">
        <f>IF(N278="snížená",J278,0)</f>
        <v>0</v>
      </c>
      <c r="BG278" s="138">
        <f>IF(N278="zákl. přenesená",J278,0)</f>
        <v>0</v>
      </c>
      <c r="BH278" s="138">
        <f>IF(N278="sníž. přenesená",J278,0)</f>
        <v>0</v>
      </c>
      <c r="BI278" s="138">
        <f>IF(N278="nulová",J278,0)</f>
        <v>0</v>
      </c>
      <c r="BJ278" s="19" t="s">
        <v>81</v>
      </c>
      <c r="BK278" s="138">
        <f>ROUND(I278*H278,2)</f>
        <v>0</v>
      </c>
      <c r="BL278" s="19" t="s">
        <v>187</v>
      </c>
      <c r="BM278" s="137" t="s">
        <v>365</v>
      </c>
    </row>
    <row r="279" spans="1:65" s="13" customFormat="1" x14ac:dyDescent="0.2">
      <c r="B279" s="142"/>
      <c r="C279" s="347"/>
      <c r="D279" s="345" t="s">
        <v>135</v>
      </c>
      <c r="E279" s="348" t="s">
        <v>3</v>
      </c>
      <c r="F279" s="349" t="s">
        <v>547</v>
      </c>
      <c r="G279" s="347"/>
      <c r="H279" s="350">
        <v>500.649</v>
      </c>
      <c r="I279" s="144"/>
      <c r="J279" s="347"/>
      <c r="K279" s="347"/>
      <c r="L279" s="142"/>
      <c r="M279" s="145"/>
      <c r="N279" s="146"/>
      <c r="O279" s="146"/>
      <c r="P279" s="146"/>
      <c r="Q279" s="146"/>
      <c r="R279" s="146"/>
      <c r="S279" s="146"/>
      <c r="T279" s="147"/>
      <c r="AT279" s="143" t="s">
        <v>135</v>
      </c>
      <c r="AU279" s="143" t="s">
        <v>83</v>
      </c>
      <c r="AV279" s="13" t="s">
        <v>83</v>
      </c>
      <c r="AW279" s="13" t="s">
        <v>32</v>
      </c>
      <c r="AX279" s="13" t="s">
        <v>73</v>
      </c>
      <c r="AY279" s="143" t="s">
        <v>124</v>
      </c>
    </row>
    <row r="280" spans="1:65" s="15" customFormat="1" x14ac:dyDescent="0.2">
      <c r="B280" s="154"/>
      <c r="C280" s="351"/>
      <c r="D280" s="345" t="s">
        <v>135</v>
      </c>
      <c r="E280" s="352" t="s">
        <v>3</v>
      </c>
      <c r="F280" s="353" t="s">
        <v>152</v>
      </c>
      <c r="G280" s="351"/>
      <c r="H280" s="354">
        <v>500.649</v>
      </c>
      <c r="I280" s="156"/>
      <c r="J280" s="351"/>
      <c r="K280" s="351"/>
      <c r="L280" s="154"/>
      <c r="M280" s="157"/>
      <c r="N280" s="158"/>
      <c r="O280" s="158"/>
      <c r="P280" s="158"/>
      <c r="Q280" s="158"/>
      <c r="R280" s="158"/>
      <c r="S280" s="158"/>
      <c r="T280" s="159"/>
      <c r="AT280" s="155" t="s">
        <v>135</v>
      </c>
      <c r="AU280" s="155" t="s">
        <v>83</v>
      </c>
      <c r="AV280" s="15" t="s">
        <v>132</v>
      </c>
      <c r="AW280" s="15" t="s">
        <v>32</v>
      </c>
      <c r="AX280" s="15" t="s">
        <v>81</v>
      </c>
      <c r="AY280" s="155" t="s">
        <v>124</v>
      </c>
    </row>
    <row r="281" spans="1:65" s="2" customFormat="1" ht="24" x14ac:dyDescent="0.2">
      <c r="A281" s="34"/>
      <c r="B281" s="131"/>
      <c r="C281" s="334" t="s">
        <v>268</v>
      </c>
      <c r="D281" s="334" t="s">
        <v>127</v>
      </c>
      <c r="E281" s="335" t="s">
        <v>548</v>
      </c>
      <c r="F281" s="336" t="s">
        <v>549</v>
      </c>
      <c r="G281" s="337" t="s">
        <v>209</v>
      </c>
      <c r="H281" s="338">
        <v>5</v>
      </c>
      <c r="I281" s="132"/>
      <c r="J281" s="339">
        <f>ROUND(I281*H281,2)</f>
        <v>0</v>
      </c>
      <c r="K281" s="336" t="s">
        <v>131</v>
      </c>
      <c r="L281" s="35"/>
      <c r="M281" s="133" t="s">
        <v>3</v>
      </c>
      <c r="N281" s="134" t="s">
        <v>44</v>
      </c>
      <c r="O281" s="55"/>
      <c r="P281" s="135">
        <f>O281*H281</f>
        <v>0</v>
      </c>
      <c r="Q281" s="135">
        <v>0</v>
      </c>
      <c r="R281" s="135">
        <f>Q281*H281</f>
        <v>0</v>
      </c>
      <c r="S281" s="135">
        <v>0</v>
      </c>
      <c r="T281" s="136">
        <f>S281*H281</f>
        <v>0</v>
      </c>
      <c r="U281" s="34"/>
      <c r="V281" s="34"/>
      <c r="W281" s="34"/>
      <c r="X281" s="34"/>
      <c r="Y281" s="34"/>
      <c r="Z281" s="34"/>
      <c r="AA281" s="34"/>
      <c r="AB281" s="34"/>
      <c r="AC281" s="34"/>
      <c r="AD281" s="34"/>
      <c r="AE281" s="34"/>
      <c r="AR281" s="137" t="s">
        <v>187</v>
      </c>
      <c r="AT281" s="137" t="s">
        <v>127</v>
      </c>
      <c r="AU281" s="137" t="s">
        <v>83</v>
      </c>
      <c r="AY281" s="19" t="s">
        <v>124</v>
      </c>
      <c r="BE281" s="138">
        <f>IF(N281="základní",J281,0)</f>
        <v>0</v>
      </c>
      <c r="BF281" s="138">
        <f>IF(N281="snížená",J281,0)</f>
        <v>0</v>
      </c>
      <c r="BG281" s="138">
        <f>IF(N281="zákl. přenesená",J281,0)</f>
        <v>0</v>
      </c>
      <c r="BH281" s="138">
        <f>IF(N281="sníž. přenesená",J281,0)</f>
        <v>0</v>
      </c>
      <c r="BI281" s="138">
        <f>IF(N281="nulová",J281,0)</f>
        <v>0</v>
      </c>
      <c r="BJ281" s="19" t="s">
        <v>81</v>
      </c>
      <c r="BK281" s="138">
        <f>ROUND(I281*H281,2)</f>
        <v>0</v>
      </c>
      <c r="BL281" s="19" t="s">
        <v>187</v>
      </c>
      <c r="BM281" s="137" t="s">
        <v>369</v>
      </c>
    </row>
    <row r="282" spans="1:65" s="2" customFormat="1" ht="19.5" x14ac:dyDescent="0.2">
      <c r="A282" s="34"/>
      <c r="B282" s="35"/>
      <c r="C282" s="326"/>
      <c r="D282" s="345" t="s">
        <v>133</v>
      </c>
      <c r="E282" s="326"/>
      <c r="F282" s="346" t="s">
        <v>550</v>
      </c>
      <c r="G282" s="326"/>
      <c r="H282" s="326"/>
      <c r="I282" s="139"/>
      <c r="J282" s="326"/>
      <c r="K282" s="326"/>
      <c r="L282" s="35"/>
      <c r="M282" s="140"/>
      <c r="N282" s="141"/>
      <c r="O282" s="55"/>
      <c r="P282" s="55"/>
      <c r="Q282" s="55"/>
      <c r="R282" s="55"/>
      <c r="S282" s="55"/>
      <c r="T282" s="56"/>
      <c r="U282" s="34"/>
      <c r="V282" s="34"/>
      <c r="W282" s="34"/>
      <c r="X282" s="34"/>
      <c r="Y282" s="34"/>
      <c r="Z282" s="34"/>
      <c r="AA282" s="34"/>
      <c r="AB282" s="34"/>
      <c r="AC282" s="34"/>
      <c r="AD282" s="34"/>
      <c r="AE282" s="34"/>
      <c r="AT282" s="19" t="s">
        <v>133</v>
      </c>
      <c r="AU282" s="19" t="s">
        <v>83</v>
      </c>
    </row>
    <row r="283" spans="1:65" s="2" customFormat="1" ht="16.5" customHeight="1" x14ac:dyDescent="0.2">
      <c r="A283" s="34"/>
      <c r="B283" s="131"/>
      <c r="C283" s="358" t="s">
        <v>370</v>
      </c>
      <c r="D283" s="358" t="s">
        <v>230</v>
      </c>
      <c r="E283" s="359" t="s">
        <v>551</v>
      </c>
      <c r="F283" s="360" t="s">
        <v>552</v>
      </c>
      <c r="G283" s="361" t="s">
        <v>209</v>
      </c>
      <c r="H283" s="362">
        <v>5</v>
      </c>
      <c r="I283" s="166"/>
      <c r="J283" s="363">
        <f>ROUND(I283*H283,2)</f>
        <v>0</v>
      </c>
      <c r="K283" s="360" t="s">
        <v>131</v>
      </c>
      <c r="L283" s="167"/>
      <c r="M283" s="168" t="s">
        <v>3</v>
      </c>
      <c r="N283" s="169" t="s">
        <v>44</v>
      </c>
      <c r="O283" s="55"/>
      <c r="P283" s="135">
        <f>O283*H283</f>
        <v>0</v>
      </c>
      <c r="Q283" s="135">
        <v>0</v>
      </c>
      <c r="R283" s="135">
        <f>Q283*H283</f>
        <v>0</v>
      </c>
      <c r="S283" s="135">
        <v>0</v>
      </c>
      <c r="T283" s="136">
        <f>S283*H283</f>
        <v>0</v>
      </c>
      <c r="U283" s="34"/>
      <c r="V283" s="34"/>
      <c r="W283" s="34"/>
      <c r="X283" s="34"/>
      <c r="Y283" s="34"/>
      <c r="Z283" s="34"/>
      <c r="AA283" s="34"/>
      <c r="AB283" s="34"/>
      <c r="AC283" s="34"/>
      <c r="AD283" s="34"/>
      <c r="AE283" s="34"/>
      <c r="AR283" s="137" t="s">
        <v>233</v>
      </c>
      <c r="AT283" s="137" t="s">
        <v>230</v>
      </c>
      <c r="AU283" s="137" t="s">
        <v>83</v>
      </c>
      <c r="AY283" s="19" t="s">
        <v>124</v>
      </c>
      <c r="BE283" s="138">
        <f>IF(N283="základní",J283,0)</f>
        <v>0</v>
      </c>
      <c r="BF283" s="138">
        <f>IF(N283="snížená",J283,0)</f>
        <v>0</v>
      </c>
      <c r="BG283" s="138">
        <f>IF(N283="zákl. přenesená",J283,0)</f>
        <v>0</v>
      </c>
      <c r="BH283" s="138">
        <f>IF(N283="sníž. přenesená",J283,0)</f>
        <v>0</v>
      </c>
      <c r="BI283" s="138">
        <f>IF(N283="nulová",J283,0)</f>
        <v>0</v>
      </c>
      <c r="BJ283" s="19" t="s">
        <v>81</v>
      </c>
      <c r="BK283" s="138">
        <f>ROUND(I283*H283,2)</f>
        <v>0</v>
      </c>
      <c r="BL283" s="19" t="s">
        <v>187</v>
      </c>
      <c r="BM283" s="137" t="s">
        <v>371</v>
      </c>
    </row>
    <row r="284" spans="1:65" s="2" customFormat="1" ht="24" x14ac:dyDescent="0.2">
      <c r="A284" s="34"/>
      <c r="B284" s="131"/>
      <c r="C284" s="334" t="s">
        <v>281</v>
      </c>
      <c r="D284" s="334" t="s">
        <v>127</v>
      </c>
      <c r="E284" s="335" t="s">
        <v>553</v>
      </c>
      <c r="F284" s="336" t="s">
        <v>554</v>
      </c>
      <c r="G284" s="337" t="s">
        <v>177</v>
      </c>
      <c r="H284" s="338">
        <v>5.1369999999999996</v>
      </c>
      <c r="I284" s="132"/>
      <c r="J284" s="339">
        <f>ROUND(I284*H284,2)</f>
        <v>0</v>
      </c>
      <c r="K284" s="336" t="s">
        <v>131</v>
      </c>
      <c r="L284" s="35"/>
      <c r="M284" s="133" t="s">
        <v>3</v>
      </c>
      <c r="N284" s="134" t="s">
        <v>44</v>
      </c>
      <c r="O284" s="55"/>
      <c r="P284" s="135">
        <f>O284*H284</f>
        <v>0</v>
      </c>
      <c r="Q284" s="135">
        <v>0</v>
      </c>
      <c r="R284" s="135">
        <f>Q284*H284</f>
        <v>0</v>
      </c>
      <c r="S284" s="135">
        <v>0</v>
      </c>
      <c r="T284" s="136">
        <f>S284*H284</f>
        <v>0</v>
      </c>
      <c r="U284" s="34"/>
      <c r="V284" s="34"/>
      <c r="W284" s="34"/>
      <c r="X284" s="34"/>
      <c r="Y284" s="34"/>
      <c r="Z284" s="34"/>
      <c r="AA284" s="34"/>
      <c r="AB284" s="34"/>
      <c r="AC284" s="34"/>
      <c r="AD284" s="34"/>
      <c r="AE284" s="34"/>
      <c r="AR284" s="137" t="s">
        <v>187</v>
      </c>
      <c r="AT284" s="137" t="s">
        <v>127</v>
      </c>
      <c r="AU284" s="137" t="s">
        <v>83</v>
      </c>
      <c r="AY284" s="19" t="s">
        <v>124</v>
      </c>
      <c r="BE284" s="138">
        <f>IF(N284="základní",J284,0)</f>
        <v>0</v>
      </c>
      <c r="BF284" s="138">
        <f>IF(N284="snížená",J284,0)</f>
        <v>0</v>
      </c>
      <c r="BG284" s="138">
        <f>IF(N284="zákl. přenesená",J284,0)</f>
        <v>0</v>
      </c>
      <c r="BH284" s="138">
        <f>IF(N284="sníž. přenesená",J284,0)</f>
        <v>0</v>
      </c>
      <c r="BI284" s="138">
        <f>IF(N284="nulová",J284,0)</f>
        <v>0</v>
      </c>
      <c r="BJ284" s="19" t="s">
        <v>81</v>
      </c>
      <c r="BK284" s="138">
        <f>ROUND(I284*H284,2)</f>
        <v>0</v>
      </c>
      <c r="BL284" s="19" t="s">
        <v>187</v>
      </c>
      <c r="BM284" s="137" t="s">
        <v>372</v>
      </c>
    </row>
    <row r="285" spans="1:65" s="2" customFormat="1" ht="68.25" x14ac:dyDescent="0.2">
      <c r="A285" s="34"/>
      <c r="B285" s="35"/>
      <c r="C285" s="326"/>
      <c r="D285" s="345" t="s">
        <v>133</v>
      </c>
      <c r="E285" s="326"/>
      <c r="F285" s="346" t="s">
        <v>555</v>
      </c>
      <c r="G285" s="326"/>
      <c r="H285" s="326"/>
      <c r="I285" s="139"/>
      <c r="J285" s="326"/>
      <c r="K285" s="326"/>
      <c r="L285" s="35"/>
      <c r="M285" s="140"/>
      <c r="N285" s="141"/>
      <c r="O285" s="55"/>
      <c r="P285" s="55"/>
      <c r="Q285" s="55"/>
      <c r="R285" s="55"/>
      <c r="S285" s="55"/>
      <c r="T285" s="56"/>
      <c r="U285" s="34"/>
      <c r="V285" s="34"/>
      <c r="W285" s="34"/>
      <c r="X285" s="34"/>
      <c r="Y285" s="34"/>
      <c r="Z285" s="34"/>
      <c r="AA285" s="34"/>
      <c r="AB285" s="34"/>
      <c r="AC285" s="34"/>
      <c r="AD285" s="34"/>
      <c r="AE285" s="34"/>
      <c r="AT285" s="19" t="s">
        <v>133</v>
      </c>
      <c r="AU285" s="19" t="s">
        <v>83</v>
      </c>
    </row>
    <row r="286" spans="1:65" s="2" customFormat="1" ht="24" x14ac:dyDescent="0.2">
      <c r="A286" s="34"/>
      <c r="B286" s="131"/>
      <c r="C286" s="334" t="s">
        <v>373</v>
      </c>
      <c r="D286" s="334" t="s">
        <v>127</v>
      </c>
      <c r="E286" s="335" t="s">
        <v>556</v>
      </c>
      <c r="F286" s="336" t="s">
        <v>557</v>
      </c>
      <c r="G286" s="337" t="s">
        <v>177</v>
      </c>
      <c r="H286" s="338">
        <v>5.1369999999999996</v>
      </c>
      <c r="I286" s="132"/>
      <c r="J286" s="339">
        <f>ROUND(I286*H286,2)</f>
        <v>0</v>
      </c>
      <c r="K286" s="336" t="s">
        <v>131</v>
      </c>
      <c r="L286" s="35"/>
      <c r="M286" s="133" t="s">
        <v>3</v>
      </c>
      <c r="N286" s="134" t="s">
        <v>44</v>
      </c>
      <c r="O286" s="55"/>
      <c r="P286" s="135">
        <f>O286*H286</f>
        <v>0</v>
      </c>
      <c r="Q286" s="135">
        <v>0</v>
      </c>
      <c r="R286" s="135">
        <f>Q286*H286</f>
        <v>0</v>
      </c>
      <c r="S286" s="135">
        <v>0</v>
      </c>
      <c r="T286" s="136">
        <f>S286*H286</f>
        <v>0</v>
      </c>
      <c r="U286" s="34"/>
      <c r="V286" s="34"/>
      <c r="W286" s="34"/>
      <c r="X286" s="34"/>
      <c r="Y286" s="34"/>
      <c r="Z286" s="34"/>
      <c r="AA286" s="34"/>
      <c r="AB286" s="34"/>
      <c r="AC286" s="34"/>
      <c r="AD286" s="34"/>
      <c r="AE286" s="34"/>
      <c r="AR286" s="137" t="s">
        <v>187</v>
      </c>
      <c r="AT286" s="137" t="s">
        <v>127</v>
      </c>
      <c r="AU286" s="137" t="s">
        <v>83</v>
      </c>
      <c r="AY286" s="19" t="s">
        <v>124</v>
      </c>
      <c r="BE286" s="138">
        <f>IF(N286="základní",J286,0)</f>
        <v>0</v>
      </c>
      <c r="BF286" s="138">
        <f>IF(N286="snížená",J286,0)</f>
        <v>0</v>
      </c>
      <c r="BG286" s="138">
        <f>IF(N286="zákl. přenesená",J286,0)</f>
        <v>0</v>
      </c>
      <c r="BH286" s="138">
        <f>IF(N286="sníž. přenesená",J286,0)</f>
        <v>0</v>
      </c>
      <c r="BI286" s="138">
        <f>IF(N286="nulová",J286,0)</f>
        <v>0</v>
      </c>
      <c r="BJ286" s="19" t="s">
        <v>81</v>
      </c>
      <c r="BK286" s="138">
        <f>ROUND(I286*H286,2)</f>
        <v>0</v>
      </c>
      <c r="BL286" s="19" t="s">
        <v>187</v>
      </c>
      <c r="BM286" s="137" t="s">
        <v>374</v>
      </c>
    </row>
    <row r="287" spans="1:65" s="2" customFormat="1" ht="68.25" x14ac:dyDescent="0.2">
      <c r="A287" s="34"/>
      <c r="B287" s="35"/>
      <c r="C287" s="326"/>
      <c r="D287" s="345" t="s">
        <v>133</v>
      </c>
      <c r="E287" s="326"/>
      <c r="F287" s="346" t="s">
        <v>555</v>
      </c>
      <c r="G287" s="326"/>
      <c r="H287" s="326"/>
      <c r="I287" s="139"/>
      <c r="J287" s="326"/>
      <c r="K287" s="326"/>
      <c r="L287" s="35"/>
      <c r="M287" s="140"/>
      <c r="N287" s="141"/>
      <c r="O287" s="55"/>
      <c r="P287" s="55"/>
      <c r="Q287" s="55"/>
      <c r="R287" s="55"/>
      <c r="S287" s="55"/>
      <c r="T287" s="56"/>
      <c r="U287" s="34"/>
      <c r="V287" s="34"/>
      <c r="W287" s="34"/>
      <c r="X287" s="34"/>
      <c r="Y287" s="34"/>
      <c r="Z287" s="34"/>
      <c r="AA287" s="34"/>
      <c r="AB287" s="34"/>
      <c r="AC287" s="34"/>
      <c r="AD287" s="34"/>
      <c r="AE287" s="34"/>
      <c r="AT287" s="19" t="s">
        <v>133</v>
      </c>
      <c r="AU287" s="19" t="s">
        <v>83</v>
      </c>
    </row>
    <row r="288" spans="1:65" s="12" customFormat="1" ht="22.9" customHeight="1" x14ac:dyDescent="0.2">
      <c r="B288" s="122"/>
      <c r="C288" s="328"/>
      <c r="D288" s="329" t="s">
        <v>72</v>
      </c>
      <c r="E288" s="332" t="s">
        <v>558</v>
      </c>
      <c r="F288" s="332" t="s">
        <v>559</v>
      </c>
      <c r="G288" s="328"/>
      <c r="H288" s="328"/>
      <c r="I288" s="124"/>
      <c r="J288" s="333">
        <f>BK288</f>
        <v>0</v>
      </c>
      <c r="K288" s="328"/>
      <c r="L288" s="122"/>
      <c r="M288" s="125"/>
      <c r="N288" s="126"/>
      <c r="O288" s="126"/>
      <c r="P288" s="127">
        <f>SUM(P289:P365)</f>
        <v>0</v>
      </c>
      <c r="Q288" s="126"/>
      <c r="R288" s="127">
        <f>SUM(R289:R365)</f>
        <v>0</v>
      </c>
      <c r="S288" s="126"/>
      <c r="T288" s="128">
        <f>SUM(T289:T365)</f>
        <v>0</v>
      </c>
      <c r="AR288" s="123" t="s">
        <v>83</v>
      </c>
      <c r="AT288" s="129" t="s">
        <v>72</v>
      </c>
      <c r="AU288" s="129" t="s">
        <v>81</v>
      </c>
      <c r="AY288" s="123" t="s">
        <v>124</v>
      </c>
      <c r="BK288" s="130">
        <f>SUM(BK289:BK365)</f>
        <v>0</v>
      </c>
    </row>
    <row r="289" spans="1:65" s="2" customFormat="1" ht="24" x14ac:dyDescent="0.2">
      <c r="A289" s="34"/>
      <c r="B289" s="131"/>
      <c r="C289" s="334" t="s">
        <v>294</v>
      </c>
      <c r="D289" s="334" t="s">
        <v>127</v>
      </c>
      <c r="E289" s="335" t="s">
        <v>560</v>
      </c>
      <c r="F289" s="336" t="s">
        <v>561</v>
      </c>
      <c r="G289" s="337" t="s">
        <v>130</v>
      </c>
      <c r="H289" s="338">
        <v>96.7</v>
      </c>
      <c r="I289" s="132"/>
      <c r="J289" s="339">
        <f>ROUND(I289*H289,2)</f>
        <v>0</v>
      </c>
      <c r="K289" s="336" t="s">
        <v>131</v>
      </c>
      <c r="L289" s="35"/>
      <c r="M289" s="133" t="s">
        <v>3</v>
      </c>
      <c r="N289" s="134" t="s">
        <v>44</v>
      </c>
      <c r="O289" s="55"/>
      <c r="P289" s="135">
        <f>O289*H289</f>
        <v>0</v>
      </c>
      <c r="Q289" s="135">
        <v>0</v>
      </c>
      <c r="R289" s="135">
        <f>Q289*H289</f>
        <v>0</v>
      </c>
      <c r="S289" s="135">
        <v>0</v>
      </c>
      <c r="T289" s="136">
        <f>S289*H289</f>
        <v>0</v>
      </c>
      <c r="U289" s="34"/>
      <c r="V289" s="34"/>
      <c r="W289" s="34"/>
      <c r="X289" s="34"/>
      <c r="Y289" s="34"/>
      <c r="Z289" s="34"/>
      <c r="AA289" s="34"/>
      <c r="AB289" s="34"/>
      <c r="AC289" s="34"/>
      <c r="AD289" s="34"/>
      <c r="AE289" s="34"/>
      <c r="AR289" s="137" t="s">
        <v>187</v>
      </c>
      <c r="AT289" s="137" t="s">
        <v>127</v>
      </c>
      <c r="AU289" s="137" t="s">
        <v>83</v>
      </c>
      <c r="AY289" s="19" t="s">
        <v>124</v>
      </c>
      <c r="BE289" s="138">
        <f>IF(N289="základní",J289,0)</f>
        <v>0</v>
      </c>
      <c r="BF289" s="138">
        <f>IF(N289="snížená",J289,0)</f>
        <v>0</v>
      </c>
      <c r="BG289" s="138">
        <f>IF(N289="zákl. přenesená",J289,0)</f>
        <v>0</v>
      </c>
      <c r="BH289" s="138">
        <f>IF(N289="sníž. přenesená",J289,0)</f>
        <v>0</v>
      </c>
      <c r="BI289" s="138">
        <f>IF(N289="nulová",J289,0)</f>
        <v>0</v>
      </c>
      <c r="BJ289" s="19" t="s">
        <v>81</v>
      </c>
      <c r="BK289" s="138">
        <f>ROUND(I289*H289,2)</f>
        <v>0</v>
      </c>
      <c r="BL289" s="19" t="s">
        <v>187</v>
      </c>
      <c r="BM289" s="137" t="s">
        <v>375</v>
      </c>
    </row>
    <row r="290" spans="1:65" s="2" customFormat="1" ht="48.75" x14ac:dyDescent="0.2">
      <c r="A290" s="34"/>
      <c r="B290" s="35"/>
      <c r="C290" s="326"/>
      <c r="D290" s="345" t="s">
        <v>133</v>
      </c>
      <c r="E290" s="326"/>
      <c r="F290" s="346" t="s">
        <v>562</v>
      </c>
      <c r="G290" s="326"/>
      <c r="H290" s="326"/>
      <c r="I290" s="139"/>
      <c r="J290" s="326"/>
      <c r="K290" s="326"/>
      <c r="L290" s="35"/>
      <c r="M290" s="140"/>
      <c r="N290" s="141"/>
      <c r="O290" s="55"/>
      <c r="P290" s="55"/>
      <c r="Q290" s="55"/>
      <c r="R290" s="55"/>
      <c r="S290" s="55"/>
      <c r="T290" s="56"/>
      <c r="U290" s="34"/>
      <c r="V290" s="34"/>
      <c r="W290" s="34"/>
      <c r="X290" s="34"/>
      <c r="Y290" s="34"/>
      <c r="Z290" s="34"/>
      <c r="AA290" s="34"/>
      <c r="AB290" s="34"/>
      <c r="AC290" s="34"/>
      <c r="AD290" s="34"/>
      <c r="AE290" s="34"/>
      <c r="AT290" s="19" t="s">
        <v>133</v>
      </c>
      <c r="AU290" s="19" t="s">
        <v>83</v>
      </c>
    </row>
    <row r="291" spans="1:65" s="14" customFormat="1" x14ac:dyDescent="0.2">
      <c r="B291" s="148"/>
      <c r="C291" s="355"/>
      <c r="D291" s="345" t="s">
        <v>135</v>
      </c>
      <c r="E291" s="356" t="s">
        <v>3</v>
      </c>
      <c r="F291" s="357" t="s">
        <v>563</v>
      </c>
      <c r="G291" s="355"/>
      <c r="H291" s="356" t="s">
        <v>3</v>
      </c>
      <c r="I291" s="150"/>
      <c r="J291" s="355"/>
      <c r="K291" s="355"/>
      <c r="L291" s="148"/>
      <c r="M291" s="151"/>
      <c r="N291" s="152"/>
      <c r="O291" s="152"/>
      <c r="P291" s="152"/>
      <c r="Q291" s="152"/>
      <c r="R291" s="152"/>
      <c r="S291" s="152"/>
      <c r="T291" s="153"/>
      <c r="AT291" s="149" t="s">
        <v>135</v>
      </c>
      <c r="AU291" s="149" t="s">
        <v>83</v>
      </c>
      <c r="AV291" s="14" t="s">
        <v>81</v>
      </c>
      <c r="AW291" s="14" t="s">
        <v>32</v>
      </c>
      <c r="AX291" s="14" t="s">
        <v>73</v>
      </c>
      <c r="AY291" s="149" t="s">
        <v>124</v>
      </c>
    </row>
    <row r="292" spans="1:65" s="13" customFormat="1" x14ac:dyDescent="0.2">
      <c r="B292" s="142"/>
      <c r="C292" s="347"/>
      <c r="D292" s="345" t="s">
        <v>135</v>
      </c>
      <c r="E292" s="348" t="s">
        <v>3</v>
      </c>
      <c r="F292" s="349" t="s">
        <v>564</v>
      </c>
      <c r="G292" s="347"/>
      <c r="H292" s="350">
        <v>50.064999999999998</v>
      </c>
      <c r="I292" s="144"/>
      <c r="J292" s="347"/>
      <c r="K292" s="347"/>
      <c r="L292" s="142"/>
      <c r="M292" s="145"/>
      <c r="N292" s="146"/>
      <c r="O292" s="146"/>
      <c r="P292" s="146"/>
      <c r="Q292" s="146"/>
      <c r="R292" s="146"/>
      <c r="S292" s="146"/>
      <c r="T292" s="147"/>
      <c r="AT292" s="143" t="s">
        <v>135</v>
      </c>
      <c r="AU292" s="143" t="s">
        <v>83</v>
      </c>
      <c r="AV292" s="13" t="s">
        <v>83</v>
      </c>
      <c r="AW292" s="13" t="s">
        <v>32</v>
      </c>
      <c r="AX292" s="13" t="s">
        <v>73</v>
      </c>
      <c r="AY292" s="143" t="s">
        <v>124</v>
      </c>
    </row>
    <row r="293" spans="1:65" s="13" customFormat="1" x14ac:dyDescent="0.2">
      <c r="B293" s="142"/>
      <c r="C293" s="347"/>
      <c r="D293" s="345" t="s">
        <v>135</v>
      </c>
      <c r="E293" s="348" t="s">
        <v>3</v>
      </c>
      <c r="F293" s="349" t="s">
        <v>565</v>
      </c>
      <c r="G293" s="347"/>
      <c r="H293" s="350">
        <v>27.135000000000002</v>
      </c>
      <c r="I293" s="144"/>
      <c r="J293" s="347"/>
      <c r="K293" s="347"/>
      <c r="L293" s="142"/>
      <c r="M293" s="145"/>
      <c r="N293" s="146"/>
      <c r="O293" s="146"/>
      <c r="P293" s="146"/>
      <c r="Q293" s="146"/>
      <c r="R293" s="146"/>
      <c r="S293" s="146"/>
      <c r="T293" s="147"/>
      <c r="AT293" s="143" t="s">
        <v>135</v>
      </c>
      <c r="AU293" s="143" t="s">
        <v>83</v>
      </c>
      <c r="AV293" s="13" t="s">
        <v>83</v>
      </c>
      <c r="AW293" s="13" t="s">
        <v>32</v>
      </c>
      <c r="AX293" s="13" t="s">
        <v>73</v>
      </c>
      <c r="AY293" s="143" t="s">
        <v>124</v>
      </c>
    </row>
    <row r="294" spans="1:65" s="14" customFormat="1" x14ac:dyDescent="0.2">
      <c r="B294" s="148"/>
      <c r="C294" s="355"/>
      <c r="D294" s="345" t="s">
        <v>135</v>
      </c>
      <c r="E294" s="356" t="s">
        <v>3</v>
      </c>
      <c r="F294" s="357" t="s">
        <v>437</v>
      </c>
      <c r="G294" s="355"/>
      <c r="H294" s="356" t="s">
        <v>3</v>
      </c>
      <c r="I294" s="150"/>
      <c r="J294" s="355"/>
      <c r="K294" s="355"/>
      <c r="L294" s="148"/>
      <c r="M294" s="151"/>
      <c r="N294" s="152"/>
      <c r="O294" s="152"/>
      <c r="P294" s="152"/>
      <c r="Q294" s="152"/>
      <c r="R294" s="152"/>
      <c r="S294" s="152"/>
      <c r="T294" s="153"/>
      <c r="AT294" s="149" t="s">
        <v>135</v>
      </c>
      <c r="AU294" s="149" t="s">
        <v>83</v>
      </c>
      <c r="AV294" s="14" t="s">
        <v>81</v>
      </c>
      <c r="AW294" s="14" t="s">
        <v>32</v>
      </c>
      <c r="AX294" s="14" t="s">
        <v>73</v>
      </c>
      <c r="AY294" s="149" t="s">
        <v>124</v>
      </c>
    </row>
    <row r="295" spans="1:65" s="13" customFormat="1" x14ac:dyDescent="0.2">
      <c r="B295" s="142"/>
      <c r="C295" s="347"/>
      <c r="D295" s="345" t="s">
        <v>135</v>
      </c>
      <c r="E295" s="348" t="s">
        <v>3</v>
      </c>
      <c r="F295" s="349" t="s">
        <v>438</v>
      </c>
      <c r="G295" s="347"/>
      <c r="H295" s="350">
        <v>12</v>
      </c>
      <c r="I295" s="144"/>
      <c r="J295" s="347"/>
      <c r="K295" s="347"/>
      <c r="L295" s="142"/>
      <c r="M295" s="145"/>
      <c r="N295" s="146"/>
      <c r="O295" s="146"/>
      <c r="P295" s="146"/>
      <c r="Q295" s="146"/>
      <c r="R295" s="146"/>
      <c r="S295" s="146"/>
      <c r="T295" s="147"/>
      <c r="AT295" s="143" t="s">
        <v>135</v>
      </c>
      <c r="AU295" s="143" t="s">
        <v>83</v>
      </c>
      <c r="AV295" s="13" t="s">
        <v>83</v>
      </c>
      <c r="AW295" s="13" t="s">
        <v>32</v>
      </c>
      <c r="AX295" s="13" t="s">
        <v>73</v>
      </c>
      <c r="AY295" s="143" t="s">
        <v>124</v>
      </c>
    </row>
    <row r="296" spans="1:65" s="13" customFormat="1" x14ac:dyDescent="0.2">
      <c r="B296" s="142"/>
      <c r="C296" s="347"/>
      <c r="D296" s="345" t="s">
        <v>135</v>
      </c>
      <c r="E296" s="348" t="s">
        <v>3</v>
      </c>
      <c r="F296" s="349" t="s">
        <v>439</v>
      </c>
      <c r="G296" s="347"/>
      <c r="H296" s="350">
        <v>3</v>
      </c>
      <c r="I296" s="144"/>
      <c r="J296" s="347"/>
      <c r="K296" s="347"/>
      <c r="L296" s="142"/>
      <c r="M296" s="145"/>
      <c r="N296" s="146"/>
      <c r="O296" s="146"/>
      <c r="P296" s="146"/>
      <c r="Q296" s="146"/>
      <c r="R296" s="146"/>
      <c r="S296" s="146"/>
      <c r="T296" s="147"/>
      <c r="AT296" s="143" t="s">
        <v>135</v>
      </c>
      <c r="AU296" s="143" t="s">
        <v>83</v>
      </c>
      <c r="AV296" s="13" t="s">
        <v>83</v>
      </c>
      <c r="AW296" s="13" t="s">
        <v>32</v>
      </c>
      <c r="AX296" s="13" t="s">
        <v>73</v>
      </c>
      <c r="AY296" s="143" t="s">
        <v>124</v>
      </c>
    </row>
    <row r="297" spans="1:65" s="13" customFormat="1" x14ac:dyDescent="0.2">
      <c r="B297" s="142"/>
      <c r="C297" s="347"/>
      <c r="D297" s="345" t="s">
        <v>135</v>
      </c>
      <c r="E297" s="348" t="s">
        <v>3</v>
      </c>
      <c r="F297" s="349" t="s">
        <v>440</v>
      </c>
      <c r="G297" s="347"/>
      <c r="H297" s="350">
        <v>4.5</v>
      </c>
      <c r="I297" s="144"/>
      <c r="J297" s="347"/>
      <c r="K297" s="347"/>
      <c r="L297" s="142"/>
      <c r="M297" s="145"/>
      <c r="N297" s="146"/>
      <c r="O297" s="146"/>
      <c r="P297" s="146"/>
      <c r="Q297" s="146"/>
      <c r="R297" s="146"/>
      <c r="S297" s="146"/>
      <c r="T297" s="147"/>
      <c r="AT297" s="143" t="s">
        <v>135</v>
      </c>
      <c r="AU297" s="143" t="s">
        <v>83</v>
      </c>
      <c r="AV297" s="13" t="s">
        <v>83</v>
      </c>
      <c r="AW297" s="13" t="s">
        <v>32</v>
      </c>
      <c r="AX297" s="13" t="s">
        <v>73</v>
      </c>
      <c r="AY297" s="143" t="s">
        <v>124</v>
      </c>
    </row>
    <row r="298" spans="1:65" s="15" customFormat="1" x14ac:dyDescent="0.2">
      <c r="B298" s="154"/>
      <c r="C298" s="351"/>
      <c r="D298" s="345" t="s">
        <v>135</v>
      </c>
      <c r="E298" s="352" t="s">
        <v>3</v>
      </c>
      <c r="F298" s="353" t="s">
        <v>152</v>
      </c>
      <c r="G298" s="351"/>
      <c r="H298" s="354">
        <v>96.7</v>
      </c>
      <c r="I298" s="156"/>
      <c r="J298" s="351"/>
      <c r="K298" s="351"/>
      <c r="L298" s="154"/>
      <c r="M298" s="157"/>
      <c r="N298" s="158"/>
      <c r="O298" s="158"/>
      <c r="P298" s="158"/>
      <c r="Q298" s="158"/>
      <c r="R298" s="158"/>
      <c r="S298" s="158"/>
      <c r="T298" s="159"/>
      <c r="AT298" s="155" t="s">
        <v>135</v>
      </c>
      <c r="AU298" s="155" t="s">
        <v>83</v>
      </c>
      <c r="AV298" s="15" t="s">
        <v>132</v>
      </c>
      <c r="AW298" s="15" t="s">
        <v>32</v>
      </c>
      <c r="AX298" s="15" t="s">
        <v>81</v>
      </c>
      <c r="AY298" s="155" t="s">
        <v>124</v>
      </c>
    </row>
    <row r="299" spans="1:65" s="2" customFormat="1" ht="16.5" customHeight="1" x14ac:dyDescent="0.2">
      <c r="A299" s="34"/>
      <c r="B299" s="131"/>
      <c r="C299" s="358" t="s">
        <v>376</v>
      </c>
      <c r="D299" s="358" t="s">
        <v>230</v>
      </c>
      <c r="E299" s="359" t="s">
        <v>566</v>
      </c>
      <c r="F299" s="360" t="s">
        <v>567</v>
      </c>
      <c r="G299" s="361" t="s">
        <v>130</v>
      </c>
      <c r="H299" s="362">
        <v>81.06</v>
      </c>
      <c r="I299" s="166"/>
      <c r="J299" s="363">
        <f>ROUND(I299*H299,2)</f>
        <v>0</v>
      </c>
      <c r="K299" s="360" t="s">
        <v>131</v>
      </c>
      <c r="L299" s="167"/>
      <c r="M299" s="168" t="s">
        <v>3</v>
      </c>
      <c r="N299" s="169" t="s">
        <v>44</v>
      </c>
      <c r="O299" s="55"/>
      <c r="P299" s="135">
        <f>O299*H299</f>
        <v>0</v>
      </c>
      <c r="Q299" s="135">
        <v>0</v>
      </c>
      <c r="R299" s="135">
        <f>Q299*H299</f>
        <v>0</v>
      </c>
      <c r="S299" s="135">
        <v>0</v>
      </c>
      <c r="T299" s="136">
        <f>S299*H299</f>
        <v>0</v>
      </c>
      <c r="U299" s="34"/>
      <c r="V299" s="34"/>
      <c r="W299" s="34"/>
      <c r="X299" s="34"/>
      <c r="Y299" s="34"/>
      <c r="Z299" s="34"/>
      <c r="AA299" s="34"/>
      <c r="AB299" s="34"/>
      <c r="AC299" s="34"/>
      <c r="AD299" s="34"/>
      <c r="AE299" s="34"/>
      <c r="AR299" s="137" t="s">
        <v>233</v>
      </c>
      <c r="AT299" s="137" t="s">
        <v>230</v>
      </c>
      <c r="AU299" s="137" t="s">
        <v>83</v>
      </c>
      <c r="AY299" s="19" t="s">
        <v>124</v>
      </c>
      <c r="BE299" s="138">
        <f>IF(N299="základní",J299,0)</f>
        <v>0</v>
      </c>
      <c r="BF299" s="138">
        <f>IF(N299="snížená",J299,0)</f>
        <v>0</v>
      </c>
      <c r="BG299" s="138">
        <f>IF(N299="zákl. přenesená",J299,0)</f>
        <v>0</v>
      </c>
      <c r="BH299" s="138">
        <f>IF(N299="sníž. přenesená",J299,0)</f>
        <v>0</v>
      </c>
      <c r="BI299" s="138">
        <f>IF(N299="nulová",J299,0)</f>
        <v>0</v>
      </c>
      <c r="BJ299" s="19" t="s">
        <v>81</v>
      </c>
      <c r="BK299" s="138">
        <f>ROUND(I299*H299,2)</f>
        <v>0</v>
      </c>
      <c r="BL299" s="19" t="s">
        <v>187</v>
      </c>
      <c r="BM299" s="137" t="s">
        <v>377</v>
      </c>
    </row>
    <row r="300" spans="1:65" s="13" customFormat="1" x14ac:dyDescent="0.2">
      <c r="B300" s="142"/>
      <c r="C300" s="347"/>
      <c r="D300" s="345" t="s">
        <v>135</v>
      </c>
      <c r="E300" s="348" t="s">
        <v>3</v>
      </c>
      <c r="F300" s="349" t="s">
        <v>568</v>
      </c>
      <c r="G300" s="347"/>
      <c r="H300" s="350">
        <v>81.06</v>
      </c>
      <c r="I300" s="144"/>
      <c r="J300" s="347"/>
      <c r="K300" s="347"/>
      <c r="L300" s="142"/>
      <c r="M300" s="145"/>
      <c r="N300" s="146"/>
      <c r="O300" s="146"/>
      <c r="P300" s="146"/>
      <c r="Q300" s="146"/>
      <c r="R300" s="146"/>
      <c r="S300" s="146"/>
      <c r="T300" s="147"/>
      <c r="AT300" s="143" t="s">
        <v>135</v>
      </c>
      <c r="AU300" s="143" t="s">
        <v>83</v>
      </c>
      <c r="AV300" s="13" t="s">
        <v>83</v>
      </c>
      <c r="AW300" s="13" t="s">
        <v>32</v>
      </c>
      <c r="AX300" s="13" t="s">
        <v>73</v>
      </c>
      <c r="AY300" s="143" t="s">
        <v>124</v>
      </c>
    </row>
    <row r="301" spans="1:65" s="15" customFormat="1" x14ac:dyDescent="0.2">
      <c r="B301" s="154"/>
      <c r="C301" s="351"/>
      <c r="D301" s="345" t="s">
        <v>135</v>
      </c>
      <c r="E301" s="352" t="s">
        <v>3</v>
      </c>
      <c r="F301" s="353" t="s">
        <v>152</v>
      </c>
      <c r="G301" s="351"/>
      <c r="H301" s="354">
        <v>81.06</v>
      </c>
      <c r="I301" s="156"/>
      <c r="J301" s="351"/>
      <c r="K301" s="351"/>
      <c r="L301" s="154"/>
      <c r="M301" s="157"/>
      <c r="N301" s="158"/>
      <c r="O301" s="158"/>
      <c r="P301" s="158"/>
      <c r="Q301" s="158"/>
      <c r="R301" s="158"/>
      <c r="S301" s="158"/>
      <c r="T301" s="159"/>
      <c r="AT301" s="155" t="s">
        <v>135</v>
      </c>
      <c r="AU301" s="155" t="s">
        <v>83</v>
      </c>
      <c r="AV301" s="15" t="s">
        <v>132</v>
      </c>
      <c r="AW301" s="15" t="s">
        <v>32</v>
      </c>
      <c r="AX301" s="15" t="s">
        <v>81</v>
      </c>
      <c r="AY301" s="155" t="s">
        <v>124</v>
      </c>
    </row>
    <row r="302" spans="1:65" s="2" customFormat="1" ht="16.5" customHeight="1" x14ac:dyDescent="0.2">
      <c r="A302" s="34"/>
      <c r="B302" s="131"/>
      <c r="C302" s="358" t="s">
        <v>297</v>
      </c>
      <c r="D302" s="358" t="s">
        <v>230</v>
      </c>
      <c r="E302" s="359" t="s">
        <v>569</v>
      </c>
      <c r="F302" s="360" t="s">
        <v>570</v>
      </c>
      <c r="G302" s="361" t="s">
        <v>130</v>
      </c>
      <c r="H302" s="362">
        <v>20.085000000000001</v>
      </c>
      <c r="I302" s="166"/>
      <c r="J302" s="363">
        <f>ROUND(I302*H302,2)</f>
        <v>0</v>
      </c>
      <c r="K302" s="360" t="s">
        <v>131</v>
      </c>
      <c r="L302" s="167"/>
      <c r="M302" s="168" t="s">
        <v>3</v>
      </c>
      <c r="N302" s="169" t="s">
        <v>44</v>
      </c>
      <c r="O302" s="55"/>
      <c r="P302" s="135">
        <f>O302*H302</f>
        <v>0</v>
      </c>
      <c r="Q302" s="135">
        <v>0</v>
      </c>
      <c r="R302" s="135">
        <f>Q302*H302</f>
        <v>0</v>
      </c>
      <c r="S302" s="135">
        <v>0</v>
      </c>
      <c r="T302" s="136">
        <f>S302*H302</f>
        <v>0</v>
      </c>
      <c r="U302" s="34"/>
      <c r="V302" s="34"/>
      <c r="W302" s="34"/>
      <c r="X302" s="34"/>
      <c r="Y302" s="34"/>
      <c r="Z302" s="34"/>
      <c r="AA302" s="34"/>
      <c r="AB302" s="34"/>
      <c r="AC302" s="34"/>
      <c r="AD302" s="34"/>
      <c r="AE302" s="34"/>
      <c r="AR302" s="137" t="s">
        <v>233</v>
      </c>
      <c r="AT302" s="137" t="s">
        <v>230</v>
      </c>
      <c r="AU302" s="137" t="s">
        <v>83</v>
      </c>
      <c r="AY302" s="19" t="s">
        <v>124</v>
      </c>
      <c r="BE302" s="138">
        <f>IF(N302="základní",J302,0)</f>
        <v>0</v>
      </c>
      <c r="BF302" s="138">
        <f>IF(N302="snížená",J302,0)</f>
        <v>0</v>
      </c>
      <c r="BG302" s="138">
        <f>IF(N302="zákl. přenesená",J302,0)</f>
        <v>0</v>
      </c>
      <c r="BH302" s="138">
        <f>IF(N302="sníž. přenesená",J302,0)</f>
        <v>0</v>
      </c>
      <c r="BI302" s="138">
        <f>IF(N302="nulová",J302,0)</f>
        <v>0</v>
      </c>
      <c r="BJ302" s="19" t="s">
        <v>81</v>
      </c>
      <c r="BK302" s="138">
        <f>ROUND(I302*H302,2)</f>
        <v>0</v>
      </c>
      <c r="BL302" s="19" t="s">
        <v>187</v>
      </c>
      <c r="BM302" s="137" t="s">
        <v>380</v>
      </c>
    </row>
    <row r="303" spans="1:65" s="14" customFormat="1" x14ac:dyDescent="0.2">
      <c r="B303" s="148"/>
      <c r="C303" s="355"/>
      <c r="D303" s="345" t="s">
        <v>135</v>
      </c>
      <c r="E303" s="356" t="s">
        <v>3</v>
      </c>
      <c r="F303" s="357" t="s">
        <v>437</v>
      </c>
      <c r="G303" s="355"/>
      <c r="H303" s="356" t="s">
        <v>3</v>
      </c>
      <c r="I303" s="150"/>
      <c r="J303" s="355"/>
      <c r="K303" s="355"/>
      <c r="L303" s="148"/>
      <c r="M303" s="151"/>
      <c r="N303" s="152"/>
      <c r="O303" s="152"/>
      <c r="P303" s="152"/>
      <c r="Q303" s="152"/>
      <c r="R303" s="152"/>
      <c r="S303" s="152"/>
      <c r="T303" s="153"/>
      <c r="AT303" s="149" t="s">
        <v>135</v>
      </c>
      <c r="AU303" s="149" t="s">
        <v>83</v>
      </c>
      <c r="AV303" s="14" t="s">
        <v>81</v>
      </c>
      <c r="AW303" s="14" t="s">
        <v>32</v>
      </c>
      <c r="AX303" s="14" t="s">
        <v>73</v>
      </c>
      <c r="AY303" s="149" t="s">
        <v>124</v>
      </c>
    </row>
    <row r="304" spans="1:65" s="13" customFormat="1" x14ac:dyDescent="0.2">
      <c r="B304" s="142"/>
      <c r="C304" s="347"/>
      <c r="D304" s="345" t="s">
        <v>135</v>
      </c>
      <c r="E304" s="348" t="s">
        <v>3</v>
      </c>
      <c r="F304" s="349" t="s">
        <v>438</v>
      </c>
      <c r="G304" s="347"/>
      <c r="H304" s="350">
        <v>12</v>
      </c>
      <c r="I304" s="144"/>
      <c r="J304" s="347"/>
      <c r="K304" s="347"/>
      <c r="L304" s="142"/>
      <c r="M304" s="145"/>
      <c r="N304" s="146"/>
      <c r="O304" s="146"/>
      <c r="P304" s="146"/>
      <c r="Q304" s="146"/>
      <c r="R304" s="146"/>
      <c r="S304" s="146"/>
      <c r="T304" s="147"/>
      <c r="AT304" s="143" t="s">
        <v>135</v>
      </c>
      <c r="AU304" s="143" t="s">
        <v>83</v>
      </c>
      <c r="AV304" s="13" t="s">
        <v>83</v>
      </c>
      <c r="AW304" s="13" t="s">
        <v>32</v>
      </c>
      <c r="AX304" s="13" t="s">
        <v>73</v>
      </c>
      <c r="AY304" s="143" t="s">
        <v>124</v>
      </c>
    </row>
    <row r="305" spans="1:65" s="13" customFormat="1" x14ac:dyDescent="0.2">
      <c r="B305" s="142"/>
      <c r="C305" s="347"/>
      <c r="D305" s="345" t="s">
        <v>135</v>
      </c>
      <c r="E305" s="348" t="s">
        <v>3</v>
      </c>
      <c r="F305" s="349" t="s">
        <v>439</v>
      </c>
      <c r="G305" s="347"/>
      <c r="H305" s="350">
        <v>3</v>
      </c>
      <c r="I305" s="144"/>
      <c r="J305" s="347"/>
      <c r="K305" s="347"/>
      <c r="L305" s="142"/>
      <c r="M305" s="145"/>
      <c r="N305" s="146"/>
      <c r="O305" s="146"/>
      <c r="P305" s="146"/>
      <c r="Q305" s="146"/>
      <c r="R305" s="146"/>
      <c r="S305" s="146"/>
      <c r="T305" s="147"/>
      <c r="AT305" s="143" t="s">
        <v>135</v>
      </c>
      <c r="AU305" s="143" t="s">
        <v>83</v>
      </c>
      <c r="AV305" s="13" t="s">
        <v>83</v>
      </c>
      <c r="AW305" s="13" t="s">
        <v>32</v>
      </c>
      <c r="AX305" s="13" t="s">
        <v>73</v>
      </c>
      <c r="AY305" s="143" t="s">
        <v>124</v>
      </c>
    </row>
    <row r="306" spans="1:65" s="13" customFormat="1" x14ac:dyDescent="0.2">
      <c r="B306" s="142"/>
      <c r="C306" s="347"/>
      <c r="D306" s="345" t="s">
        <v>135</v>
      </c>
      <c r="E306" s="348" t="s">
        <v>3</v>
      </c>
      <c r="F306" s="349" t="s">
        <v>440</v>
      </c>
      <c r="G306" s="347"/>
      <c r="H306" s="350">
        <v>4.5</v>
      </c>
      <c r="I306" s="144"/>
      <c r="J306" s="347"/>
      <c r="K306" s="347"/>
      <c r="L306" s="142"/>
      <c r="M306" s="145"/>
      <c r="N306" s="146"/>
      <c r="O306" s="146"/>
      <c r="P306" s="146"/>
      <c r="Q306" s="146"/>
      <c r="R306" s="146"/>
      <c r="S306" s="146"/>
      <c r="T306" s="147"/>
      <c r="AT306" s="143" t="s">
        <v>135</v>
      </c>
      <c r="AU306" s="143" t="s">
        <v>83</v>
      </c>
      <c r="AV306" s="13" t="s">
        <v>83</v>
      </c>
      <c r="AW306" s="13" t="s">
        <v>32</v>
      </c>
      <c r="AX306" s="13" t="s">
        <v>73</v>
      </c>
      <c r="AY306" s="143" t="s">
        <v>124</v>
      </c>
    </row>
    <row r="307" spans="1:65" s="15" customFormat="1" x14ac:dyDescent="0.2">
      <c r="B307" s="154"/>
      <c r="C307" s="351"/>
      <c r="D307" s="345" t="s">
        <v>135</v>
      </c>
      <c r="E307" s="352" t="s">
        <v>3</v>
      </c>
      <c r="F307" s="353" t="s">
        <v>152</v>
      </c>
      <c r="G307" s="351"/>
      <c r="H307" s="354">
        <v>19.5</v>
      </c>
      <c r="I307" s="156"/>
      <c r="J307" s="351"/>
      <c r="K307" s="351"/>
      <c r="L307" s="154"/>
      <c r="M307" s="157"/>
      <c r="N307" s="158"/>
      <c r="O307" s="158"/>
      <c r="P307" s="158"/>
      <c r="Q307" s="158"/>
      <c r="R307" s="158"/>
      <c r="S307" s="158"/>
      <c r="T307" s="159"/>
      <c r="AT307" s="155" t="s">
        <v>135</v>
      </c>
      <c r="AU307" s="155" t="s">
        <v>83</v>
      </c>
      <c r="AV307" s="15" t="s">
        <v>132</v>
      </c>
      <c r="AW307" s="15" t="s">
        <v>32</v>
      </c>
      <c r="AX307" s="15" t="s">
        <v>73</v>
      </c>
      <c r="AY307" s="155" t="s">
        <v>124</v>
      </c>
    </row>
    <row r="308" spans="1:65" s="13" customFormat="1" x14ac:dyDescent="0.2">
      <c r="B308" s="142"/>
      <c r="C308" s="347"/>
      <c r="D308" s="345" t="s">
        <v>135</v>
      </c>
      <c r="E308" s="348" t="s">
        <v>3</v>
      </c>
      <c r="F308" s="349" t="s">
        <v>571</v>
      </c>
      <c r="G308" s="347"/>
      <c r="H308" s="350">
        <v>20.085000000000001</v>
      </c>
      <c r="I308" s="144"/>
      <c r="J308" s="347"/>
      <c r="K308" s="347"/>
      <c r="L308" s="142"/>
      <c r="M308" s="145"/>
      <c r="N308" s="146"/>
      <c r="O308" s="146"/>
      <c r="P308" s="146"/>
      <c r="Q308" s="146"/>
      <c r="R308" s="146"/>
      <c r="S308" s="146"/>
      <c r="T308" s="147"/>
      <c r="AT308" s="143" t="s">
        <v>135</v>
      </c>
      <c r="AU308" s="143" t="s">
        <v>83</v>
      </c>
      <c r="AV308" s="13" t="s">
        <v>83</v>
      </c>
      <c r="AW308" s="13" t="s">
        <v>32</v>
      </c>
      <c r="AX308" s="13" t="s">
        <v>73</v>
      </c>
      <c r="AY308" s="143" t="s">
        <v>124</v>
      </c>
    </row>
    <row r="309" spans="1:65" s="15" customFormat="1" x14ac:dyDescent="0.2">
      <c r="B309" s="154"/>
      <c r="C309" s="351"/>
      <c r="D309" s="345" t="s">
        <v>135</v>
      </c>
      <c r="E309" s="352" t="s">
        <v>3</v>
      </c>
      <c r="F309" s="353" t="s">
        <v>152</v>
      </c>
      <c r="G309" s="351"/>
      <c r="H309" s="354">
        <v>20.085000000000001</v>
      </c>
      <c r="I309" s="156"/>
      <c r="J309" s="351"/>
      <c r="K309" s="351"/>
      <c r="L309" s="154"/>
      <c r="M309" s="157"/>
      <c r="N309" s="158"/>
      <c r="O309" s="158"/>
      <c r="P309" s="158"/>
      <c r="Q309" s="158"/>
      <c r="R309" s="158"/>
      <c r="S309" s="158"/>
      <c r="T309" s="159"/>
      <c r="AT309" s="155" t="s">
        <v>135</v>
      </c>
      <c r="AU309" s="155" t="s">
        <v>83</v>
      </c>
      <c r="AV309" s="15" t="s">
        <v>132</v>
      </c>
      <c r="AW309" s="15" t="s">
        <v>32</v>
      </c>
      <c r="AX309" s="15" t="s">
        <v>81</v>
      </c>
      <c r="AY309" s="155" t="s">
        <v>124</v>
      </c>
    </row>
    <row r="310" spans="1:65" s="2" customFormat="1" ht="24" x14ac:dyDescent="0.2">
      <c r="A310" s="34"/>
      <c r="B310" s="131"/>
      <c r="C310" s="334" t="s">
        <v>381</v>
      </c>
      <c r="D310" s="334" t="s">
        <v>127</v>
      </c>
      <c r="E310" s="335" t="s">
        <v>572</v>
      </c>
      <c r="F310" s="336" t="s">
        <v>573</v>
      </c>
      <c r="G310" s="337" t="s">
        <v>130</v>
      </c>
      <c r="H310" s="338">
        <v>41.933</v>
      </c>
      <c r="I310" s="132"/>
      <c r="J310" s="339">
        <f>ROUND(I310*H310,2)</f>
        <v>0</v>
      </c>
      <c r="K310" s="336" t="s">
        <v>131</v>
      </c>
      <c r="L310" s="35"/>
      <c r="M310" s="133" t="s">
        <v>3</v>
      </c>
      <c r="N310" s="134" t="s">
        <v>44</v>
      </c>
      <c r="O310" s="55"/>
      <c r="P310" s="135">
        <f>O310*H310</f>
        <v>0</v>
      </c>
      <c r="Q310" s="135">
        <v>0</v>
      </c>
      <c r="R310" s="135">
        <f>Q310*H310</f>
        <v>0</v>
      </c>
      <c r="S310" s="135">
        <v>0</v>
      </c>
      <c r="T310" s="136">
        <f>S310*H310</f>
        <v>0</v>
      </c>
      <c r="U310" s="34"/>
      <c r="V310" s="34"/>
      <c r="W310" s="34"/>
      <c r="X310" s="34"/>
      <c r="Y310" s="34"/>
      <c r="Z310" s="34"/>
      <c r="AA310" s="34"/>
      <c r="AB310" s="34"/>
      <c r="AC310" s="34"/>
      <c r="AD310" s="34"/>
      <c r="AE310" s="34"/>
      <c r="AR310" s="137" t="s">
        <v>187</v>
      </c>
      <c r="AT310" s="137" t="s">
        <v>127</v>
      </c>
      <c r="AU310" s="137" t="s">
        <v>83</v>
      </c>
      <c r="AY310" s="19" t="s">
        <v>124</v>
      </c>
      <c r="BE310" s="138">
        <f>IF(N310="základní",J310,0)</f>
        <v>0</v>
      </c>
      <c r="BF310" s="138">
        <f>IF(N310="snížená",J310,0)</f>
        <v>0</v>
      </c>
      <c r="BG310" s="138">
        <f>IF(N310="zákl. přenesená",J310,0)</f>
        <v>0</v>
      </c>
      <c r="BH310" s="138">
        <f>IF(N310="sníž. přenesená",J310,0)</f>
        <v>0</v>
      </c>
      <c r="BI310" s="138">
        <f>IF(N310="nulová",J310,0)</f>
        <v>0</v>
      </c>
      <c r="BJ310" s="19" t="s">
        <v>81</v>
      </c>
      <c r="BK310" s="138">
        <f>ROUND(I310*H310,2)</f>
        <v>0</v>
      </c>
      <c r="BL310" s="19" t="s">
        <v>187</v>
      </c>
      <c r="BM310" s="137" t="s">
        <v>384</v>
      </c>
    </row>
    <row r="311" spans="1:65" s="2" customFormat="1" ht="68.25" x14ac:dyDescent="0.2">
      <c r="A311" s="34"/>
      <c r="B311" s="35"/>
      <c r="C311" s="326"/>
      <c r="D311" s="345" t="s">
        <v>133</v>
      </c>
      <c r="E311" s="326"/>
      <c r="F311" s="346" t="s">
        <v>574</v>
      </c>
      <c r="G311" s="326"/>
      <c r="H311" s="326"/>
      <c r="I311" s="139"/>
      <c r="J311" s="326"/>
      <c r="K311" s="326"/>
      <c r="L311" s="35"/>
      <c r="M311" s="140"/>
      <c r="N311" s="141"/>
      <c r="O311" s="55"/>
      <c r="P311" s="55"/>
      <c r="Q311" s="55"/>
      <c r="R311" s="55"/>
      <c r="S311" s="55"/>
      <c r="T311" s="56"/>
      <c r="U311" s="34"/>
      <c r="V311" s="34"/>
      <c r="W311" s="34"/>
      <c r="X311" s="34"/>
      <c r="Y311" s="34"/>
      <c r="Z311" s="34"/>
      <c r="AA311" s="34"/>
      <c r="AB311" s="34"/>
      <c r="AC311" s="34"/>
      <c r="AD311" s="34"/>
      <c r="AE311" s="34"/>
      <c r="AT311" s="19" t="s">
        <v>133</v>
      </c>
      <c r="AU311" s="19" t="s">
        <v>83</v>
      </c>
    </row>
    <row r="312" spans="1:65" s="14" customFormat="1" x14ac:dyDescent="0.2">
      <c r="B312" s="148"/>
      <c r="C312" s="355"/>
      <c r="D312" s="345" t="s">
        <v>135</v>
      </c>
      <c r="E312" s="356" t="s">
        <v>3</v>
      </c>
      <c r="F312" s="357" t="s">
        <v>563</v>
      </c>
      <c r="G312" s="355"/>
      <c r="H312" s="356" t="s">
        <v>3</v>
      </c>
      <c r="I312" s="150"/>
      <c r="J312" s="355"/>
      <c r="K312" s="355"/>
      <c r="L312" s="148"/>
      <c r="M312" s="151"/>
      <c r="N312" s="152"/>
      <c r="O312" s="152"/>
      <c r="P312" s="152"/>
      <c r="Q312" s="152"/>
      <c r="R312" s="152"/>
      <c r="S312" s="152"/>
      <c r="T312" s="153"/>
      <c r="AT312" s="149" t="s">
        <v>135</v>
      </c>
      <c r="AU312" s="149" t="s">
        <v>83</v>
      </c>
      <c r="AV312" s="14" t="s">
        <v>81</v>
      </c>
      <c r="AW312" s="14" t="s">
        <v>32</v>
      </c>
      <c r="AX312" s="14" t="s">
        <v>73</v>
      </c>
      <c r="AY312" s="149" t="s">
        <v>124</v>
      </c>
    </row>
    <row r="313" spans="1:65" s="13" customFormat="1" x14ac:dyDescent="0.2">
      <c r="B313" s="142"/>
      <c r="C313" s="347"/>
      <c r="D313" s="345" t="s">
        <v>135</v>
      </c>
      <c r="E313" s="348" t="s">
        <v>3</v>
      </c>
      <c r="F313" s="349" t="s">
        <v>539</v>
      </c>
      <c r="G313" s="347"/>
      <c r="H313" s="350">
        <v>25.734999999999999</v>
      </c>
      <c r="I313" s="144"/>
      <c r="J313" s="347"/>
      <c r="K313" s="347"/>
      <c r="L313" s="142"/>
      <c r="M313" s="145"/>
      <c r="N313" s="146"/>
      <c r="O313" s="146"/>
      <c r="P313" s="146"/>
      <c r="Q313" s="146"/>
      <c r="R313" s="146"/>
      <c r="S313" s="146"/>
      <c r="T313" s="147"/>
      <c r="AT313" s="143" t="s">
        <v>135</v>
      </c>
      <c r="AU313" s="143" t="s">
        <v>83</v>
      </c>
      <c r="AV313" s="13" t="s">
        <v>83</v>
      </c>
      <c r="AW313" s="13" t="s">
        <v>32</v>
      </c>
      <c r="AX313" s="13" t="s">
        <v>73</v>
      </c>
      <c r="AY313" s="143" t="s">
        <v>124</v>
      </c>
    </row>
    <row r="314" spans="1:65" s="13" customFormat="1" x14ac:dyDescent="0.2">
      <c r="B314" s="142"/>
      <c r="C314" s="347"/>
      <c r="D314" s="345" t="s">
        <v>135</v>
      </c>
      <c r="E314" s="348" t="s">
        <v>3</v>
      </c>
      <c r="F314" s="349" t="s">
        <v>540</v>
      </c>
      <c r="G314" s="347"/>
      <c r="H314" s="350">
        <v>13.948</v>
      </c>
      <c r="I314" s="144"/>
      <c r="J314" s="347"/>
      <c r="K314" s="347"/>
      <c r="L314" s="142"/>
      <c r="M314" s="145"/>
      <c r="N314" s="146"/>
      <c r="O314" s="146"/>
      <c r="P314" s="146"/>
      <c r="Q314" s="146"/>
      <c r="R314" s="146"/>
      <c r="S314" s="146"/>
      <c r="T314" s="147"/>
      <c r="AT314" s="143" t="s">
        <v>135</v>
      </c>
      <c r="AU314" s="143" t="s">
        <v>83</v>
      </c>
      <c r="AV314" s="13" t="s">
        <v>83</v>
      </c>
      <c r="AW314" s="13" t="s">
        <v>32</v>
      </c>
      <c r="AX314" s="13" t="s">
        <v>73</v>
      </c>
      <c r="AY314" s="143" t="s">
        <v>124</v>
      </c>
    </row>
    <row r="315" spans="1:65" s="14" customFormat="1" x14ac:dyDescent="0.2">
      <c r="B315" s="148"/>
      <c r="C315" s="355"/>
      <c r="D315" s="345" t="s">
        <v>135</v>
      </c>
      <c r="E315" s="356" t="s">
        <v>3</v>
      </c>
      <c r="F315" s="357" t="s">
        <v>575</v>
      </c>
      <c r="G315" s="355"/>
      <c r="H315" s="356" t="s">
        <v>3</v>
      </c>
      <c r="I315" s="150"/>
      <c r="J315" s="355"/>
      <c r="K315" s="355"/>
      <c r="L315" s="148"/>
      <c r="M315" s="151"/>
      <c r="N315" s="152"/>
      <c r="O315" s="152"/>
      <c r="P315" s="152"/>
      <c r="Q315" s="152"/>
      <c r="R315" s="152"/>
      <c r="S315" s="152"/>
      <c r="T315" s="153"/>
      <c r="AT315" s="149" t="s">
        <v>135</v>
      </c>
      <c r="AU315" s="149" t="s">
        <v>83</v>
      </c>
      <c r="AV315" s="14" t="s">
        <v>81</v>
      </c>
      <c r="AW315" s="14" t="s">
        <v>32</v>
      </c>
      <c r="AX315" s="14" t="s">
        <v>73</v>
      </c>
      <c r="AY315" s="149" t="s">
        <v>124</v>
      </c>
    </row>
    <row r="316" spans="1:65" s="13" customFormat="1" x14ac:dyDescent="0.2">
      <c r="B316" s="142"/>
      <c r="C316" s="347"/>
      <c r="D316" s="345" t="s">
        <v>135</v>
      </c>
      <c r="E316" s="348" t="s">
        <v>3</v>
      </c>
      <c r="F316" s="349" t="s">
        <v>445</v>
      </c>
      <c r="G316" s="347"/>
      <c r="H316" s="350">
        <v>1.5</v>
      </c>
      <c r="I316" s="144"/>
      <c r="J316" s="347"/>
      <c r="K316" s="347"/>
      <c r="L316" s="142"/>
      <c r="M316" s="145"/>
      <c r="N316" s="146"/>
      <c r="O316" s="146"/>
      <c r="P316" s="146"/>
      <c r="Q316" s="146"/>
      <c r="R316" s="146"/>
      <c r="S316" s="146"/>
      <c r="T316" s="147"/>
      <c r="AT316" s="143" t="s">
        <v>135</v>
      </c>
      <c r="AU316" s="143" t="s">
        <v>83</v>
      </c>
      <c r="AV316" s="13" t="s">
        <v>83</v>
      </c>
      <c r="AW316" s="13" t="s">
        <v>32</v>
      </c>
      <c r="AX316" s="13" t="s">
        <v>73</v>
      </c>
      <c r="AY316" s="143" t="s">
        <v>124</v>
      </c>
    </row>
    <row r="317" spans="1:65" s="13" customFormat="1" x14ac:dyDescent="0.2">
      <c r="B317" s="142"/>
      <c r="C317" s="347"/>
      <c r="D317" s="345" t="s">
        <v>135</v>
      </c>
      <c r="E317" s="348" t="s">
        <v>3</v>
      </c>
      <c r="F317" s="349" t="s">
        <v>447</v>
      </c>
      <c r="G317" s="347"/>
      <c r="H317" s="350">
        <v>0.5</v>
      </c>
      <c r="I317" s="144"/>
      <c r="J317" s="347"/>
      <c r="K317" s="347"/>
      <c r="L317" s="142"/>
      <c r="M317" s="145"/>
      <c r="N317" s="146"/>
      <c r="O317" s="146"/>
      <c r="P317" s="146"/>
      <c r="Q317" s="146"/>
      <c r="R317" s="146"/>
      <c r="S317" s="146"/>
      <c r="T317" s="147"/>
      <c r="AT317" s="143" t="s">
        <v>135</v>
      </c>
      <c r="AU317" s="143" t="s">
        <v>83</v>
      </c>
      <c r="AV317" s="13" t="s">
        <v>83</v>
      </c>
      <c r="AW317" s="13" t="s">
        <v>32</v>
      </c>
      <c r="AX317" s="13" t="s">
        <v>73</v>
      </c>
      <c r="AY317" s="143" t="s">
        <v>124</v>
      </c>
    </row>
    <row r="318" spans="1:65" s="13" customFormat="1" x14ac:dyDescent="0.2">
      <c r="B318" s="142"/>
      <c r="C318" s="347"/>
      <c r="D318" s="345" t="s">
        <v>135</v>
      </c>
      <c r="E318" s="348" t="s">
        <v>3</v>
      </c>
      <c r="F318" s="349" t="s">
        <v>446</v>
      </c>
      <c r="G318" s="347"/>
      <c r="H318" s="350">
        <v>0.25</v>
      </c>
      <c r="I318" s="144"/>
      <c r="J318" s="347"/>
      <c r="K318" s="347"/>
      <c r="L318" s="142"/>
      <c r="M318" s="145"/>
      <c r="N318" s="146"/>
      <c r="O318" s="146"/>
      <c r="P318" s="146"/>
      <c r="Q318" s="146"/>
      <c r="R318" s="146"/>
      <c r="S318" s="146"/>
      <c r="T318" s="147"/>
      <c r="AT318" s="143" t="s">
        <v>135</v>
      </c>
      <c r="AU318" s="143" t="s">
        <v>83</v>
      </c>
      <c r="AV318" s="13" t="s">
        <v>83</v>
      </c>
      <c r="AW318" s="13" t="s">
        <v>32</v>
      </c>
      <c r="AX318" s="13" t="s">
        <v>73</v>
      </c>
      <c r="AY318" s="143" t="s">
        <v>124</v>
      </c>
    </row>
    <row r="319" spans="1:65" s="15" customFormat="1" x14ac:dyDescent="0.2">
      <c r="B319" s="154"/>
      <c r="C319" s="351"/>
      <c r="D319" s="345" t="s">
        <v>135</v>
      </c>
      <c r="E319" s="352" t="s">
        <v>3</v>
      </c>
      <c r="F319" s="353" t="s">
        <v>152</v>
      </c>
      <c r="G319" s="351"/>
      <c r="H319" s="354">
        <v>41.933</v>
      </c>
      <c r="I319" s="156"/>
      <c r="J319" s="351"/>
      <c r="K319" s="351"/>
      <c r="L319" s="154"/>
      <c r="M319" s="157"/>
      <c r="N319" s="158"/>
      <c r="O319" s="158"/>
      <c r="P319" s="158"/>
      <c r="Q319" s="158"/>
      <c r="R319" s="158"/>
      <c r="S319" s="158"/>
      <c r="T319" s="159"/>
      <c r="AT319" s="155" t="s">
        <v>135</v>
      </c>
      <c r="AU319" s="155" t="s">
        <v>83</v>
      </c>
      <c r="AV319" s="15" t="s">
        <v>132</v>
      </c>
      <c r="AW319" s="15" t="s">
        <v>32</v>
      </c>
      <c r="AX319" s="15" t="s">
        <v>81</v>
      </c>
      <c r="AY319" s="155" t="s">
        <v>124</v>
      </c>
    </row>
    <row r="320" spans="1:65" s="2" customFormat="1" ht="16.5" customHeight="1" x14ac:dyDescent="0.2">
      <c r="A320" s="34"/>
      <c r="B320" s="131"/>
      <c r="C320" s="358" t="s">
        <v>305</v>
      </c>
      <c r="D320" s="358" t="s">
        <v>230</v>
      </c>
      <c r="E320" s="359" t="s">
        <v>576</v>
      </c>
      <c r="F320" s="360" t="s">
        <v>577</v>
      </c>
      <c r="G320" s="361" t="s">
        <v>130</v>
      </c>
      <c r="H320" s="362">
        <v>40.476999999999997</v>
      </c>
      <c r="I320" s="166"/>
      <c r="J320" s="363">
        <f>ROUND(I320*H320,2)</f>
        <v>0</v>
      </c>
      <c r="K320" s="360" t="s">
        <v>131</v>
      </c>
      <c r="L320" s="167"/>
      <c r="M320" s="168" t="s">
        <v>3</v>
      </c>
      <c r="N320" s="169" t="s">
        <v>44</v>
      </c>
      <c r="O320" s="55"/>
      <c r="P320" s="135">
        <f>O320*H320</f>
        <v>0</v>
      </c>
      <c r="Q320" s="135">
        <v>0</v>
      </c>
      <c r="R320" s="135">
        <f>Q320*H320</f>
        <v>0</v>
      </c>
      <c r="S320" s="135">
        <v>0</v>
      </c>
      <c r="T320" s="136">
        <f>S320*H320</f>
        <v>0</v>
      </c>
      <c r="U320" s="34"/>
      <c r="V320" s="34"/>
      <c r="W320" s="34"/>
      <c r="X320" s="34"/>
      <c r="Y320" s="34"/>
      <c r="Z320" s="34"/>
      <c r="AA320" s="34"/>
      <c r="AB320" s="34"/>
      <c r="AC320" s="34"/>
      <c r="AD320" s="34"/>
      <c r="AE320" s="34"/>
      <c r="AR320" s="137" t="s">
        <v>233</v>
      </c>
      <c r="AT320" s="137" t="s">
        <v>230</v>
      </c>
      <c r="AU320" s="137" t="s">
        <v>83</v>
      </c>
      <c r="AY320" s="19" t="s">
        <v>124</v>
      </c>
      <c r="BE320" s="138">
        <f>IF(N320="základní",J320,0)</f>
        <v>0</v>
      </c>
      <c r="BF320" s="138">
        <f>IF(N320="snížená",J320,0)</f>
        <v>0</v>
      </c>
      <c r="BG320" s="138">
        <f>IF(N320="zákl. přenesená",J320,0)</f>
        <v>0</v>
      </c>
      <c r="BH320" s="138">
        <f>IF(N320="sníž. přenesená",J320,0)</f>
        <v>0</v>
      </c>
      <c r="BI320" s="138">
        <f>IF(N320="nulová",J320,0)</f>
        <v>0</v>
      </c>
      <c r="BJ320" s="19" t="s">
        <v>81</v>
      </c>
      <c r="BK320" s="138">
        <f>ROUND(I320*H320,2)</f>
        <v>0</v>
      </c>
      <c r="BL320" s="19" t="s">
        <v>187</v>
      </c>
      <c r="BM320" s="137" t="s">
        <v>578</v>
      </c>
    </row>
    <row r="321" spans="1:65" s="13" customFormat="1" x14ac:dyDescent="0.2">
      <c r="B321" s="142"/>
      <c r="C321" s="347"/>
      <c r="D321" s="345" t="s">
        <v>135</v>
      </c>
      <c r="E321" s="348" t="s">
        <v>3</v>
      </c>
      <c r="F321" s="349" t="s">
        <v>579</v>
      </c>
      <c r="G321" s="347"/>
      <c r="H321" s="350">
        <v>40.476999999999997</v>
      </c>
      <c r="I321" s="144"/>
      <c r="J321" s="347"/>
      <c r="K321" s="347"/>
      <c r="L321" s="142"/>
      <c r="M321" s="145"/>
      <c r="N321" s="146"/>
      <c r="O321" s="146"/>
      <c r="P321" s="146"/>
      <c r="Q321" s="146"/>
      <c r="R321" s="146"/>
      <c r="S321" s="146"/>
      <c r="T321" s="147"/>
      <c r="AT321" s="143" t="s">
        <v>135</v>
      </c>
      <c r="AU321" s="143" t="s">
        <v>83</v>
      </c>
      <c r="AV321" s="13" t="s">
        <v>83</v>
      </c>
      <c r="AW321" s="13" t="s">
        <v>32</v>
      </c>
      <c r="AX321" s="13" t="s">
        <v>73</v>
      </c>
      <c r="AY321" s="143" t="s">
        <v>124</v>
      </c>
    </row>
    <row r="322" spans="1:65" s="15" customFormat="1" x14ac:dyDescent="0.2">
      <c r="B322" s="154"/>
      <c r="C322" s="351"/>
      <c r="D322" s="345" t="s">
        <v>135</v>
      </c>
      <c r="E322" s="352" t="s">
        <v>3</v>
      </c>
      <c r="F322" s="353" t="s">
        <v>152</v>
      </c>
      <c r="G322" s="351"/>
      <c r="H322" s="354">
        <v>40.476999999999997</v>
      </c>
      <c r="I322" s="156"/>
      <c r="J322" s="351"/>
      <c r="K322" s="351"/>
      <c r="L322" s="154"/>
      <c r="M322" s="157"/>
      <c r="N322" s="158"/>
      <c r="O322" s="158"/>
      <c r="P322" s="158"/>
      <c r="Q322" s="158"/>
      <c r="R322" s="158"/>
      <c r="S322" s="158"/>
      <c r="T322" s="159"/>
      <c r="AT322" s="155" t="s">
        <v>135</v>
      </c>
      <c r="AU322" s="155" t="s">
        <v>83</v>
      </c>
      <c r="AV322" s="15" t="s">
        <v>132</v>
      </c>
      <c r="AW322" s="15" t="s">
        <v>32</v>
      </c>
      <c r="AX322" s="15" t="s">
        <v>81</v>
      </c>
      <c r="AY322" s="155" t="s">
        <v>124</v>
      </c>
    </row>
    <row r="323" spans="1:65" s="2" customFormat="1" ht="16.5" customHeight="1" x14ac:dyDescent="0.2">
      <c r="A323" s="34"/>
      <c r="B323" s="131"/>
      <c r="C323" s="358" t="s">
        <v>580</v>
      </c>
      <c r="D323" s="358" t="s">
        <v>230</v>
      </c>
      <c r="E323" s="359" t="s">
        <v>581</v>
      </c>
      <c r="F323" s="360" t="s">
        <v>582</v>
      </c>
      <c r="G323" s="361" t="s">
        <v>130</v>
      </c>
      <c r="H323" s="362">
        <v>2.3180000000000001</v>
      </c>
      <c r="I323" s="166"/>
      <c r="J323" s="363">
        <f>ROUND(I323*H323,2)</f>
        <v>0</v>
      </c>
      <c r="K323" s="360" t="s">
        <v>131</v>
      </c>
      <c r="L323" s="167"/>
      <c r="M323" s="168" t="s">
        <v>3</v>
      </c>
      <c r="N323" s="169" t="s">
        <v>44</v>
      </c>
      <c r="O323" s="55"/>
      <c r="P323" s="135">
        <f>O323*H323</f>
        <v>0</v>
      </c>
      <c r="Q323" s="135">
        <v>0</v>
      </c>
      <c r="R323" s="135">
        <f>Q323*H323</f>
        <v>0</v>
      </c>
      <c r="S323" s="135">
        <v>0</v>
      </c>
      <c r="T323" s="136">
        <f>S323*H323</f>
        <v>0</v>
      </c>
      <c r="U323" s="34"/>
      <c r="V323" s="34"/>
      <c r="W323" s="34"/>
      <c r="X323" s="34"/>
      <c r="Y323" s="34"/>
      <c r="Z323" s="34"/>
      <c r="AA323" s="34"/>
      <c r="AB323" s="34"/>
      <c r="AC323" s="34"/>
      <c r="AD323" s="34"/>
      <c r="AE323" s="34"/>
      <c r="AR323" s="137" t="s">
        <v>233</v>
      </c>
      <c r="AT323" s="137" t="s">
        <v>230</v>
      </c>
      <c r="AU323" s="137" t="s">
        <v>83</v>
      </c>
      <c r="AY323" s="19" t="s">
        <v>124</v>
      </c>
      <c r="BE323" s="138">
        <f>IF(N323="základní",J323,0)</f>
        <v>0</v>
      </c>
      <c r="BF323" s="138">
        <f>IF(N323="snížená",J323,0)</f>
        <v>0</v>
      </c>
      <c r="BG323" s="138">
        <f>IF(N323="zákl. přenesená",J323,0)</f>
        <v>0</v>
      </c>
      <c r="BH323" s="138">
        <f>IF(N323="sníž. přenesená",J323,0)</f>
        <v>0</v>
      </c>
      <c r="BI323" s="138">
        <f>IF(N323="nulová",J323,0)</f>
        <v>0</v>
      </c>
      <c r="BJ323" s="19" t="s">
        <v>81</v>
      </c>
      <c r="BK323" s="138">
        <f>ROUND(I323*H323,2)</f>
        <v>0</v>
      </c>
      <c r="BL323" s="19" t="s">
        <v>187</v>
      </c>
      <c r="BM323" s="137" t="s">
        <v>583</v>
      </c>
    </row>
    <row r="324" spans="1:65" s="14" customFormat="1" x14ac:dyDescent="0.2">
      <c r="B324" s="148"/>
      <c r="C324" s="355"/>
      <c r="D324" s="345" t="s">
        <v>135</v>
      </c>
      <c r="E324" s="356" t="s">
        <v>3</v>
      </c>
      <c r="F324" s="357" t="s">
        <v>575</v>
      </c>
      <c r="G324" s="355"/>
      <c r="H324" s="356" t="s">
        <v>3</v>
      </c>
      <c r="I324" s="150"/>
      <c r="J324" s="355"/>
      <c r="K324" s="355"/>
      <c r="L324" s="148"/>
      <c r="M324" s="151"/>
      <c r="N324" s="152"/>
      <c r="O324" s="152"/>
      <c r="P324" s="152"/>
      <c r="Q324" s="152"/>
      <c r="R324" s="152"/>
      <c r="S324" s="152"/>
      <c r="T324" s="153"/>
      <c r="AT324" s="149" t="s">
        <v>135</v>
      </c>
      <c r="AU324" s="149" t="s">
        <v>83</v>
      </c>
      <c r="AV324" s="14" t="s">
        <v>81</v>
      </c>
      <c r="AW324" s="14" t="s">
        <v>32</v>
      </c>
      <c r="AX324" s="14" t="s">
        <v>73</v>
      </c>
      <c r="AY324" s="149" t="s">
        <v>124</v>
      </c>
    </row>
    <row r="325" spans="1:65" s="13" customFormat="1" x14ac:dyDescent="0.2">
      <c r="B325" s="142"/>
      <c r="C325" s="347"/>
      <c r="D325" s="345" t="s">
        <v>135</v>
      </c>
      <c r="E325" s="348" t="s">
        <v>3</v>
      </c>
      <c r="F325" s="349" t="s">
        <v>445</v>
      </c>
      <c r="G325" s="347"/>
      <c r="H325" s="350">
        <v>1.5</v>
      </c>
      <c r="I325" s="144"/>
      <c r="J325" s="347"/>
      <c r="K325" s="347"/>
      <c r="L325" s="142"/>
      <c r="M325" s="145"/>
      <c r="N325" s="146"/>
      <c r="O325" s="146"/>
      <c r="P325" s="146"/>
      <c r="Q325" s="146"/>
      <c r="R325" s="146"/>
      <c r="S325" s="146"/>
      <c r="T325" s="147"/>
      <c r="AT325" s="143" t="s">
        <v>135</v>
      </c>
      <c r="AU325" s="143" t="s">
        <v>83</v>
      </c>
      <c r="AV325" s="13" t="s">
        <v>83</v>
      </c>
      <c r="AW325" s="13" t="s">
        <v>32</v>
      </c>
      <c r="AX325" s="13" t="s">
        <v>73</v>
      </c>
      <c r="AY325" s="143" t="s">
        <v>124</v>
      </c>
    </row>
    <row r="326" spans="1:65" s="13" customFormat="1" x14ac:dyDescent="0.2">
      <c r="B326" s="142"/>
      <c r="C326" s="347"/>
      <c r="D326" s="345" t="s">
        <v>135</v>
      </c>
      <c r="E326" s="348" t="s">
        <v>3</v>
      </c>
      <c r="F326" s="349" t="s">
        <v>447</v>
      </c>
      <c r="G326" s="347"/>
      <c r="H326" s="350">
        <v>0.5</v>
      </c>
      <c r="I326" s="144"/>
      <c r="J326" s="347"/>
      <c r="K326" s="347"/>
      <c r="L326" s="142"/>
      <c r="M326" s="145"/>
      <c r="N326" s="146"/>
      <c r="O326" s="146"/>
      <c r="P326" s="146"/>
      <c r="Q326" s="146"/>
      <c r="R326" s="146"/>
      <c r="S326" s="146"/>
      <c r="T326" s="147"/>
      <c r="AT326" s="143" t="s">
        <v>135</v>
      </c>
      <c r="AU326" s="143" t="s">
        <v>83</v>
      </c>
      <c r="AV326" s="13" t="s">
        <v>83</v>
      </c>
      <c r="AW326" s="13" t="s">
        <v>32</v>
      </c>
      <c r="AX326" s="13" t="s">
        <v>73</v>
      </c>
      <c r="AY326" s="143" t="s">
        <v>124</v>
      </c>
    </row>
    <row r="327" spans="1:65" s="13" customFormat="1" x14ac:dyDescent="0.2">
      <c r="B327" s="142"/>
      <c r="C327" s="347"/>
      <c r="D327" s="345" t="s">
        <v>135</v>
      </c>
      <c r="E327" s="348" t="s">
        <v>3</v>
      </c>
      <c r="F327" s="349" t="s">
        <v>446</v>
      </c>
      <c r="G327" s="347"/>
      <c r="H327" s="350">
        <v>0.25</v>
      </c>
      <c r="I327" s="144"/>
      <c r="J327" s="347"/>
      <c r="K327" s="347"/>
      <c r="L327" s="142"/>
      <c r="M327" s="145"/>
      <c r="N327" s="146"/>
      <c r="O327" s="146"/>
      <c r="P327" s="146"/>
      <c r="Q327" s="146"/>
      <c r="R327" s="146"/>
      <c r="S327" s="146"/>
      <c r="T327" s="147"/>
      <c r="AT327" s="143" t="s">
        <v>135</v>
      </c>
      <c r="AU327" s="143" t="s">
        <v>83</v>
      </c>
      <c r="AV327" s="13" t="s">
        <v>83</v>
      </c>
      <c r="AW327" s="13" t="s">
        <v>32</v>
      </c>
      <c r="AX327" s="13" t="s">
        <v>73</v>
      </c>
      <c r="AY327" s="143" t="s">
        <v>124</v>
      </c>
    </row>
    <row r="328" spans="1:65" s="15" customFormat="1" x14ac:dyDescent="0.2">
      <c r="B328" s="154"/>
      <c r="C328" s="351"/>
      <c r="D328" s="345" t="s">
        <v>135</v>
      </c>
      <c r="E328" s="352" t="s">
        <v>3</v>
      </c>
      <c r="F328" s="353" t="s">
        <v>152</v>
      </c>
      <c r="G328" s="351"/>
      <c r="H328" s="354">
        <v>2.25</v>
      </c>
      <c r="I328" s="156"/>
      <c r="J328" s="351"/>
      <c r="K328" s="351"/>
      <c r="L328" s="154"/>
      <c r="M328" s="157"/>
      <c r="N328" s="158"/>
      <c r="O328" s="158"/>
      <c r="P328" s="158"/>
      <c r="Q328" s="158"/>
      <c r="R328" s="158"/>
      <c r="S328" s="158"/>
      <c r="T328" s="159"/>
      <c r="AT328" s="155" t="s">
        <v>135</v>
      </c>
      <c r="AU328" s="155" t="s">
        <v>83</v>
      </c>
      <c r="AV328" s="15" t="s">
        <v>132</v>
      </c>
      <c r="AW328" s="15" t="s">
        <v>32</v>
      </c>
      <c r="AX328" s="15" t="s">
        <v>73</v>
      </c>
      <c r="AY328" s="155" t="s">
        <v>124</v>
      </c>
    </row>
    <row r="329" spans="1:65" s="13" customFormat="1" x14ac:dyDescent="0.2">
      <c r="B329" s="142"/>
      <c r="C329" s="347"/>
      <c r="D329" s="345" t="s">
        <v>135</v>
      </c>
      <c r="E329" s="348" t="s">
        <v>3</v>
      </c>
      <c r="F329" s="349" t="s">
        <v>584</v>
      </c>
      <c r="G329" s="347"/>
      <c r="H329" s="350">
        <v>2.3180000000000001</v>
      </c>
      <c r="I329" s="144"/>
      <c r="J329" s="347"/>
      <c r="K329" s="347"/>
      <c r="L329" s="142"/>
      <c r="M329" s="145"/>
      <c r="N329" s="146"/>
      <c r="O329" s="146"/>
      <c r="P329" s="146"/>
      <c r="Q329" s="146"/>
      <c r="R329" s="146"/>
      <c r="S329" s="146"/>
      <c r="T329" s="147"/>
      <c r="AT329" s="143" t="s">
        <v>135</v>
      </c>
      <c r="AU329" s="143" t="s">
        <v>83</v>
      </c>
      <c r="AV329" s="13" t="s">
        <v>83</v>
      </c>
      <c r="AW329" s="13" t="s">
        <v>32</v>
      </c>
      <c r="AX329" s="13" t="s">
        <v>73</v>
      </c>
      <c r="AY329" s="143" t="s">
        <v>124</v>
      </c>
    </row>
    <row r="330" spans="1:65" s="15" customFormat="1" x14ac:dyDescent="0.2">
      <c r="B330" s="154"/>
      <c r="C330" s="351"/>
      <c r="D330" s="345" t="s">
        <v>135</v>
      </c>
      <c r="E330" s="352" t="s">
        <v>3</v>
      </c>
      <c r="F330" s="353" t="s">
        <v>152</v>
      </c>
      <c r="G330" s="351"/>
      <c r="H330" s="354">
        <v>2.3180000000000001</v>
      </c>
      <c r="I330" s="156"/>
      <c r="J330" s="351"/>
      <c r="K330" s="351"/>
      <c r="L330" s="154"/>
      <c r="M330" s="157"/>
      <c r="N330" s="158"/>
      <c r="O330" s="158"/>
      <c r="P330" s="158"/>
      <c r="Q330" s="158"/>
      <c r="R330" s="158"/>
      <c r="S330" s="158"/>
      <c r="T330" s="159"/>
      <c r="AT330" s="155" t="s">
        <v>135</v>
      </c>
      <c r="AU330" s="155" t="s">
        <v>83</v>
      </c>
      <c r="AV330" s="15" t="s">
        <v>132</v>
      </c>
      <c r="AW330" s="15" t="s">
        <v>32</v>
      </c>
      <c r="AX330" s="15" t="s">
        <v>81</v>
      </c>
      <c r="AY330" s="155" t="s">
        <v>124</v>
      </c>
    </row>
    <row r="331" spans="1:65" s="2" customFormat="1" ht="24" x14ac:dyDescent="0.2">
      <c r="A331" s="34"/>
      <c r="B331" s="131"/>
      <c r="C331" s="334" t="s">
        <v>309</v>
      </c>
      <c r="D331" s="334" t="s">
        <v>127</v>
      </c>
      <c r="E331" s="335" t="s">
        <v>585</v>
      </c>
      <c r="F331" s="336" t="s">
        <v>586</v>
      </c>
      <c r="G331" s="337" t="s">
        <v>130</v>
      </c>
      <c r="H331" s="338">
        <v>282.19299999999998</v>
      </c>
      <c r="I331" s="132"/>
      <c r="J331" s="339">
        <f>ROUND(I331*H331,2)</f>
        <v>0</v>
      </c>
      <c r="K331" s="336" t="s">
        <v>131</v>
      </c>
      <c r="L331" s="35"/>
      <c r="M331" s="133" t="s">
        <v>3</v>
      </c>
      <c r="N331" s="134" t="s">
        <v>44</v>
      </c>
      <c r="O331" s="55"/>
      <c r="P331" s="135">
        <f>O331*H331</f>
        <v>0</v>
      </c>
      <c r="Q331" s="135">
        <v>0</v>
      </c>
      <c r="R331" s="135">
        <f>Q331*H331</f>
        <v>0</v>
      </c>
      <c r="S331" s="135">
        <v>0</v>
      </c>
      <c r="T331" s="136">
        <f>S331*H331</f>
        <v>0</v>
      </c>
      <c r="U331" s="34"/>
      <c r="V331" s="34"/>
      <c r="W331" s="34"/>
      <c r="X331" s="34"/>
      <c r="Y331" s="34"/>
      <c r="Z331" s="34"/>
      <c r="AA331" s="34"/>
      <c r="AB331" s="34"/>
      <c r="AC331" s="34"/>
      <c r="AD331" s="34"/>
      <c r="AE331" s="34"/>
      <c r="AR331" s="137" t="s">
        <v>187</v>
      </c>
      <c r="AT331" s="137" t="s">
        <v>127</v>
      </c>
      <c r="AU331" s="137" t="s">
        <v>83</v>
      </c>
      <c r="AY331" s="19" t="s">
        <v>124</v>
      </c>
      <c r="BE331" s="138">
        <f>IF(N331="základní",J331,0)</f>
        <v>0</v>
      </c>
      <c r="BF331" s="138">
        <f>IF(N331="snížená",J331,0)</f>
        <v>0</v>
      </c>
      <c r="BG331" s="138">
        <f>IF(N331="zákl. přenesená",J331,0)</f>
        <v>0</v>
      </c>
      <c r="BH331" s="138">
        <f>IF(N331="sníž. přenesená",J331,0)</f>
        <v>0</v>
      </c>
      <c r="BI331" s="138">
        <f>IF(N331="nulová",J331,0)</f>
        <v>0</v>
      </c>
      <c r="BJ331" s="19" t="s">
        <v>81</v>
      </c>
      <c r="BK331" s="138">
        <f>ROUND(I331*H331,2)</f>
        <v>0</v>
      </c>
      <c r="BL331" s="19" t="s">
        <v>187</v>
      </c>
      <c r="BM331" s="137" t="s">
        <v>587</v>
      </c>
    </row>
    <row r="332" spans="1:65" s="2" customFormat="1" ht="68.25" x14ac:dyDescent="0.2">
      <c r="A332" s="34"/>
      <c r="B332" s="35"/>
      <c r="C332" s="326"/>
      <c r="D332" s="345" t="s">
        <v>133</v>
      </c>
      <c r="E332" s="326"/>
      <c r="F332" s="346" t="s">
        <v>574</v>
      </c>
      <c r="G332" s="326"/>
      <c r="H332" s="326"/>
      <c r="I332" s="139"/>
      <c r="J332" s="326"/>
      <c r="K332" s="326"/>
      <c r="L332" s="35"/>
      <c r="M332" s="140"/>
      <c r="N332" s="141"/>
      <c r="O332" s="55"/>
      <c r="P332" s="55"/>
      <c r="Q332" s="55"/>
      <c r="R332" s="55"/>
      <c r="S332" s="55"/>
      <c r="T332" s="56"/>
      <c r="U332" s="34"/>
      <c r="V332" s="34"/>
      <c r="W332" s="34"/>
      <c r="X332" s="34"/>
      <c r="Y332" s="34"/>
      <c r="Z332" s="34"/>
      <c r="AA332" s="34"/>
      <c r="AB332" s="34"/>
      <c r="AC332" s="34"/>
      <c r="AD332" s="34"/>
      <c r="AE332" s="34"/>
      <c r="AT332" s="19" t="s">
        <v>133</v>
      </c>
      <c r="AU332" s="19" t="s">
        <v>83</v>
      </c>
    </row>
    <row r="333" spans="1:65" s="13" customFormat="1" x14ac:dyDescent="0.2">
      <c r="B333" s="142"/>
      <c r="C333" s="347"/>
      <c r="D333" s="345" t="s">
        <v>135</v>
      </c>
      <c r="E333" s="348" t="s">
        <v>3</v>
      </c>
      <c r="F333" s="349" t="s">
        <v>588</v>
      </c>
      <c r="G333" s="347"/>
      <c r="H333" s="350">
        <v>282.19299999999998</v>
      </c>
      <c r="I333" s="144"/>
      <c r="J333" s="347"/>
      <c r="K333" s="347"/>
      <c r="L333" s="142"/>
      <c r="M333" s="145"/>
      <c r="N333" s="146"/>
      <c r="O333" s="146"/>
      <c r="P333" s="146"/>
      <c r="Q333" s="146"/>
      <c r="R333" s="146"/>
      <c r="S333" s="146"/>
      <c r="T333" s="147"/>
      <c r="AT333" s="143" t="s">
        <v>135</v>
      </c>
      <c r="AU333" s="143" t="s">
        <v>83</v>
      </c>
      <c r="AV333" s="13" t="s">
        <v>83</v>
      </c>
      <c r="AW333" s="13" t="s">
        <v>32</v>
      </c>
      <c r="AX333" s="13" t="s">
        <v>73</v>
      </c>
      <c r="AY333" s="143" t="s">
        <v>124</v>
      </c>
    </row>
    <row r="334" spans="1:65" s="15" customFormat="1" x14ac:dyDescent="0.2">
      <c r="B334" s="154"/>
      <c r="C334" s="351"/>
      <c r="D334" s="345" t="s">
        <v>135</v>
      </c>
      <c r="E334" s="352" t="s">
        <v>3</v>
      </c>
      <c r="F334" s="353" t="s">
        <v>152</v>
      </c>
      <c r="G334" s="351"/>
      <c r="H334" s="354">
        <v>282.19299999999998</v>
      </c>
      <c r="I334" s="156"/>
      <c r="J334" s="351"/>
      <c r="K334" s="351"/>
      <c r="L334" s="154"/>
      <c r="M334" s="157"/>
      <c r="N334" s="158"/>
      <c r="O334" s="158"/>
      <c r="P334" s="158"/>
      <c r="Q334" s="158"/>
      <c r="R334" s="158"/>
      <c r="S334" s="158"/>
      <c r="T334" s="159"/>
      <c r="AT334" s="155" t="s">
        <v>135</v>
      </c>
      <c r="AU334" s="155" t="s">
        <v>83</v>
      </c>
      <c r="AV334" s="15" t="s">
        <v>132</v>
      </c>
      <c r="AW334" s="15" t="s">
        <v>32</v>
      </c>
      <c r="AX334" s="15" t="s">
        <v>81</v>
      </c>
      <c r="AY334" s="155" t="s">
        <v>124</v>
      </c>
    </row>
    <row r="335" spans="1:65" s="2" customFormat="1" ht="16.5" customHeight="1" x14ac:dyDescent="0.2">
      <c r="A335" s="34"/>
      <c r="B335" s="131"/>
      <c r="C335" s="358" t="s">
        <v>589</v>
      </c>
      <c r="D335" s="358" t="s">
        <v>230</v>
      </c>
      <c r="E335" s="359" t="s">
        <v>590</v>
      </c>
      <c r="F335" s="360" t="s">
        <v>591</v>
      </c>
      <c r="G335" s="361" t="s">
        <v>130</v>
      </c>
      <c r="H335" s="362">
        <v>287.83699999999999</v>
      </c>
      <c r="I335" s="166"/>
      <c r="J335" s="363">
        <f>ROUND(I335*H335,2)</f>
        <v>0</v>
      </c>
      <c r="K335" s="360" t="s">
        <v>131</v>
      </c>
      <c r="L335" s="167"/>
      <c r="M335" s="168" t="s">
        <v>3</v>
      </c>
      <c r="N335" s="169" t="s">
        <v>44</v>
      </c>
      <c r="O335" s="55"/>
      <c r="P335" s="135">
        <f>O335*H335</f>
        <v>0</v>
      </c>
      <c r="Q335" s="135">
        <v>0</v>
      </c>
      <c r="R335" s="135">
        <f>Q335*H335</f>
        <v>0</v>
      </c>
      <c r="S335" s="135">
        <v>0</v>
      </c>
      <c r="T335" s="136">
        <f>S335*H335</f>
        <v>0</v>
      </c>
      <c r="U335" s="34"/>
      <c r="V335" s="34"/>
      <c r="W335" s="34"/>
      <c r="X335" s="34"/>
      <c r="Y335" s="34"/>
      <c r="Z335" s="34"/>
      <c r="AA335" s="34"/>
      <c r="AB335" s="34"/>
      <c r="AC335" s="34"/>
      <c r="AD335" s="34"/>
      <c r="AE335" s="34"/>
      <c r="AR335" s="137" t="s">
        <v>233</v>
      </c>
      <c r="AT335" s="137" t="s">
        <v>230</v>
      </c>
      <c r="AU335" s="137" t="s">
        <v>83</v>
      </c>
      <c r="AY335" s="19" t="s">
        <v>124</v>
      </c>
      <c r="BE335" s="138">
        <f>IF(N335="základní",J335,0)</f>
        <v>0</v>
      </c>
      <c r="BF335" s="138">
        <f>IF(N335="snížená",J335,0)</f>
        <v>0</v>
      </c>
      <c r="BG335" s="138">
        <f>IF(N335="zákl. přenesená",J335,0)</f>
        <v>0</v>
      </c>
      <c r="BH335" s="138">
        <f>IF(N335="sníž. přenesená",J335,0)</f>
        <v>0</v>
      </c>
      <c r="BI335" s="138">
        <f>IF(N335="nulová",J335,0)</f>
        <v>0</v>
      </c>
      <c r="BJ335" s="19" t="s">
        <v>81</v>
      </c>
      <c r="BK335" s="138">
        <f>ROUND(I335*H335,2)</f>
        <v>0</v>
      </c>
      <c r="BL335" s="19" t="s">
        <v>187</v>
      </c>
      <c r="BM335" s="137" t="s">
        <v>592</v>
      </c>
    </row>
    <row r="336" spans="1:65" s="13" customFormat="1" x14ac:dyDescent="0.2">
      <c r="B336" s="142"/>
      <c r="C336" s="347"/>
      <c r="D336" s="345" t="s">
        <v>135</v>
      </c>
      <c r="E336" s="348" t="s">
        <v>3</v>
      </c>
      <c r="F336" s="349" t="s">
        <v>593</v>
      </c>
      <c r="G336" s="347"/>
      <c r="H336" s="350">
        <v>287.83699999999999</v>
      </c>
      <c r="I336" s="144"/>
      <c r="J336" s="347"/>
      <c r="K336" s="347"/>
      <c r="L336" s="142"/>
      <c r="M336" s="145"/>
      <c r="N336" s="146"/>
      <c r="O336" s="146"/>
      <c r="P336" s="146"/>
      <c r="Q336" s="146"/>
      <c r="R336" s="146"/>
      <c r="S336" s="146"/>
      <c r="T336" s="147"/>
      <c r="AT336" s="143" t="s">
        <v>135</v>
      </c>
      <c r="AU336" s="143" t="s">
        <v>83</v>
      </c>
      <c r="AV336" s="13" t="s">
        <v>83</v>
      </c>
      <c r="AW336" s="13" t="s">
        <v>32</v>
      </c>
      <c r="AX336" s="13" t="s">
        <v>73</v>
      </c>
      <c r="AY336" s="143" t="s">
        <v>124</v>
      </c>
    </row>
    <row r="337" spans="1:65" s="15" customFormat="1" x14ac:dyDescent="0.2">
      <c r="B337" s="154"/>
      <c r="C337" s="351"/>
      <c r="D337" s="345" t="s">
        <v>135</v>
      </c>
      <c r="E337" s="352" t="s">
        <v>3</v>
      </c>
      <c r="F337" s="353" t="s">
        <v>152</v>
      </c>
      <c r="G337" s="351"/>
      <c r="H337" s="354">
        <v>287.83699999999999</v>
      </c>
      <c r="I337" s="156"/>
      <c r="J337" s="351"/>
      <c r="K337" s="351"/>
      <c r="L337" s="154"/>
      <c r="M337" s="157"/>
      <c r="N337" s="158"/>
      <c r="O337" s="158"/>
      <c r="P337" s="158"/>
      <c r="Q337" s="158"/>
      <c r="R337" s="158"/>
      <c r="S337" s="158"/>
      <c r="T337" s="159"/>
      <c r="AT337" s="155" t="s">
        <v>135</v>
      </c>
      <c r="AU337" s="155" t="s">
        <v>83</v>
      </c>
      <c r="AV337" s="15" t="s">
        <v>132</v>
      </c>
      <c r="AW337" s="15" t="s">
        <v>32</v>
      </c>
      <c r="AX337" s="15" t="s">
        <v>81</v>
      </c>
      <c r="AY337" s="155" t="s">
        <v>124</v>
      </c>
    </row>
    <row r="338" spans="1:65" s="2" customFormat="1" ht="24" x14ac:dyDescent="0.2">
      <c r="A338" s="34"/>
      <c r="B338" s="131"/>
      <c r="C338" s="334" t="s">
        <v>313</v>
      </c>
      <c r="D338" s="334" t="s">
        <v>127</v>
      </c>
      <c r="E338" s="335" t="s">
        <v>594</v>
      </c>
      <c r="F338" s="336" t="s">
        <v>595</v>
      </c>
      <c r="G338" s="337" t="s">
        <v>130</v>
      </c>
      <c r="H338" s="338">
        <v>282.19299999999998</v>
      </c>
      <c r="I338" s="132"/>
      <c r="J338" s="339">
        <f>ROUND(I338*H338,2)</f>
        <v>0</v>
      </c>
      <c r="K338" s="336" t="s">
        <v>131</v>
      </c>
      <c r="L338" s="35"/>
      <c r="M338" s="133" t="s">
        <v>3</v>
      </c>
      <c r="N338" s="134" t="s">
        <v>44</v>
      </c>
      <c r="O338" s="55"/>
      <c r="P338" s="135">
        <f>O338*H338</f>
        <v>0</v>
      </c>
      <c r="Q338" s="135">
        <v>0</v>
      </c>
      <c r="R338" s="135">
        <f>Q338*H338</f>
        <v>0</v>
      </c>
      <c r="S338" s="135">
        <v>0</v>
      </c>
      <c r="T338" s="136">
        <f>S338*H338</f>
        <v>0</v>
      </c>
      <c r="U338" s="34"/>
      <c r="V338" s="34"/>
      <c r="W338" s="34"/>
      <c r="X338" s="34"/>
      <c r="Y338" s="34"/>
      <c r="Z338" s="34"/>
      <c r="AA338" s="34"/>
      <c r="AB338" s="34"/>
      <c r="AC338" s="34"/>
      <c r="AD338" s="34"/>
      <c r="AE338" s="34"/>
      <c r="AR338" s="137" t="s">
        <v>187</v>
      </c>
      <c r="AT338" s="137" t="s">
        <v>127</v>
      </c>
      <c r="AU338" s="137" t="s">
        <v>83</v>
      </c>
      <c r="AY338" s="19" t="s">
        <v>124</v>
      </c>
      <c r="BE338" s="138">
        <f>IF(N338="základní",J338,0)</f>
        <v>0</v>
      </c>
      <c r="BF338" s="138">
        <f>IF(N338="snížená",J338,0)</f>
        <v>0</v>
      </c>
      <c r="BG338" s="138">
        <f>IF(N338="zákl. přenesená",J338,0)</f>
        <v>0</v>
      </c>
      <c r="BH338" s="138">
        <f>IF(N338="sníž. přenesená",J338,0)</f>
        <v>0</v>
      </c>
      <c r="BI338" s="138">
        <f>IF(N338="nulová",J338,0)</f>
        <v>0</v>
      </c>
      <c r="BJ338" s="19" t="s">
        <v>81</v>
      </c>
      <c r="BK338" s="138">
        <f>ROUND(I338*H338,2)</f>
        <v>0</v>
      </c>
      <c r="BL338" s="19" t="s">
        <v>187</v>
      </c>
      <c r="BM338" s="137" t="s">
        <v>596</v>
      </c>
    </row>
    <row r="339" spans="1:65" s="2" customFormat="1" ht="68.25" x14ac:dyDescent="0.2">
      <c r="A339" s="34"/>
      <c r="B339" s="35"/>
      <c r="C339" s="326"/>
      <c r="D339" s="345" t="s">
        <v>133</v>
      </c>
      <c r="E339" s="326"/>
      <c r="F339" s="346" t="s">
        <v>574</v>
      </c>
      <c r="G339" s="326"/>
      <c r="H339" s="326"/>
      <c r="I339" s="139"/>
      <c r="J339" s="326"/>
      <c r="K339" s="326"/>
      <c r="L339" s="35"/>
      <c r="M339" s="140"/>
      <c r="N339" s="141"/>
      <c r="O339" s="55"/>
      <c r="P339" s="55"/>
      <c r="Q339" s="55"/>
      <c r="R339" s="55"/>
      <c r="S339" s="55"/>
      <c r="T339" s="56"/>
      <c r="U339" s="34"/>
      <c r="V339" s="34"/>
      <c r="W339" s="34"/>
      <c r="X339" s="34"/>
      <c r="Y339" s="34"/>
      <c r="Z339" s="34"/>
      <c r="AA339" s="34"/>
      <c r="AB339" s="34"/>
      <c r="AC339" s="34"/>
      <c r="AD339" s="34"/>
      <c r="AE339" s="34"/>
      <c r="AT339" s="19" t="s">
        <v>133</v>
      </c>
      <c r="AU339" s="19" t="s">
        <v>83</v>
      </c>
    </row>
    <row r="340" spans="1:65" s="13" customFormat="1" x14ac:dyDescent="0.2">
      <c r="B340" s="142"/>
      <c r="C340" s="347"/>
      <c r="D340" s="345" t="s">
        <v>135</v>
      </c>
      <c r="E340" s="348" t="s">
        <v>3</v>
      </c>
      <c r="F340" s="349" t="s">
        <v>588</v>
      </c>
      <c r="G340" s="347"/>
      <c r="H340" s="350">
        <v>282.19299999999998</v>
      </c>
      <c r="I340" s="144"/>
      <c r="J340" s="347"/>
      <c r="K340" s="347"/>
      <c r="L340" s="142"/>
      <c r="M340" s="145"/>
      <c r="N340" s="146"/>
      <c r="O340" s="146"/>
      <c r="P340" s="146"/>
      <c r="Q340" s="146"/>
      <c r="R340" s="146"/>
      <c r="S340" s="146"/>
      <c r="T340" s="147"/>
      <c r="AT340" s="143" t="s">
        <v>135</v>
      </c>
      <c r="AU340" s="143" t="s">
        <v>83</v>
      </c>
      <c r="AV340" s="13" t="s">
        <v>83</v>
      </c>
      <c r="AW340" s="13" t="s">
        <v>32</v>
      </c>
      <c r="AX340" s="13" t="s">
        <v>73</v>
      </c>
      <c r="AY340" s="143" t="s">
        <v>124</v>
      </c>
    </row>
    <row r="341" spans="1:65" s="15" customFormat="1" x14ac:dyDescent="0.2">
      <c r="B341" s="154"/>
      <c r="C341" s="351"/>
      <c r="D341" s="345" t="s">
        <v>135</v>
      </c>
      <c r="E341" s="352" t="s">
        <v>3</v>
      </c>
      <c r="F341" s="353" t="s">
        <v>152</v>
      </c>
      <c r="G341" s="351"/>
      <c r="H341" s="354">
        <v>282.19299999999998</v>
      </c>
      <c r="I341" s="156"/>
      <c r="J341" s="351"/>
      <c r="K341" s="351"/>
      <c r="L341" s="154"/>
      <c r="M341" s="157"/>
      <c r="N341" s="158"/>
      <c r="O341" s="158"/>
      <c r="P341" s="158"/>
      <c r="Q341" s="158"/>
      <c r="R341" s="158"/>
      <c r="S341" s="158"/>
      <c r="T341" s="159"/>
      <c r="AT341" s="155" t="s">
        <v>135</v>
      </c>
      <c r="AU341" s="155" t="s">
        <v>83</v>
      </c>
      <c r="AV341" s="15" t="s">
        <v>132</v>
      </c>
      <c r="AW341" s="15" t="s">
        <v>32</v>
      </c>
      <c r="AX341" s="15" t="s">
        <v>81</v>
      </c>
      <c r="AY341" s="155" t="s">
        <v>124</v>
      </c>
    </row>
    <row r="342" spans="1:65" s="2" customFormat="1" ht="16.5" customHeight="1" x14ac:dyDescent="0.2">
      <c r="A342" s="34"/>
      <c r="B342" s="131"/>
      <c r="C342" s="358" t="s">
        <v>597</v>
      </c>
      <c r="D342" s="358" t="s">
        <v>230</v>
      </c>
      <c r="E342" s="359" t="s">
        <v>598</v>
      </c>
      <c r="F342" s="360" t="s">
        <v>599</v>
      </c>
      <c r="G342" s="361" t="s">
        <v>130</v>
      </c>
      <c r="H342" s="362">
        <v>287.83699999999999</v>
      </c>
      <c r="I342" s="166"/>
      <c r="J342" s="363">
        <f>ROUND(I342*H342,2)</f>
        <v>0</v>
      </c>
      <c r="K342" s="360" t="s">
        <v>131</v>
      </c>
      <c r="L342" s="167"/>
      <c r="M342" s="168" t="s">
        <v>3</v>
      </c>
      <c r="N342" s="169" t="s">
        <v>44</v>
      </c>
      <c r="O342" s="55"/>
      <c r="P342" s="135">
        <f>O342*H342</f>
        <v>0</v>
      </c>
      <c r="Q342" s="135">
        <v>0</v>
      </c>
      <c r="R342" s="135">
        <f>Q342*H342</f>
        <v>0</v>
      </c>
      <c r="S342" s="135">
        <v>0</v>
      </c>
      <c r="T342" s="136">
        <f>S342*H342</f>
        <v>0</v>
      </c>
      <c r="U342" s="34"/>
      <c r="V342" s="34"/>
      <c r="W342" s="34"/>
      <c r="X342" s="34"/>
      <c r="Y342" s="34"/>
      <c r="Z342" s="34"/>
      <c r="AA342" s="34"/>
      <c r="AB342" s="34"/>
      <c r="AC342" s="34"/>
      <c r="AD342" s="34"/>
      <c r="AE342" s="34"/>
      <c r="AR342" s="137" t="s">
        <v>233</v>
      </c>
      <c r="AT342" s="137" t="s">
        <v>230</v>
      </c>
      <c r="AU342" s="137" t="s">
        <v>83</v>
      </c>
      <c r="AY342" s="19" t="s">
        <v>124</v>
      </c>
      <c r="BE342" s="138">
        <f>IF(N342="základní",J342,0)</f>
        <v>0</v>
      </c>
      <c r="BF342" s="138">
        <f>IF(N342="snížená",J342,0)</f>
        <v>0</v>
      </c>
      <c r="BG342" s="138">
        <f>IF(N342="zákl. přenesená",J342,0)</f>
        <v>0</v>
      </c>
      <c r="BH342" s="138">
        <f>IF(N342="sníž. přenesená",J342,0)</f>
        <v>0</v>
      </c>
      <c r="BI342" s="138">
        <f>IF(N342="nulová",J342,0)</f>
        <v>0</v>
      </c>
      <c r="BJ342" s="19" t="s">
        <v>81</v>
      </c>
      <c r="BK342" s="138">
        <f>ROUND(I342*H342,2)</f>
        <v>0</v>
      </c>
      <c r="BL342" s="19" t="s">
        <v>187</v>
      </c>
      <c r="BM342" s="137" t="s">
        <v>600</v>
      </c>
    </row>
    <row r="343" spans="1:65" s="13" customFormat="1" x14ac:dyDescent="0.2">
      <c r="B343" s="142"/>
      <c r="C343" s="347"/>
      <c r="D343" s="345" t="s">
        <v>135</v>
      </c>
      <c r="E343" s="348" t="s">
        <v>3</v>
      </c>
      <c r="F343" s="349" t="s">
        <v>601</v>
      </c>
      <c r="G343" s="347"/>
      <c r="H343" s="350">
        <v>282.19299999999998</v>
      </c>
      <c r="I343" s="144"/>
      <c r="J343" s="347"/>
      <c r="K343" s="347"/>
      <c r="L343" s="142"/>
      <c r="M343" s="145"/>
      <c r="N343" s="146"/>
      <c r="O343" s="146"/>
      <c r="P343" s="146"/>
      <c r="Q343" s="146"/>
      <c r="R343" s="146"/>
      <c r="S343" s="146"/>
      <c r="T343" s="147"/>
      <c r="AT343" s="143" t="s">
        <v>135</v>
      </c>
      <c r="AU343" s="143" t="s">
        <v>83</v>
      </c>
      <c r="AV343" s="13" t="s">
        <v>83</v>
      </c>
      <c r="AW343" s="13" t="s">
        <v>32</v>
      </c>
      <c r="AX343" s="13" t="s">
        <v>73</v>
      </c>
      <c r="AY343" s="143" t="s">
        <v>124</v>
      </c>
    </row>
    <row r="344" spans="1:65" s="15" customFormat="1" x14ac:dyDescent="0.2">
      <c r="B344" s="154"/>
      <c r="C344" s="351"/>
      <c r="D344" s="345" t="s">
        <v>135</v>
      </c>
      <c r="E344" s="352" t="s">
        <v>3</v>
      </c>
      <c r="F344" s="353" t="s">
        <v>152</v>
      </c>
      <c r="G344" s="351"/>
      <c r="H344" s="354">
        <v>282.19299999999998</v>
      </c>
      <c r="I344" s="156"/>
      <c r="J344" s="351"/>
      <c r="K344" s="351"/>
      <c r="L344" s="154"/>
      <c r="M344" s="157"/>
      <c r="N344" s="158"/>
      <c r="O344" s="158"/>
      <c r="P344" s="158"/>
      <c r="Q344" s="158"/>
      <c r="R344" s="158"/>
      <c r="S344" s="158"/>
      <c r="T344" s="159"/>
      <c r="AT344" s="155" t="s">
        <v>135</v>
      </c>
      <c r="AU344" s="155" t="s">
        <v>83</v>
      </c>
      <c r="AV344" s="15" t="s">
        <v>132</v>
      </c>
      <c r="AW344" s="15" t="s">
        <v>32</v>
      </c>
      <c r="AX344" s="15" t="s">
        <v>73</v>
      </c>
      <c r="AY344" s="155" t="s">
        <v>124</v>
      </c>
    </row>
    <row r="345" spans="1:65" s="13" customFormat="1" x14ac:dyDescent="0.2">
      <c r="B345" s="142"/>
      <c r="C345" s="347"/>
      <c r="D345" s="345" t="s">
        <v>135</v>
      </c>
      <c r="E345" s="348" t="s">
        <v>3</v>
      </c>
      <c r="F345" s="349" t="s">
        <v>593</v>
      </c>
      <c r="G345" s="347"/>
      <c r="H345" s="350">
        <v>287.83699999999999</v>
      </c>
      <c r="I345" s="144"/>
      <c r="J345" s="347"/>
      <c r="K345" s="347"/>
      <c r="L345" s="142"/>
      <c r="M345" s="145"/>
      <c r="N345" s="146"/>
      <c r="O345" s="146"/>
      <c r="P345" s="146"/>
      <c r="Q345" s="146"/>
      <c r="R345" s="146"/>
      <c r="S345" s="146"/>
      <c r="T345" s="147"/>
      <c r="AT345" s="143" t="s">
        <v>135</v>
      </c>
      <c r="AU345" s="143" t="s">
        <v>83</v>
      </c>
      <c r="AV345" s="13" t="s">
        <v>83</v>
      </c>
      <c r="AW345" s="13" t="s">
        <v>32</v>
      </c>
      <c r="AX345" s="13" t="s">
        <v>73</v>
      </c>
      <c r="AY345" s="143" t="s">
        <v>124</v>
      </c>
    </row>
    <row r="346" spans="1:65" s="15" customFormat="1" x14ac:dyDescent="0.2">
      <c r="B346" s="154"/>
      <c r="C346" s="351"/>
      <c r="D346" s="345" t="s">
        <v>135</v>
      </c>
      <c r="E346" s="352" t="s">
        <v>3</v>
      </c>
      <c r="F346" s="353" t="s">
        <v>152</v>
      </c>
      <c r="G346" s="351"/>
      <c r="H346" s="354">
        <v>287.83699999999999</v>
      </c>
      <c r="I346" s="156"/>
      <c r="J346" s="351"/>
      <c r="K346" s="351"/>
      <c r="L346" s="154"/>
      <c r="M346" s="157"/>
      <c r="N346" s="158"/>
      <c r="O346" s="158"/>
      <c r="P346" s="158"/>
      <c r="Q346" s="158"/>
      <c r="R346" s="158"/>
      <c r="S346" s="158"/>
      <c r="T346" s="159"/>
      <c r="AT346" s="155" t="s">
        <v>135</v>
      </c>
      <c r="AU346" s="155" t="s">
        <v>83</v>
      </c>
      <c r="AV346" s="15" t="s">
        <v>132</v>
      </c>
      <c r="AW346" s="15" t="s">
        <v>32</v>
      </c>
      <c r="AX346" s="15" t="s">
        <v>81</v>
      </c>
      <c r="AY346" s="155" t="s">
        <v>124</v>
      </c>
    </row>
    <row r="347" spans="1:65" s="2" customFormat="1" ht="21.75" customHeight="1" x14ac:dyDescent="0.2">
      <c r="A347" s="34"/>
      <c r="B347" s="131"/>
      <c r="C347" s="334" t="s">
        <v>316</v>
      </c>
      <c r="D347" s="334" t="s">
        <v>127</v>
      </c>
      <c r="E347" s="335" t="s">
        <v>602</v>
      </c>
      <c r="F347" s="336" t="s">
        <v>603</v>
      </c>
      <c r="G347" s="337" t="s">
        <v>155</v>
      </c>
      <c r="H347" s="338">
        <v>82.87</v>
      </c>
      <c r="I347" s="132"/>
      <c r="J347" s="339">
        <f>ROUND(I347*H347,2)</f>
        <v>0</v>
      </c>
      <c r="K347" s="336" t="s">
        <v>131</v>
      </c>
      <c r="L347" s="35"/>
      <c r="M347" s="133" t="s">
        <v>3</v>
      </c>
      <c r="N347" s="134" t="s">
        <v>44</v>
      </c>
      <c r="O347" s="55"/>
      <c r="P347" s="135">
        <f>O347*H347</f>
        <v>0</v>
      </c>
      <c r="Q347" s="135">
        <v>0</v>
      </c>
      <c r="R347" s="135">
        <f>Q347*H347</f>
        <v>0</v>
      </c>
      <c r="S347" s="135">
        <v>0</v>
      </c>
      <c r="T347" s="136">
        <f>S347*H347</f>
        <v>0</v>
      </c>
      <c r="U347" s="34"/>
      <c r="V347" s="34"/>
      <c r="W347" s="34"/>
      <c r="X347" s="34"/>
      <c r="Y347" s="34"/>
      <c r="Z347" s="34"/>
      <c r="AA347" s="34"/>
      <c r="AB347" s="34"/>
      <c r="AC347" s="34"/>
      <c r="AD347" s="34"/>
      <c r="AE347" s="34"/>
      <c r="AR347" s="137" t="s">
        <v>187</v>
      </c>
      <c r="AT347" s="137" t="s">
        <v>127</v>
      </c>
      <c r="AU347" s="137" t="s">
        <v>83</v>
      </c>
      <c r="AY347" s="19" t="s">
        <v>124</v>
      </c>
      <c r="BE347" s="138">
        <f>IF(N347="základní",J347,0)</f>
        <v>0</v>
      </c>
      <c r="BF347" s="138">
        <f>IF(N347="snížená",J347,0)</f>
        <v>0</v>
      </c>
      <c r="BG347" s="138">
        <f>IF(N347="zákl. přenesená",J347,0)</f>
        <v>0</v>
      </c>
      <c r="BH347" s="138">
        <f>IF(N347="sníž. přenesená",J347,0)</f>
        <v>0</v>
      </c>
      <c r="BI347" s="138">
        <f>IF(N347="nulová",J347,0)</f>
        <v>0</v>
      </c>
      <c r="BJ347" s="19" t="s">
        <v>81</v>
      </c>
      <c r="BK347" s="138">
        <f>ROUND(I347*H347,2)</f>
        <v>0</v>
      </c>
      <c r="BL347" s="19" t="s">
        <v>187</v>
      </c>
      <c r="BM347" s="137" t="s">
        <v>604</v>
      </c>
    </row>
    <row r="348" spans="1:65" s="2" customFormat="1" ht="68.25" x14ac:dyDescent="0.2">
      <c r="A348" s="34"/>
      <c r="B348" s="35"/>
      <c r="C348" s="326"/>
      <c r="D348" s="345" t="s">
        <v>133</v>
      </c>
      <c r="E348" s="326"/>
      <c r="F348" s="346" t="s">
        <v>574</v>
      </c>
      <c r="G348" s="326"/>
      <c r="H348" s="326"/>
      <c r="I348" s="139"/>
      <c r="J348" s="326"/>
      <c r="K348" s="326"/>
      <c r="L348" s="35"/>
      <c r="M348" s="140"/>
      <c r="N348" s="141"/>
      <c r="O348" s="55"/>
      <c r="P348" s="55"/>
      <c r="Q348" s="55"/>
      <c r="R348" s="55"/>
      <c r="S348" s="55"/>
      <c r="T348" s="56"/>
      <c r="U348" s="34"/>
      <c r="V348" s="34"/>
      <c r="W348" s="34"/>
      <c r="X348" s="34"/>
      <c r="Y348" s="34"/>
      <c r="Z348" s="34"/>
      <c r="AA348" s="34"/>
      <c r="AB348" s="34"/>
      <c r="AC348" s="34"/>
      <c r="AD348" s="34"/>
      <c r="AE348" s="34"/>
      <c r="AT348" s="19" t="s">
        <v>133</v>
      </c>
      <c r="AU348" s="19" t="s">
        <v>83</v>
      </c>
    </row>
    <row r="349" spans="1:65" s="13" customFormat="1" x14ac:dyDescent="0.2">
      <c r="B349" s="142"/>
      <c r="C349" s="347"/>
      <c r="D349" s="345" t="s">
        <v>135</v>
      </c>
      <c r="E349" s="348" t="s">
        <v>3</v>
      </c>
      <c r="F349" s="349" t="s">
        <v>522</v>
      </c>
      <c r="G349" s="347"/>
      <c r="H349" s="350">
        <v>69.87</v>
      </c>
      <c r="I349" s="144"/>
      <c r="J349" s="347"/>
      <c r="K349" s="347"/>
      <c r="L349" s="142"/>
      <c r="M349" s="145"/>
      <c r="N349" s="146"/>
      <c r="O349" s="146"/>
      <c r="P349" s="146"/>
      <c r="Q349" s="146"/>
      <c r="R349" s="146"/>
      <c r="S349" s="146"/>
      <c r="T349" s="147"/>
      <c r="AT349" s="143" t="s">
        <v>135</v>
      </c>
      <c r="AU349" s="143" t="s">
        <v>83</v>
      </c>
      <c r="AV349" s="13" t="s">
        <v>83</v>
      </c>
      <c r="AW349" s="13" t="s">
        <v>32</v>
      </c>
      <c r="AX349" s="13" t="s">
        <v>73</v>
      </c>
      <c r="AY349" s="143" t="s">
        <v>124</v>
      </c>
    </row>
    <row r="350" spans="1:65" s="13" customFormat="1" x14ac:dyDescent="0.2">
      <c r="B350" s="142"/>
      <c r="C350" s="347"/>
      <c r="D350" s="345" t="s">
        <v>135</v>
      </c>
      <c r="E350" s="348" t="s">
        <v>3</v>
      </c>
      <c r="F350" s="349" t="s">
        <v>517</v>
      </c>
      <c r="G350" s="347"/>
      <c r="H350" s="350">
        <v>8</v>
      </c>
      <c r="I350" s="144"/>
      <c r="J350" s="347"/>
      <c r="K350" s="347"/>
      <c r="L350" s="142"/>
      <c r="M350" s="145"/>
      <c r="N350" s="146"/>
      <c r="O350" s="146"/>
      <c r="P350" s="146"/>
      <c r="Q350" s="146"/>
      <c r="R350" s="146"/>
      <c r="S350" s="146"/>
      <c r="T350" s="147"/>
      <c r="AT350" s="143" t="s">
        <v>135</v>
      </c>
      <c r="AU350" s="143" t="s">
        <v>83</v>
      </c>
      <c r="AV350" s="13" t="s">
        <v>83</v>
      </c>
      <c r="AW350" s="13" t="s">
        <v>32</v>
      </c>
      <c r="AX350" s="13" t="s">
        <v>73</v>
      </c>
      <c r="AY350" s="143" t="s">
        <v>124</v>
      </c>
    </row>
    <row r="351" spans="1:65" s="13" customFormat="1" x14ac:dyDescent="0.2">
      <c r="B351" s="142"/>
      <c r="C351" s="347"/>
      <c r="D351" s="345" t="s">
        <v>135</v>
      </c>
      <c r="E351" s="348" t="s">
        <v>3</v>
      </c>
      <c r="F351" s="349" t="s">
        <v>518</v>
      </c>
      <c r="G351" s="347"/>
      <c r="H351" s="350">
        <v>2</v>
      </c>
      <c r="I351" s="144"/>
      <c r="J351" s="347"/>
      <c r="K351" s="347"/>
      <c r="L351" s="142"/>
      <c r="M351" s="145"/>
      <c r="N351" s="146"/>
      <c r="O351" s="146"/>
      <c r="P351" s="146"/>
      <c r="Q351" s="146"/>
      <c r="R351" s="146"/>
      <c r="S351" s="146"/>
      <c r="T351" s="147"/>
      <c r="AT351" s="143" t="s">
        <v>135</v>
      </c>
      <c r="AU351" s="143" t="s">
        <v>83</v>
      </c>
      <c r="AV351" s="13" t="s">
        <v>83</v>
      </c>
      <c r="AW351" s="13" t="s">
        <v>32</v>
      </c>
      <c r="AX351" s="13" t="s">
        <v>73</v>
      </c>
      <c r="AY351" s="143" t="s">
        <v>124</v>
      </c>
    </row>
    <row r="352" spans="1:65" s="13" customFormat="1" x14ac:dyDescent="0.2">
      <c r="B352" s="142"/>
      <c r="C352" s="347"/>
      <c r="D352" s="345" t="s">
        <v>135</v>
      </c>
      <c r="E352" s="348" t="s">
        <v>3</v>
      </c>
      <c r="F352" s="349" t="s">
        <v>519</v>
      </c>
      <c r="G352" s="347"/>
      <c r="H352" s="350">
        <v>3</v>
      </c>
      <c r="I352" s="144"/>
      <c r="J352" s="347"/>
      <c r="K352" s="347"/>
      <c r="L352" s="142"/>
      <c r="M352" s="145"/>
      <c r="N352" s="146"/>
      <c r="O352" s="146"/>
      <c r="P352" s="146"/>
      <c r="Q352" s="146"/>
      <c r="R352" s="146"/>
      <c r="S352" s="146"/>
      <c r="T352" s="147"/>
      <c r="AT352" s="143" t="s">
        <v>135</v>
      </c>
      <c r="AU352" s="143" t="s">
        <v>83</v>
      </c>
      <c r="AV352" s="13" t="s">
        <v>83</v>
      </c>
      <c r="AW352" s="13" t="s">
        <v>32</v>
      </c>
      <c r="AX352" s="13" t="s">
        <v>73</v>
      </c>
      <c r="AY352" s="143" t="s">
        <v>124</v>
      </c>
    </row>
    <row r="353" spans="1:65" s="15" customFormat="1" x14ac:dyDescent="0.2">
      <c r="B353" s="154"/>
      <c r="C353" s="351"/>
      <c r="D353" s="345" t="s">
        <v>135</v>
      </c>
      <c r="E353" s="352" t="s">
        <v>3</v>
      </c>
      <c r="F353" s="353" t="s">
        <v>152</v>
      </c>
      <c r="G353" s="351"/>
      <c r="H353" s="354">
        <v>82.87</v>
      </c>
      <c r="I353" s="156"/>
      <c r="J353" s="351"/>
      <c r="K353" s="351"/>
      <c r="L353" s="154"/>
      <c r="M353" s="157"/>
      <c r="N353" s="158"/>
      <c r="O353" s="158"/>
      <c r="P353" s="158"/>
      <c r="Q353" s="158"/>
      <c r="R353" s="158"/>
      <c r="S353" s="158"/>
      <c r="T353" s="159"/>
      <c r="AT353" s="155" t="s">
        <v>135</v>
      </c>
      <c r="AU353" s="155" t="s">
        <v>83</v>
      </c>
      <c r="AV353" s="15" t="s">
        <v>132</v>
      </c>
      <c r="AW353" s="15" t="s">
        <v>32</v>
      </c>
      <c r="AX353" s="15" t="s">
        <v>81</v>
      </c>
      <c r="AY353" s="155" t="s">
        <v>124</v>
      </c>
    </row>
    <row r="354" spans="1:65" s="2" customFormat="1" ht="16.5" customHeight="1" x14ac:dyDescent="0.2">
      <c r="A354" s="34"/>
      <c r="B354" s="131"/>
      <c r="C354" s="358" t="s">
        <v>605</v>
      </c>
      <c r="D354" s="358" t="s">
        <v>230</v>
      </c>
      <c r="E354" s="359" t="s">
        <v>606</v>
      </c>
      <c r="F354" s="360" t="s">
        <v>607</v>
      </c>
      <c r="G354" s="361" t="s">
        <v>155</v>
      </c>
      <c r="H354" s="362">
        <v>69.87</v>
      </c>
      <c r="I354" s="166"/>
      <c r="J354" s="363">
        <f>ROUND(I354*H354,2)</f>
        <v>0</v>
      </c>
      <c r="K354" s="360" t="s">
        <v>131</v>
      </c>
      <c r="L354" s="167"/>
      <c r="M354" s="168" t="s">
        <v>3</v>
      </c>
      <c r="N354" s="169" t="s">
        <v>44</v>
      </c>
      <c r="O354" s="55"/>
      <c r="P354" s="135">
        <f>O354*H354</f>
        <v>0</v>
      </c>
      <c r="Q354" s="135">
        <v>0</v>
      </c>
      <c r="R354" s="135">
        <f>Q354*H354</f>
        <v>0</v>
      </c>
      <c r="S354" s="135">
        <v>0</v>
      </c>
      <c r="T354" s="136">
        <f>S354*H354</f>
        <v>0</v>
      </c>
      <c r="U354" s="34"/>
      <c r="V354" s="34"/>
      <c r="W354" s="34"/>
      <c r="X354" s="34"/>
      <c r="Y354" s="34"/>
      <c r="Z354" s="34"/>
      <c r="AA354" s="34"/>
      <c r="AB354" s="34"/>
      <c r="AC354" s="34"/>
      <c r="AD354" s="34"/>
      <c r="AE354" s="34"/>
      <c r="AR354" s="137" t="s">
        <v>233</v>
      </c>
      <c r="AT354" s="137" t="s">
        <v>230</v>
      </c>
      <c r="AU354" s="137" t="s">
        <v>83</v>
      </c>
      <c r="AY354" s="19" t="s">
        <v>124</v>
      </c>
      <c r="BE354" s="138">
        <f>IF(N354="základní",J354,0)</f>
        <v>0</v>
      </c>
      <c r="BF354" s="138">
        <f>IF(N354="snížená",J354,0)</f>
        <v>0</v>
      </c>
      <c r="BG354" s="138">
        <f>IF(N354="zákl. přenesená",J354,0)</f>
        <v>0</v>
      </c>
      <c r="BH354" s="138">
        <f>IF(N354="sníž. přenesená",J354,0)</f>
        <v>0</v>
      </c>
      <c r="BI354" s="138">
        <f>IF(N354="nulová",J354,0)</f>
        <v>0</v>
      </c>
      <c r="BJ354" s="19" t="s">
        <v>81</v>
      </c>
      <c r="BK354" s="138">
        <f>ROUND(I354*H354,2)</f>
        <v>0</v>
      </c>
      <c r="BL354" s="19" t="s">
        <v>187</v>
      </c>
      <c r="BM354" s="137" t="s">
        <v>608</v>
      </c>
    </row>
    <row r="355" spans="1:65" s="13" customFormat="1" x14ac:dyDescent="0.2">
      <c r="B355" s="142"/>
      <c r="C355" s="347"/>
      <c r="D355" s="345" t="s">
        <v>135</v>
      </c>
      <c r="E355" s="348" t="s">
        <v>3</v>
      </c>
      <c r="F355" s="349" t="s">
        <v>522</v>
      </c>
      <c r="G355" s="347"/>
      <c r="H355" s="350">
        <v>69.87</v>
      </c>
      <c r="I355" s="144"/>
      <c r="J355" s="347"/>
      <c r="K355" s="347"/>
      <c r="L355" s="142"/>
      <c r="M355" s="145"/>
      <c r="N355" s="146"/>
      <c r="O355" s="146"/>
      <c r="P355" s="146"/>
      <c r="Q355" s="146"/>
      <c r="R355" s="146"/>
      <c r="S355" s="146"/>
      <c r="T355" s="147"/>
      <c r="AT355" s="143" t="s">
        <v>135</v>
      </c>
      <c r="AU355" s="143" t="s">
        <v>83</v>
      </c>
      <c r="AV355" s="13" t="s">
        <v>83</v>
      </c>
      <c r="AW355" s="13" t="s">
        <v>32</v>
      </c>
      <c r="AX355" s="13" t="s">
        <v>73</v>
      </c>
      <c r="AY355" s="143" t="s">
        <v>124</v>
      </c>
    </row>
    <row r="356" spans="1:65" s="15" customFormat="1" x14ac:dyDescent="0.2">
      <c r="B356" s="154"/>
      <c r="C356" s="351"/>
      <c r="D356" s="345" t="s">
        <v>135</v>
      </c>
      <c r="E356" s="352" t="s">
        <v>3</v>
      </c>
      <c r="F356" s="353" t="s">
        <v>152</v>
      </c>
      <c r="G356" s="351"/>
      <c r="H356" s="354">
        <v>69.87</v>
      </c>
      <c r="I356" s="156"/>
      <c r="J356" s="351"/>
      <c r="K356" s="351"/>
      <c r="L356" s="154"/>
      <c r="M356" s="157"/>
      <c r="N356" s="158"/>
      <c r="O356" s="158"/>
      <c r="P356" s="158"/>
      <c r="Q356" s="158"/>
      <c r="R356" s="158"/>
      <c r="S356" s="158"/>
      <c r="T356" s="159"/>
      <c r="AT356" s="155" t="s">
        <v>135</v>
      </c>
      <c r="AU356" s="155" t="s">
        <v>83</v>
      </c>
      <c r="AV356" s="15" t="s">
        <v>132</v>
      </c>
      <c r="AW356" s="15" t="s">
        <v>32</v>
      </c>
      <c r="AX356" s="15" t="s">
        <v>81</v>
      </c>
      <c r="AY356" s="155" t="s">
        <v>124</v>
      </c>
    </row>
    <row r="357" spans="1:65" s="2" customFormat="1" ht="24" x14ac:dyDescent="0.2">
      <c r="A357" s="34"/>
      <c r="B357" s="131"/>
      <c r="C357" s="334" t="s">
        <v>320</v>
      </c>
      <c r="D357" s="334" t="s">
        <v>127</v>
      </c>
      <c r="E357" s="335" t="s">
        <v>609</v>
      </c>
      <c r="F357" s="336" t="s">
        <v>610</v>
      </c>
      <c r="G357" s="337" t="s">
        <v>130</v>
      </c>
      <c r="H357" s="338">
        <v>282.19299999999998</v>
      </c>
      <c r="I357" s="132"/>
      <c r="J357" s="339">
        <f>ROUND(I357*H357,2)</f>
        <v>0</v>
      </c>
      <c r="K357" s="336" t="s">
        <v>131</v>
      </c>
      <c r="L357" s="35"/>
      <c r="M357" s="133" t="s">
        <v>3</v>
      </c>
      <c r="N357" s="134" t="s">
        <v>44</v>
      </c>
      <c r="O357" s="55"/>
      <c r="P357" s="135">
        <f>O357*H357</f>
        <v>0</v>
      </c>
      <c r="Q357" s="135">
        <v>0</v>
      </c>
      <c r="R357" s="135">
        <f>Q357*H357</f>
        <v>0</v>
      </c>
      <c r="S357" s="135">
        <v>0</v>
      </c>
      <c r="T357" s="136">
        <f>S357*H357</f>
        <v>0</v>
      </c>
      <c r="U357" s="34"/>
      <c r="V357" s="34"/>
      <c r="W357" s="34"/>
      <c r="X357" s="34"/>
      <c r="Y357" s="34"/>
      <c r="Z357" s="34"/>
      <c r="AA357" s="34"/>
      <c r="AB357" s="34"/>
      <c r="AC357" s="34"/>
      <c r="AD357" s="34"/>
      <c r="AE357" s="34"/>
      <c r="AR357" s="137" t="s">
        <v>187</v>
      </c>
      <c r="AT357" s="137" t="s">
        <v>127</v>
      </c>
      <c r="AU357" s="137" t="s">
        <v>83</v>
      </c>
      <c r="AY357" s="19" t="s">
        <v>124</v>
      </c>
      <c r="BE357" s="138">
        <f>IF(N357="základní",J357,0)</f>
        <v>0</v>
      </c>
      <c r="BF357" s="138">
        <f>IF(N357="snížená",J357,0)</f>
        <v>0</v>
      </c>
      <c r="BG357" s="138">
        <f>IF(N357="zákl. přenesená",J357,0)</f>
        <v>0</v>
      </c>
      <c r="BH357" s="138">
        <f>IF(N357="sníž. přenesená",J357,0)</f>
        <v>0</v>
      </c>
      <c r="BI357" s="138">
        <f>IF(N357="nulová",J357,0)</f>
        <v>0</v>
      </c>
      <c r="BJ357" s="19" t="s">
        <v>81</v>
      </c>
      <c r="BK357" s="138">
        <f>ROUND(I357*H357,2)</f>
        <v>0</v>
      </c>
      <c r="BL357" s="19" t="s">
        <v>187</v>
      </c>
      <c r="BM357" s="137" t="s">
        <v>611</v>
      </c>
    </row>
    <row r="358" spans="1:65" s="2" customFormat="1" ht="68.25" x14ac:dyDescent="0.2">
      <c r="A358" s="34"/>
      <c r="B358" s="35"/>
      <c r="C358" s="326"/>
      <c r="D358" s="345" t="s">
        <v>133</v>
      </c>
      <c r="E358" s="326"/>
      <c r="F358" s="346" t="s">
        <v>574</v>
      </c>
      <c r="G358" s="326"/>
      <c r="H358" s="326"/>
      <c r="I358" s="139"/>
      <c r="J358" s="326"/>
      <c r="K358" s="326"/>
      <c r="L358" s="35"/>
      <c r="M358" s="140"/>
      <c r="N358" s="141"/>
      <c r="O358" s="55"/>
      <c r="P358" s="55"/>
      <c r="Q358" s="55"/>
      <c r="R358" s="55"/>
      <c r="S358" s="55"/>
      <c r="T358" s="56"/>
      <c r="U358" s="34"/>
      <c r="V358" s="34"/>
      <c r="W358" s="34"/>
      <c r="X358" s="34"/>
      <c r="Y358" s="34"/>
      <c r="Z358" s="34"/>
      <c r="AA358" s="34"/>
      <c r="AB358" s="34"/>
      <c r="AC358" s="34"/>
      <c r="AD358" s="34"/>
      <c r="AE358" s="34"/>
      <c r="AT358" s="19" t="s">
        <v>133</v>
      </c>
      <c r="AU358" s="19" t="s">
        <v>83</v>
      </c>
    </row>
    <row r="359" spans="1:65" s="2" customFormat="1" ht="24" x14ac:dyDescent="0.2">
      <c r="A359" s="34"/>
      <c r="B359" s="131"/>
      <c r="C359" s="334" t="s">
        <v>612</v>
      </c>
      <c r="D359" s="334" t="s">
        <v>127</v>
      </c>
      <c r="E359" s="335" t="s">
        <v>613</v>
      </c>
      <c r="F359" s="336" t="s">
        <v>614</v>
      </c>
      <c r="G359" s="337" t="s">
        <v>130</v>
      </c>
      <c r="H359" s="338">
        <v>282.19299999999998</v>
      </c>
      <c r="I359" s="132"/>
      <c r="J359" s="339">
        <f>ROUND(I359*H359,2)</f>
        <v>0</v>
      </c>
      <c r="K359" s="336" t="s">
        <v>131</v>
      </c>
      <c r="L359" s="35"/>
      <c r="M359" s="133" t="s">
        <v>3</v>
      </c>
      <c r="N359" s="134" t="s">
        <v>44</v>
      </c>
      <c r="O359" s="55"/>
      <c r="P359" s="135">
        <f>O359*H359</f>
        <v>0</v>
      </c>
      <c r="Q359" s="135">
        <v>0</v>
      </c>
      <c r="R359" s="135">
        <f>Q359*H359</f>
        <v>0</v>
      </c>
      <c r="S359" s="135">
        <v>0</v>
      </c>
      <c r="T359" s="136">
        <f>S359*H359</f>
        <v>0</v>
      </c>
      <c r="U359" s="34"/>
      <c r="V359" s="34"/>
      <c r="W359" s="34"/>
      <c r="X359" s="34"/>
      <c r="Y359" s="34"/>
      <c r="Z359" s="34"/>
      <c r="AA359" s="34"/>
      <c r="AB359" s="34"/>
      <c r="AC359" s="34"/>
      <c r="AD359" s="34"/>
      <c r="AE359" s="34"/>
      <c r="AR359" s="137" t="s">
        <v>187</v>
      </c>
      <c r="AT359" s="137" t="s">
        <v>127</v>
      </c>
      <c r="AU359" s="137" t="s">
        <v>83</v>
      </c>
      <c r="AY359" s="19" t="s">
        <v>124</v>
      </c>
      <c r="BE359" s="138">
        <f>IF(N359="základní",J359,0)</f>
        <v>0</v>
      </c>
      <c r="BF359" s="138">
        <f>IF(N359="snížená",J359,0)</f>
        <v>0</v>
      </c>
      <c r="BG359" s="138">
        <f>IF(N359="zákl. přenesená",J359,0)</f>
        <v>0</v>
      </c>
      <c r="BH359" s="138">
        <f>IF(N359="sníž. přenesená",J359,0)</f>
        <v>0</v>
      </c>
      <c r="BI359" s="138">
        <f>IF(N359="nulová",J359,0)</f>
        <v>0</v>
      </c>
      <c r="BJ359" s="19" t="s">
        <v>81</v>
      </c>
      <c r="BK359" s="138">
        <f>ROUND(I359*H359,2)</f>
        <v>0</v>
      </c>
      <c r="BL359" s="19" t="s">
        <v>187</v>
      </c>
      <c r="BM359" s="137" t="s">
        <v>615</v>
      </c>
    </row>
    <row r="360" spans="1:65" s="2" customFormat="1" ht="68.25" x14ac:dyDescent="0.2">
      <c r="A360" s="34"/>
      <c r="B360" s="35"/>
      <c r="C360" s="326"/>
      <c r="D360" s="345" t="s">
        <v>133</v>
      </c>
      <c r="E360" s="326"/>
      <c r="F360" s="346" t="s">
        <v>574</v>
      </c>
      <c r="G360" s="326"/>
      <c r="H360" s="326"/>
      <c r="I360" s="139"/>
      <c r="J360" s="326"/>
      <c r="K360" s="326"/>
      <c r="L360" s="35"/>
      <c r="M360" s="140"/>
      <c r="N360" s="141"/>
      <c r="O360" s="55"/>
      <c r="P360" s="55"/>
      <c r="Q360" s="55"/>
      <c r="R360" s="55"/>
      <c r="S360" s="55"/>
      <c r="T360" s="56"/>
      <c r="U360" s="34"/>
      <c r="V360" s="34"/>
      <c r="W360" s="34"/>
      <c r="X360" s="34"/>
      <c r="Y360" s="34"/>
      <c r="Z360" s="34"/>
      <c r="AA360" s="34"/>
      <c r="AB360" s="34"/>
      <c r="AC360" s="34"/>
      <c r="AD360" s="34"/>
      <c r="AE360" s="34"/>
      <c r="AT360" s="19" t="s">
        <v>133</v>
      </c>
      <c r="AU360" s="19" t="s">
        <v>83</v>
      </c>
    </row>
    <row r="361" spans="1:65" s="2" customFormat="1" ht="16.5" customHeight="1" x14ac:dyDescent="0.2">
      <c r="A361" s="34"/>
      <c r="B361" s="131"/>
      <c r="C361" s="358" t="s">
        <v>321</v>
      </c>
      <c r="D361" s="358" t="s">
        <v>230</v>
      </c>
      <c r="E361" s="359" t="s">
        <v>616</v>
      </c>
      <c r="F361" s="360" t="s">
        <v>617</v>
      </c>
      <c r="G361" s="361" t="s">
        <v>409</v>
      </c>
      <c r="H361" s="362">
        <v>31.041</v>
      </c>
      <c r="I361" s="166"/>
      <c r="J361" s="363">
        <f>ROUND(I361*H361,2)</f>
        <v>0</v>
      </c>
      <c r="K361" s="360" t="s">
        <v>131</v>
      </c>
      <c r="L361" s="167"/>
      <c r="M361" s="168" t="s">
        <v>3</v>
      </c>
      <c r="N361" s="169" t="s">
        <v>44</v>
      </c>
      <c r="O361" s="55"/>
      <c r="P361" s="135">
        <f>O361*H361</f>
        <v>0</v>
      </c>
      <c r="Q361" s="135">
        <v>0</v>
      </c>
      <c r="R361" s="135">
        <f>Q361*H361</f>
        <v>0</v>
      </c>
      <c r="S361" s="135">
        <v>0</v>
      </c>
      <c r="T361" s="136">
        <f>S361*H361</f>
        <v>0</v>
      </c>
      <c r="U361" s="34"/>
      <c r="V361" s="34"/>
      <c r="W361" s="34"/>
      <c r="X361" s="34"/>
      <c r="Y361" s="34"/>
      <c r="Z361" s="34"/>
      <c r="AA361" s="34"/>
      <c r="AB361" s="34"/>
      <c r="AC361" s="34"/>
      <c r="AD361" s="34"/>
      <c r="AE361" s="34"/>
      <c r="AR361" s="137" t="s">
        <v>233</v>
      </c>
      <c r="AT361" s="137" t="s">
        <v>230</v>
      </c>
      <c r="AU361" s="137" t="s">
        <v>83</v>
      </c>
      <c r="AY361" s="19" t="s">
        <v>124</v>
      </c>
      <c r="BE361" s="138">
        <f>IF(N361="základní",J361,0)</f>
        <v>0</v>
      </c>
      <c r="BF361" s="138">
        <f>IF(N361="snížená",J361,0)</f>
        <v>0</v>
      </c>
      <c r="BG361" s="138">
        <f>IF(N361="zákl. přenesená",J361,0)</f>
        <v>0</v>
      </c>
      <c r="BH361" s="138">
        <f>IF(N361="sníž. přenesená",J361,0)</f>
        <v>0</v>
      </c>
      <c r="BI361" s="138">
        <f>IF(N361="nulová",J361,0)</f>
        <v>0</v>
      </c>
      <c r="BJ361" s="19" t="s">
        <v>81</v>
      </c>
      <c r="BK361" s="138">
        <f>ROUND(I361*H361,2)</f>
        <v>0</v>
      </c>
      <c r="BL361" s="19" t="s">
        <v>187</v>
      </c>
      <c r="BM361" s="137" t="s">
        <v>618</v>
      </c>
    </row>
    <row r="362" spans="1:65" s="2" customFormat="1" ht="24" x14ac:dyDescent="0.2">
      <c r="A362" s="34"/>
      <c r="B362" s="131"/>
      <c r="C362" s="334" t="s">
        <v>619</v>
      </c>
      <c r="D362" s="334" t="s">
        <v>127</v>
      </c>
      <c r="E362" s="335" t="s">
        <v>620</v>
      </c>
      <c r="F362" s="336" t="s">
        <v>621</v>
      </c>
      <c r="G362" s="337" t="s">
        <v>177</v>
      </c>
      <c r="H362" s="338">
        <v>4.6859999999999999</v>
      </c>
      <c r="I362" s="132"/>
      <c r="J362" s="339">
        <f>ROUND(I362*H362,2)</f>
        <v>0</v>
      </c>
      <c r="K362" s="336" t="s">
        <v>131</v>
      </c>
      <c r="L362" s="35"/>
      <c r="M362" s="133" t="s">
        <v>3</v>
      </c>
      <c r="N362" s="134" t="s">
        <v>44</v>
      </c>
      <c r="O362" s="55"/>
      <c r="P362" s="135">
        <f>O362*H362</f>
        <v>0</v>
      </c>
      <c r="Q362" s="135">
        <v>0</v>
      </c>
      <c r="R362" s="135">
        <f>Q362*H362</f>
        <v>0</v>
      </c>
      <c r="S362" s="135">
        <v>0</v>
      </c>
      <c r="T362" s="136">
        <f>S362*H362</f>
        <v>0</v>
      </c>
      <c r="U362" s="34"/>
      <c r="V362" s="34"/>
      <c r="W362" s="34"/>
      <c r="X362" s="34"/>
      <c r="Y362" s="34"/>
      <c r="Z362" s="34"/>
      <c r="AA362" s="34"/>
      <c r="AB362" s="34"/>
      <c r="AC362" s="34"/>
      <c r="AD362" s="34"/>
      <c r="AE362" s="34"/>
      <c r="AR362" s="137" t="s">
        <v>187</v>
      </c>
      <c r="AT362" s="137" t="s">
        <v>127</v>
      </c>
      <c r="AU362" s="137" t="s">
        <v>83</v>
      </c>
      <c r="AY362" s="19" t="s">
        <v>124</v>
      </c>
      <c r="BE362" s="138">
        <f>IF(N362="základní",J362,0)</f>
        <v>0</v>
      </c>
      <c r="BF362" s="138">
        <f>IF(N362="snížená",J362,0)</f>
        <v>0</v>
      </c>
      <c r="BG362" s="138">
        <f>IF(N362="zákl. přenesená",J362,0)</f>
        <v>0</v>
      </c>
      <c r="BH362" s="138">
        <f>IF(N362="sníž. přenesená",J362,0)</f>
        <v>0</v>
      </c>
      <c r="BI362" s="138">
        <f>IF(N362="nulová",J362,0)</f>
        <v>0</v>
      </c>
      <c r="BJ362" s="19" t="s">
        <v>81</v>
      </c>
      <c r="BK362" s="138">
        <f>ROUND(I362*H362,2)</f>
        <v>0</v>
      </c>
      <c r="BL362" s="19" t="s">
        <v>187</v>
      </c>
      <c r="BM362" s="137" t="s">
        <v>622</v>
      </c>
    </row>
    <row r="363" spans="1:65" s="2" customFormat="1" ht="68.25" x14ac:dyDescent="0.2">
      <c r="A363" s="34"/>
      <c r="B363" s="35"/>
      <c r="C363" s="326"/>
      <c r="D363" s="345" t="s">
        <v>133</v>
      </c>
      <c r="E363" s="326"/>
      <c r="F363" s="346" t="s">
        <v>623</v>
      </c>
      <c r="G363" s="326"/>
      <c r="H363" s="326"/>
      <c r="I363" s="139"/>
      <c r="J363" s="326"/>
      <c r="K363" s="326"/>
      <c r="L363" s="35"/>
      <c r="M363" s="140"/>
      <c r="N363" s="141"/>
      <c r="O363" s="55"/>
      <c r="P363" s="55"/>
      <c r="Q363" s="55"/>
      <c r="R363" s="55"/>
      <c r="S363" s="55"/>
      <c r="T363" s="56"/>
      <c r="U363" s="34"/>
      <c r="V363" s="34"/>
      <c r="W363" s="34"/>
      <c r="X363" s="34"/>
      <c r="Y363" s="34"/>
      <c r="Z363" s="34"/>
      <c r="AA363" s="34"/>
      <c r="AB363" s="34"/>
      <c r="AC363" s="34"/>
      <c r="AD363" s="34"/>
      <c r="AE363" s="34"/>
      <c r="AT363" s="19" t="s">
        <v>133</v>
      </c>
      <c r="AU363" s="19" t="s">
        <v>83</v>
      </c>
    </row>
    <row r="364" spans="1:65" s="2" customFormat="1" ht="24" x14ac:dyDescent="0.2">
      <c r="A364" s="34"/>
      <c r="B364" s="131"/>
      <c r="C364" s="334" t="s">
        <v>325</v>
      </c>
      <c r="D364" s="334" t="s">
        <v>127</v>
      </c>
      <c r="E364" s="335" t="s">
        <v>624</v>
      </c>
      <c r="F364" s="336" t="s">
        <v>625</v>
      </c>
      <c r="G364" s="337" t="s">
        <v>177</v>
      </c>
      <c r="H364" s="338">
        <v>4.6859999999999999</v>
      </c>
      <c r="I364" s="132"/>
      <c r="J364" s="339">
        <f>ROUND(I364*H364,2)</f>
        <v>0</v>
      </c>
      <c r="K364" s="336" t="s">
        <v>131</v>
      </c>
      <c r="L364" s="35"/>
      <c r="M364" s="133" t="s">
        <v>3</v>
      </c>
      <c r="N364" s="134" t="s">
        <v>44</v>
      </c>
      <c r="O364" s="55"/>
      <c r="P364" s="135">
        <f>O364*H364</f>
        <v>0</v>
      </c>
      <c r="Q364" s="135">
        <v>0</v>
      </c>
      <c r="R364" s="135">
        <f>Q364*H364</f>
        <v>0</v>
      </c>
      <c r="S364" s="135">
        <v>0</v>
      </c>
      <c r="T364" s="136">
        <f>S364*H364</f>
        <v>0</v>
      </c>
      <c r="U364" s="34"/>
      <c r="V364" s="34"/>
      <c r="W364" s="34"/>
      <c r="X364" s="34"/>
      <c r="Y364" s="34"/>
      <c r="Z364" s="34"/>
      <c r="AA364" s="34"/>
      <c r="AB364" s="34"/>
      <c r="AC364" s="34"/>
      <c r="AD364" s="34"/>
      <c r="AE364" s="34"/>
      <c r="AR364" s="137" t="s">
        <v>187</v>
      </c>
      <c r="AT364" s="137" t="s">
        <v>127</v>
      </c>
      <c r="AU364" s="137" t="s">
        <v>83</v>
      </c>
      <c r="AY364" s="19" t="s">
        <v>124</v>
      </c>
      <c r="BE364" s="138">
        <f>IF(N364="základní",J364,0)</f>
        <v>0</v>
      </c>
      <c r="BF364" s="138">
        <f>IF(N364="snížená",J364,0)</f>
        <v>0</v>
      </c>
      <c r="BG364" s="138">
        <f>IF(N364="zákl. přenesená",J364,0)</f>
        <v>0</v>
      </c>
      <c r="BH364" s="138">
        <f>IF(N364="sníž. přenesená",J364,0)</f>
        <v>0</v>
      </c>
      <c r="BI364" s="138">
        <f>IF(N364="nulová",J364,0)</f>
        <v>0</v>
      </c>
      <c r="BJ364" s="19" t="s">
        <v>81</v>
      </c>
      <c r="BK364" s="138">
        <f>ROUND(I364*H364,2)</f>
        <v>0</v>
      </c>
      <c r="BL364" s="19" t="s">
        <v>187</v>
      </c>
      <c r="BM364" s="137" t="s">
        <v>626</v>
      </c>
    </row>
    <row r="365" spans="1:65" s="2" customFormat="1" ht="68.25" x14ac:dyDescent="0.2">
      <c r="A365" s="34"/>
      <c r="B365" s="35"/>
      <c r="C365" s="326"/>
      <c r="D365" s="345" t="s">
        <v>133</v>
      </c>
      <c r="E365" s="326"/>
      <c r="F365" s="346" t="s">
        <v>623</v>
      </c>
      <c r="G365" s="326"/>
      <c r="H365" s="326"/>
      <c r="I365" s="139"/>
      <c r="J365" s="326"/>
      <c r="K365" s="326"/>
      <c r="L365" s="35"/>
      <c r="M365" s="140"/>
      <c r="N365" s="141"/>
      <c r="O365" s="55"/>
      <c r="P365" s="55"/>
      <c r="Q365" s="55"/>
      <c r="R365" s="55"/>
      <c r="S365" s="55"/>
      <c r="T365" s="56"/>
      <c r="U365" s="34"/>
      <c r="V365" s="34"/>
      <c r="W365" s="34"/>
      <c r="X365" s="34"/>
      <c r="Y365" s="34"/>
      <c r="Z365" s="34"/>
      <c r="AA365" s="34"/>
      <c r="AB365" s="34"/>
      <c r="AC365" s="34"/>
      <c r="AD365" s="34"/>
      <c r="AE365" s="34"/>
      <c r="AT365" s="19" t="s">
        <v>133</v>
      </c>
      <c r="AU365" s="19" t="s">
        <v>83</v>
      </c>
    </row>
    <row r="366" spans="1:65" s="12" customFormat="1" ht="22.9" customHeight="1" x14ac:dyDescent="0.2">
      <c r="B366" s="122"/>
      <c r="C366" s="328"/>
      <c r="D366" s="329" t="s">
        <v>72</v>
      </c>
      <c r="E366" s="332" t="s">
        <v>627</v>
      </c>
      <c r="F366" s="332" t="s">
        <v>628</v>
      </c>
      <c r="G366" s="328"/>
      <c r="H366" s="328"/>
      <c r="I366" s="124"/>
      <c r="J366" s="333">
        <f>BK366</f>
        <v>0</v>
      </c>
      <c r="K366" s="328"/>
      <c r="L366" s="122"/>
      <c r="M366" s="125"/>
      <c r="N366" s="126"/>
      <c r="O366" s="126"/>
      <c r="P366" s="127">
        <f>SUM(P367:P376)</f>
        <v>0</v>
      </c>
      <c r="Q366" s="126"/>
      <c r="R366" s="127">
        <f>SUM(R367:R376)</f>
        <v>0</v>
      </c>
      <c r="S366" s="126"/>
      <c r="T366" s="128">
        <f>SUM(T367:T376)</f>
        <v>0</v>
      </c>
      <c r="AR366" s="123" t="s">
        <v>83</v>
      </c>
      <c r="AT366" s="129" t="s">
        <v>72</v>
      </c>
      <c r="AU366" s="129" t="s">
        <v>81</v>
      </c>
      <c r="AY366" s="123" t="s">
        <v>124</v>
      </c>
      <c r="BK366" s="130">
        <f>SUM(BK367:BK376)</f>
        <v>0</v>
      </c>
    </row>
    <row r="367" spans="1:65" s="2" customFormat="1" ht="16.5" customHeight="1" x14ac:dyDescent="0.2">
      <c r="A367" s="34"/>
      <c r="B367" s="131"/>
      <c r="C367" s="334" t="s">
        <v>629</v>
      </c>
      <c r="D367" s="334" t="s">
        <v>127</v>
      </c>
      <c r="E367" s="335" t="s">
        <v>630</v>
      </c>
      <c r="F367" s="336" t="s">
        <v>631</v>
      </c>
      <c r="G367" s="337" t="s">
        <v>209</v>
      </c>
      <c r="H367" s="338">
        <v>2</v>
      </c>
      <c r="I367" s="132"/>
      <c r="J367" s="339">
        <f>ROUND(I367*H367,2)</f>
        <v>0</v>
      </c>
      <c r="K367" s="336" t="s">
        <v>131</v>
      </c>
      <c r="L367" s="35"/>
      <c r="M367" s="133" t="s">
        <v>3</v>
      </c>
      <c r="N367" s="134" t="s">
        <v>44</v>
      </c>
      <c r="O367" s="55"/>
      <c r="P367" s="135">
        <f>O367*H367</f>
        <v>0</v>
      </c>
      <c r="Q367" s="135">
        <v>0</v>
      </c>
      <c r="R367" s="135">
        <f>Q367*H367</f>
        <v>0</v>
      </c>
      <c r="S367" s="135">
        <v>0</v>
      </c>
      <c r="T367" s="136">
        <f>S367*H367</f>
        <v>0</v>
      </c>
      <c r="U367" s="34"/>
      <c r="V367" s="34"/>
      <c r="W367" s="34"/>
      <c r="X367" s="34"/>
      <c r="Y367" s="34"/>
      <c r="Z367" s="34"/>
      <c r="AA367" s="34"/>
      <c r="AB367" s="34"/>
      <c r="AC367" s="34"/>
      <c r="AD367" s="34"/>
      <c r="AE367" s="34"/>
      <c r="AR367" s="137" t="s">
        <v>187</v>
      </c>
      <c r="AT367" s="137" t="s">
        <v>127</v>
      </c>
      <c r="AU367" s="137" t="s">
        <v>83</v>
      </c>
      <c r="AY367" s="19" t="s">
        <v>124</v>
      </c>
      <c r="BE367" s="138">
        <f>IF(N367="základní",J367,0)</f>
        <v>0</v>
      </c>
      <c r="BF367" s="138">
        <f>IF(N367="snížená",J367,0)</f>
        <v>0</v>
      </c>
      <c r="BG367" s="138">
        <f>IF(N367="zákl. přenesená",J367,0)</f>
        <v>0</v>
      </c>
      <c r="BH367" s="138">
        <f>IF(N367="sníž. přenesená",J367,0)</f>
        <v>0</v>
      </c>
      <c r="BI367" s="138">
        <f>IF(N367="nulová",J367,0)</f>
        <v>0</v>
      </c>
      <c r="BJ367" s="19" t="s">
        <v>81</v>
      </c>
      <c r="BK367" s="138">
        <f>ROUND(I367*H367,2)</f>
        <v>0</v>
      </c>
      <c r="BL367" s="19" t="s">
        <v>187</v>
      </c>
      <c r="BM367" s="137" t="s">
        <v>632</v>
      </c>
    </row>
    <row r="368" spans="1:65" s="2" customFormat="1" ht="16.5" customHeight="1" x14ac:dyDescent="0.2">
      <c r="A368" s="34"/>
      <c r="B368" s="131"/>
      <c r="C368" s="334" t="s">
        <v>326</v>
      </c>
      <c r="D368" s="334" t="s">
        <v>127</v>
      </c>
      <c r="E368" s="335" t="s">
        <v>633</v>
      </c>
      <c r="F368" s="336" t="s">
        <v>634</v>
      </c>
      <c r="G368" s="337" t="s">
        <v>209</v>
      </c>
      <c r="H368" s="338">
        <v>9</v>
      </c>
      <c r="I368" s="132"/>
      <c r="J368" s="339">
        <f>ROUND(I368*H368,2)</f>
        <v>0</v>
      </c>
      <c r="K368" s="336" t="s">
        <v>131</v>
      </c>
      <c r="L368" s="35"/>
      <c r="M368" s="133" t="s">
        <v>3</v>
      </c>
      <c r="N368" s="134" t="s">
        <v>44</v>
      </c>
      <c r="O368" s="55"/>
      <c r="P368" s="135">
        <f>O368*H368</f>
        <v>0</v>
      </c>
      <c r="Q368" s="135">
        <v>0</v>
      </c>
      <c r="R368" s="135">
        <f>Q368*H368</f>
        <v>0</v>
      </c>
      <c r="S368" s="135">
        <v>0</v>
      </c>
      <c r="T368" s="136">
        <f>S368*H368</f>
        <v>0</v>
      </c>
      <c r="U368" s="34"/>
      <c r="V368" s="34"/>
      <c r="W368" s="34"/>
      <c r="X368" s="34"/>
      <c r="Y368" s="34"/>
      <c r="Z368" s="34"/>
      <c r="AA368" s="34"/>
      <c r="AB368" s="34"/>
      <c r="AC368" s="34"/>
      <c r="AD368" s="34"/>
      <c r="AE368" s="34"/>
      <c r="AR368" s="137" t="s">
        <v>187</v>
      </c>
      <c r="AT368" s="137" t="s">
        <v>127</v>
      </c>
      <c r="AU368" s="137" t="s">
        <v>83</v>
      </c>
      <c r="AY368" s="19" t="s">
        <v>124</v>
      </c>
      <c r="BE368" s="138">
        <f>IF(N368="základní",J368,0)</f>
        <v>0</v>
      </c>
      <c r="BF368" s="138">
        <f>IF(N368="snížená",J368,0)</f>
        <v>0</v>
      </c>
      <c r="BG368" s="138">
        <f>IF(N368="zákl. přenesená",J368,0)</f>
        <v>0</v>
      </c>
      <c r="BH368" s="138">
        <f>IF(N368="sníž. přenesená",J368,0)</f>
        <v>0</v>
      </c>
      <c r="BI368" s="138">
        <f>IF(N368="nulová",J368,0)</f>
        <v>0</v>
      </c>
      <c r="BJ368" s="19" t="s">
        <v>81</v>
      </c>
      <c r="BK368" s="138">
        <f>ROUND(I368*H368,2)</f>
        <v>0</v>
      </c>
      <c r="BL368" s="19" t="s">
        <v>187</v>
      </c>
      <c r="BM368" s="137" t="s">
        <v>635</v>
      </c>
    </row>
    <row r="369" spans="1:65" s="2" customFormat="1" ht="16.5" customHeight="1" x14ac:dyDescent="0.2">
      <c r="A369" s="34"/>
      <c r="B369" s="131"/>
      <c r="C369" s="334" t="s">
        <v>636</v>
      </c>
      <c r="D369" s="334" t="s">
        <v>127</v>
      </c>
      <c r="E369" s="335" t="s">
        <v>637</v>
      </c>
      <c r="F369" s="336" t="s">
        <v>638</v>
      </c>
      <c r="G369" s="337" t="s">
        <v>209</v>
      </c>
      <c r="H369" s="338">
        <v>2</v>
      </c>
      <c r="I369" s="132"/>
      <c r="J369" s="339">
        <f>ROUND(I369*H369,2)</f>
        <v>0</v>
      </c>
      <c r="K369" s="336" t="s">
        <v>131</v>
      </c>
      <c r="L369" s="35"/>
      <c r="M369" s="133" t="s">
        <v>3</v>
      </c>
      <c r="N369" s="134" t="s">
        <v>44</v>
      </c>
      <c r="O369" s="55"/>
      <c r="P369" s="135">
        <f>O369*H369</f>
        <v>0</v>
      </c>
      <c r="Q369" s="135">
        <v>0</v>
      </c>
      <c r="R369" s="135">
        <f>Q369*H369</f>
        <v>0</v>
      </c>
      <c r="S369" s="135">
        <v>0</v>
      </c>
      <c r="T369" s="136">
        <f>S369*H369</f>
        <v>0</v>
      </c>
      <c r="U369" s="34"/>
      <c r="V369" s="34"/>
      <c r="W369" s="34"/>
      <c r="X369" s="34"/>
      <c r="Y369" s="34"/>
      <c r="Z369" s="34"/>
      <c r="AA369" s="34"/>
      <c r="AB369" s="34"/>
      <c r="AC369" s="34"/>
      <c r="AD369" s="34"/>
      <c r="AE369" s="34"/>
      <c r="AR369" s="137" t="s">
        <v>187</v>
      </c>
      <c r="AT369" s="137" t="s">
        <v>127</v>
      </c>
      <c r="AU369" s="137" t="s">
        <v>83</v>
      </c>
      <c r="AY369" s="19" t="s">
        <v>124</v>
      </c>
      <c r="BE369" s="138">
        <f>IF(N369="základní",J369,0)</f>
        <v>0</v>
      </c>
      <c r="BF369" s="138">
        <f>IF(N369="snížená",J369,0)</f>
        <v>0</v>
      </c>
      <c r="BG369" s="138">
        <f>IF(N369="zákl. přenesená",J369,0)</f>
        <v>0</v>
      </c>
      <c r="BH369" s="138">
        <f>IF(N369="sníž. přenesená",J369,0)</f>
        <v>0</v>
      </c>
      <c r="BI369" s="138">
        <f>IF(N369="nulová",J369,0)</f>
        <v>0</v>
      </c>
      <c r="BJ369" s="19" t="s">
        <v>81</v>
      </c>
      <c r="BK369" s="138">
        <f>ROUND(I369*H369,2)</f>
        <v>0</v>
      </c>
      <c r="BL369" s="19" t="s">
        <v>187</v>
      </c>
      <c r="BM369" s="137" t="s">
        <v>639</v>
      </c>
    </row>
    <row r="370" spans="1:65" s="2" customFormat="1" ht="16.5" customHeight="1" x14ac:dyDescent="0.2">
      <c r="A370" s="34"/>
      <c r="B370" s="131"/>
      <c r="C370" s="334" t="s">
        <v>332</v>
      </c>
      <c r="D370" s="334" t="s">
        <v>127</v>
      </c>
      <c r="E370" s="335" t="s">
        <v>640</v>
      </c>
      <c r="F370" s="336" t="s">
        <v>641</v>
      </c>
      <c r="G370" s="337" t="s">
        <v>209</v>
      </c>
      <c r="H370" s="338">
        <v>9</v>
      </c>
      <c r="I370" s="132"/>
      <c r="J370" s="339">
        <f>ROUND(I370*H370,2)</f>
        <v>0</v>
      </c>
      <c r="K370" s="336" t="s">
        <v>131</v>
      </c>
      <c r="L370" s="35"/>
      <c r="M370" s="133" t="s">
        <v>3</v>
      </c>
      <c r="N370" s="134" t="s">
        <v>44</v>
      </c>
      <c r="O370" s="55"/>
      <c r="P370" s="135">
        <f>O370*H370</f>
        <v>0</v>
      </c>
      <c r="Q370" s="135">
        <v>0</v>
      </c>
      <c r="R370" s="135">
        <f>Q370*H370</f>
        <v>0</v>
      </c>
      <c r="S370" s="135">
        <v>0</v>
      </c>
      <c r="T370" s="136">
        <f>S370*H370</f>
        <v>0</v>
      </c>
      <c r="U370" s="34"/>
      <c r="V370" s="34"/>
      <c r="W370" s="34"/>
      <c r="X370" s="34"/>
      <c r="Y370" s="34"/>
      <c r="Z370" s="34"/>
      <c r="AA370" s="34"/>
      <c r="AB370" s="34"/>
      <c r="AC370" s="34"/>
      <c r="AD370" s="34"/>
      <c r="AE370" s="34"/>
      <c r="AR370" s="137" t="s">
        <v>187</v>
      </c>
      <c r="AT370" s="137" t="s">
        <v>127</v>
      </c>
      <c r="AU370" s="137" t="s">
        <v>83</v>
      </c>
      <c r="AY370" s="19" t="s">
        <v>124</v>
      </c>
      <c r="BE370" s="138">
        <f>IF(N370="základní",J370,0)</f>
        <v>0</v>
      </c>
      <c r="BF370" s="138">
        <f>IF(N370="snížená",J370,0)</f>
        <v>0</v>
      </c>
      <c r="BG370" s="138">
        <f>IF(N370="zákl. přenesená",J370,0)</f>
        <v>0</v>
      </c>
      <c r="BH370" s="138">
        <f>IF(N370="sníž. přenesená",J370,0)</f>
        <v>0</v>
      </c>
      <c r="BI370" s="138">
        <f>IF(N370="nulová",J370,0)</f>
        <v>0</v>
      </c>
      <c r="BJ370" s="19" t="s">
        <v>81</v>
      </c>
      <c r="BK370" s="138">
        <f>ROUND(I370*H370,2)</f>
        <v>0</v>
      </c>
      <c r="BL370" s="19" t="s">
        <v>187</v>
      </c>
      <c r="BM370" s="137" t="s">
        <v>642</v>
      </c>
    </row>
    <row r="371" spans="1:65" s="13" customFormat="1" x14ac:dyDescent="0.2">
      <c r="B371" s="142"/>
      <c r="C371" s="347"/>
      <c r="D371" s="345" t="s">
        <v>135</v>
      </c>
      <c r="E371" s="348" t="s">
        <v>3</v>
      </c>
      <c r="F371" s="349" t="s">
        <v>157</v>
      </c>
      <c r="G371" s="347"/>
      <c r="H371" s="350">
        <v>9</v>
      </c>
      <c r="I371" s="144"/>
      <c r="J371" s="347"/>
      <c r="K371" s="347"/>
      <c r="L371" s="142"/>
      <c r="M371" s="145"/>
      <c r="N371" s="146"/>
      <c r="O371" s="146"/>
      <c r="P371" s="146"/>
      <c r="Q371" s="146"/>
      <c r="R371" s="146"/>
      <c r="S371" s="146"/>
      <c r="T371" s="147"/>
      <c r="AT371" s="143" t="s">
        <v>135</v>
      </c>
      <c r="AU371" s="143" t="s">
        <v>83</v>
      </c>
      <c r="AV371" s="13" t="s">
        <v>83</v>
      </c>
      <c r="AW371" s="13" t="s">
        <v>32</v>
      </c>
      <c r="AX371" s="13" t="s">
        <v>73</v>
      </c>
      <c r="AY371" s="143" t="s">
        <v>124</v>
      </c>
    </row>
    <row r="372" spans="1:65" s="15" customFormat="1" x14ac:dyDescent="0.2">
      <c r="B372" s="154"/>
      <c r="C372" s="351"/>
      <c r="D372" s="345" t="s">
        <v>135</v>
      </c>
      <c r="E372" s="352" t="s">
        <v>3</v>
      </c>
      <c r="F372" s="353" t="s">
        <v>152</v>
      </c>
      <c r="G372" s="351"/>
      <c r="H372" s="354">
        <v>9</v>
      </c>
      <c r="I372" s="156"/>
      <c r="J372" s="351"/>
      <c r="K372" s="351"/>
      <c r="L372" s="154"/>
      <c r="M372" s="157"/>
      <c r="N372" s="158"/>
      <c r="O372" s="158"/>
      <c r="P372" s="158"/>
      <c r="Q372" s="158"/>
      <c r="R372" s="158"/>
      <c r="S372" s="158"/>
      <c r="T372" s="159"/>
      <c r="AT372" s="155" t="s">
        <v>135</v>
      </c>
      <c r="AU372" s="155" t="s">
        <v>83</v>
      </c>
      <c r="AV372" s="15" t="s">
        <v>132</v>
      </c>
      <c r="AW372" s="15" t="s">
        <v>32</v>
      </c>
      <c r="AX372" s="15" t="s">
        <v>81</v>
      </c>
      <c r="AY372" s="155" t="s">
        <v>124</v>
      </c>
    </row>
    <row r="373" spans="1:65" s="2" customFormat="1" ht="24" x14ac:dyDescent="0.2">
      <c r="A373" s="34"/>
      <c r="B373" s="131"/>
      <c r="C373" s="334" t="s">
        <v>643</v>
      </c>
      <c r="D373" s="334" t="s">
        <v>127</v>
      </c>
      <c r="E373" s="335" t="s">
        <v>644</v>
      </c>
      <c r="F373" s="336" t="s">
        <v>645</v>
      </c>
      <c r="G373" s="337" t="s">
        <v>177</v>
      </c>
      <c r="H373" s="338">
        <v>7.0000000000000001E-3</v>
      </c>
      <c r="I373" s="132"/>
      <c r="J373" s="339">
        <f>ROUND(I373*H373,2)</f>
        <v>0</v>
      </c>
      <c r="K373" s="336" t="s">
        <v>131</v>
      </c>
      <c r="L373" s="35"/>
      <c r="M373" s="133" t="s">
        <v>3</v>
      </c>
      <c r="N373" s="134" t="s">
        <v>44</v>
      </c>
      <c r="O373" s="55"/>
      <c r="P373" s="135">
        <f>O373*H373</f>
        <v>0</v>
      </c>
      <c r="Q373" s="135">
        <v>0</v>
      </c>
      <c r="R373" s="135">
        <f>Q373*H373</f>
        <v>0</v>
      </c>
      <c r="S373" s="135">
        <v>0</v>
      </c>
      <c r="T373" s="136">
        <f>S373*H373</f>
        <v>0</v>
      </c>
      <c r="U373" s="34"/>
      <c r="V373" s="34"/>
      <c r="W373" s="34"/>
      <c r="X373" s="34"/>
      <c r="Y373" s="34"/>
      <c r="Z373" s="34"/>
      <c r="AA373" s="34"/>
      <c r="AB373" s="34"/>
      <c r="AC373" s="34"/>
      <c r="AD373" s="34"/>
      <c r="AE373" s="34"/>
      <c r="AR373" s="137" t="s">
        <v>187</v>
      </c>
      <c r="AT373" s="137" t="s">
        <v>127</v>
      </c>
      <c r="AU373" s="137" t="s">
        <v>83</v>
      </c>
      <c r="AY373" s="19" t="s">
        <v>124</v>
      </c>
      <c r="BE373" s="138">
        <f>IF(N373="základní",J373,0)</f>
        <v>0</v>
      </c>
      <c r="BF373" s="138">
        <f>IF(N373="snížená",J373,0)</f>
        <v>0</v>
      </c>
      <c r="BG373" s="138">
        <f>IF(N373="zákl. přenesená",J373,0)</f>
        <v>0</v>
      </c>
      <c r="BH373" s="138">
        <f>IF(N373="sníž. přenesená",J373,0)</f>
        <v>0</v>
      </c>
      <c r="BI373" s="138">
        <f>IF(N373="nulová",J373,0)</f>
        <v>0</v>
      </c>
      <c r="BJ373" s="19" t="s">
        <v>81</v>
      </c>
      <c r="BK373" s="138">
        <f>ROUND(I373*H373,2)</f>
        <v>0</v>
      </c>
      <c r="BL373" s="19" t="s">
        <v>187</v>
      </c>
      <c r="BM373" s="137" t="s">
        <v>646</v>
      </c>
    </row>
    <row r="374" spans="1:65" s="2" customFormat="1" ht="68.25" x14ac:dyDescent="0.2">
      <c r="A374" s="34"/>
      <c r="B374" s="35"/>
      <c r="C374" s="326"/>
      <c r="D374" s="345" t="s">
        <v>133</v>
      </c>
      <c r="E374" s="326"/>
      <c r="F374" s="346" t="s">
        <v>647</v>
      </c>
      <c r="G374" s="326"/>
      <c r="H374" s="326"/>
      <c r="I374" s="139"/>
      <c r="J374" s="326"/>
      <c r="K374" s="326"/>
      <c r="L374" s="35"/>
      <c r="M374" s="140"/>
      <c r="N374" s="141"/>
      <c r="O374" s="55"/>
      <c r="P374" s="55"/>
      <c r="Q374" s="55"/>
      <c r="R374" s="55"/>
      <c r="S374" s="55"/>
      <c r="T374" s="56"/>
      <c r="U374" s="34"/>
      <c r="V374" s="34"/>
      <c r="W374" s="34"/>
      <c r="X374" s="34"/>
      <c r="Y374" s="34"/>
      <c r="Z374" s="34"/>
      <c r="AA374" s="34"/>
      <c r="AB374" s="34"/>
      <c r="AC374" s="34"/>
      <c r="AD374" s="34"/>
      <c r="AE374" s="34"/>
      <c r="AT374" s="19" t="s">
        <v>133</v>
      </c>
      <c r="AU374" s="19" t="s">
        <v>83</v>
      </c>
    </row>
    <row r="375" spans="1:65" s="2" customFormat="1" ht="24" x14ac:dyDescent="0.2">
      <c r="A375" s="34"/>
      <c r="B375" s="131"/>
      <c r="C375" s="334" t="s">
        <v>336</v>
      </c>
      <c r="D375" s="334" t="s">
        <v>127</v>
      </c>
      <c r="E375" s="335" t="s">
        <v>648</v>
      </c>
      <c r="F375" s="336" t="s">
        <v>649</v>
      </c>
      <c r="G375" s="337" t="s">
        <v>177</v>
      </c>
      <c r="H375" s="338">
        <v>7.0000000000000001E-3</v>
      </c>
      <c r="I375" s="132"/>
      <c r="J375" s="339">
        <f>ROUND(I375*H375,2)</f>
        <v>0</v>
      </c>
      <c r="K375" s="336" t="s">
        <v>131</v>
      </c>
      <c r="L375" s="35"/>
      <c r="M375" s="133" t="s">
        <v>3</v>
      </c>
      <c r="N375" s="134" t="s">
        <v>44</v>
      </c>
      <c r="O375" s="55"/>
      <c r="P375" s="135">
        <f>O375*H375</f>
        <v>0</v>
      </c>
      <c r="Q375" s="135">
        <v>0</v>
      </c>
      <c r="R375" s="135">
        <f>Q375*H375</f>
        <v>0</v>
      </c>
      <c r="S375" s="135">
        <v>0</v>
      </c>
      <c r="T375" s="136">
        <f>S375*H375</f>
        <v>0</v>
      </c>
      <c r="U375" s="34"/>
      <c r="V375" s="34"/>
      <c r="W375" s="34"/>
      <c r="X375" s="34"/>
      <c r="Y375" s="34"/>
      <c r="Z375" s="34"/>
      <c r="AA375" s="34"/>
      <c r="AB375" s="34"/>
      <c r="AC375" s="34"/>
      <c r="AD375" s="34"/>
      <c r="AE375" s="34"/>
      <c r="AR375" s="137" t="s">
        <v>187</v>
      </c>
      <c r="AT375" s="137" t="s">
        <v>127</v>
      </c>
      <c r="AU375" s="137" t="s">
        <v>83</v>
      </c>
      <c r="AY375" s="19" t="s">
        <v>124</v>
      </c>
      <c r="BE375" s="138">
        <f>IF(N375="základní",J375,0)</f>
        <v>0</v>
      </c>
      <c r="BF375" s="138">
        <f>IF(N375="snížená",J375,0)</f>
        <v>0</v>
      </c>
      <c r="BG375" s="138">
        <f>IF(N375="zákl. přenesená",J375,0)</f>
        <v>0</v>
      </c>
      <c r="BH375" s="138">
        <f>IF(N375="sníž. přenesená",J375,0)</f>
        <v>0</v>
      </c>
      <c r="BI375" s="138">
        <f>IF(N375="nulová",J375,0)</f>
        <v>0</v>
      </c>
      <c r="BJ375" s="19" t="s">
        <v>81</v>
      </c>
      <c r="BK375" s="138">
        <f>ROUND(I375*H375,2)</f>
        <v>0</v>
      </c>
      <c r="BL375" s="19" t="s">
        <v>187</v>
      </c>
      <c r="BM375" s="137" t="s">
        <v>650</v>
      </c>
    </row>
    <row r="376" spans="1:65" s="2" customFormat="1" ht="68.25" x14ac:dyDescent="0.2">
      <c r="A376" s="34"/>
      <c r="B376" s="35"/>
      <c r="C376" s="326"/>
      <c r="D376" s="345" t="s">
        <v>133</v>
      </c>
      <c r="E376" s="326"/>
      <c r="F376" s="346" t="s">
        <v>647</v>
      </c>
      <c r="G376" s="326"/>
      <c r="H376" s="326"/>
      <c r="I376" s="139"/>
      <c r="J376" s="326"/>
      <c r="K376" s="326"/>
      <c r="L376" s="35"/>
      <c r="M376" s="140"/>
      <c r="N376" s="141"/>
      <c r="O376" s="55"/>
      <c r="P376" s="55"/>
      <c r="Q376" s="55"/>
      <c r="R376" s="55"/>
      <c r="S376" s="55"/>
      <c r="T376" s="56"/>
      <c r="U376" s="34"/>
      <c r="V376" s="34"/>
      <c r="W376" s="34"/>
      <c r="X376" s="34"/>
      <c r="Y376" s="34"/>
      <c r="Z376" s="34"/>
      <c r="AA376" s="34"/>
      <c r="AB376" s="34"/>
      <c r="AC376" s="34"/>
      <c r="AD376" s="34"/>
      <c r="AE376" s="34"/>
      <c r="AT376" s="19" t="s">
        <v>133</v>
      </c>
      <c r="AU376" s="19" t="s">
        <v>83</v>
      </c>
    </row>
    <row r="377" spans="1:65" s="12" customFormat="1" ht="22.9" customHeight="1" x14ac:dyDescent="0.2">
      <c r="B377" s="122"/>
      <c r="C377" s="328"/>
      <c r="D377" s="329" t="s">
        <v>72</v>
      </c>
      <c r="E377" s="332" t="s">
        <v>651</v>
      </c>
      <c r="F377" s="332" t="s">
        <v>652</v>
      </c>
      <c r="G377" s="328"/>
      <c r="H377" s="328"/>
      <c r="I377" s="124"/>
      <c r="J377" s="333">
        <f>BK377</f>
        <v>0</v>
      </c>
      <c r="K377" s="328"/>
      <c r="L377" s="122"/>
      <c r="M377" s="125"/>
      <c r="N377" s="126"/>
      <c r="O377" s="126"/>
      <c r="P377" s="127">
        <f>SUM(P378:P379)</f>
        <v>0</v>
      </c>
      <c r="Q377" s="126"/>
      <c r="R377" s="127">
        <f>SUM(R378:R379)</f>
        <v>0</v>
      </c>
      <c r="S377" s="126"/>
      <c r="T377" s="128">
        <f>SUM(T378:T379)</f>
        <v>0</v>
      </c>
      <c r="AR377" s="123" t="s">
        <v>83</v>
      </c>
      <c r="AT377" s="129" t="s">
        <v>72</v>
      </c>
      <c r="AU377" s="129" t="s">
        <v>81</v>
      </c>
      <c r="AY377" s="123" t="s">
        <v>124</v>
      </c>
      <c r="BK377" s="130">
        <f>SUM(BK378:BK379)</f>
        <v>0</v>
      </c>
    </row>
    <row r="378" spans="1:65" s="2" customFormat="1" ht="36" x14ac:dyDescent="0.2">
      <c r="A378" s="34"/>
      <c r="B378" s="131"/>
      <c r="C378" s="334" t="s">
        <v>653</v>
      </c>
      <c r="D378" s="334" t="s">
        <v>127</v>
      </c>
      <c r="E378" s="335" t="s">
        <v>654</v>
      </c>
      <c r="F378" s="336" t="s">
        <v>655</v>
      </c>
      <c r="G378" s="337" t="s">
        <v>656</v>
      </c>
      <c r="H378" s="338">
        <v>1</v>
      </c>
      <c r="I378" s="132"/>
      <c r="J378" s="339">
        <f>ROUND(I378*H378,2)</f>
        <v>0</v>
      </c>
      <c r="K378" s="336" t="s">
        <v>3</v>
      </c>
      <c r="L378" s="35"/>
      <c r="M378" s="133" t="s">
        <v>3</v>
      </c>
      <c r="N378" s="134" t="s">
        <v>44</v>
      </c>
      <c r="O378" s="55"/>
      <c r="P378" s="135">
        <f>O378*H378</f>
        <v>0</v>
      </c>
      <c r="Q378" s="135">
        <v>0</v>
      </c>
      <c r="R378" s="135">
        <f>Q378*H378</f>
        <v>0</v>
      </c>
      <c r="S378" s="135">
        <v>0</v>
      </c>
      <c r="T378" s="136">
        <f>S378*H378</f>
        <v>0</v>
      </c>
      <c r="U378" s="34"/>
      <c r="V378" s="34"/>
      <c r="W378" s="34"/>
      <c r="X378" s="34"/>
      <c r="Y378" s="34"/>
      <c r="Z378" s="34"/>
      <c r="AA378" s="34"/>
      <c r="AB378" s="34"/>
      <c r="AC378" s="34"/>
      <c r="AD378" s="34"/>
      <c r="AE378" s="34"/>
      <c r="AR378" s="137" t="s">
        <v>187</v>
      </c>
      <c r="AT378" s="137" t="s">
        <v>127</v>
      </c>
      <c r="AU378" s="137" t="s">
        <v>83</v>
      </c>
      <c r="AY378" s="19" t="s">
        <v>124</v>
      </c>
      <c r="BE378" s="138">
        <f>IF(N378="základní",J378,0)</f>
        <v>0</v>
      </c>
      <c r="BF378" s="138">
        <f>IF(N378="snížená",J378,0)</f>
        <v>0</v>
      </c>
      <c r="BG378" s="138">
        <f>IF(N378="zákl. přenesená",J378,0)</f>
        <v>0</v>
      </c>
      <c r="BH378" s="138">
        <f>IF(N378="sníž. přenesená",J378,0)</f>
        <v>0</v>
      </c>
      <c r="BI378" s="138">
        <f>IF(N378="nulová",J378,0)</f>
        <v>0</v>
      </c>
      <c r="BJ378" s="19" t="s">
        <v>81</v>
      </c>
      <c r="BK378" s="138">
        <f>ROUND(I378*H378,2)</f>
        <v>0</v>
      </c>
      <c r="BL378" s="19" t="s">
        <v>187</v>
      </c>
      <c r="BM378" s="137" t="s">
        <v>657</v>
      </c>
    </row>
    <row r="379" spans="1:65" s="2" customFormat="1" ht="29.25" x14ac:dyDescent="0.2">
      <c r="A379" s="34"/>
      <c r="B379" s="35"/>
      <c r="C379" s="326"/>
      <c r="D379" s="345" t="s">
        <v>133</v>
      </c>
      <c r="E379" s="326"/>
      <c r="F379" s="346" t="s">
        <v>658</v>
      </c>
      <c r="G379" s="326"/>
      <c r="H379" s="326"/>
      <c r="I379" s="139"/>
      <c r="J379" s="326"/>
      <c r="K379" s="326"/>
      <c r="L379" s="35"/>
      <c r="M379" s="140"/>
      <c r="N379" s="141"/>
      <c r="O379" s="55"/>
      <c r="P379" s="55"/>
      <c r="Q379" s="55"/>
      <c r="R379" s="55"/>
      <c r="S379" s="55"/>
      <c r="T379" s="56"/>
      <c r="U379" s="34"/>
      <c r="V379" s="34"/>
      <c r="W379" s="34"/>
      <c r="X379" s="34"/>
      <c r="Y379" s="34"/>
      <c r="Z379" s="34"/>
      <c r="AA379" s="34"/>
      <c r="AB379" s="34"/>
      <c r="AC379" s="34"/>
      <c r="AD379" s="34"/>
      <c r="AE379" s="34"/>
      <c r="AT379" s="19" t="s">
        <v>133</v>
      </c>
      <c r="AU379" s="19" t="s">
        <v>83</v>
      </c>
    </row>
    <row r="380" spans="1:65" s="12" customFormat="1" ht="22.9" customHeight="1" x14ac:dyDescent="0.2">
      <c r="B380" s="122"/>
      <c r="C380" s="328"/>
      <c r="D380" s="329" t="s">
        <v>72</v>
      </c>
      <c r="E380" s="332" t="s">
        <v>659</v>
      </c>
      <c r="F380" s="332" t="s">
        <v>660</v>
      </c>
      <c r="G380" s="328"/>
      <c r="H380" s="328"/>
      <c r="I380" s="124"/>
      <c r="J380" s="333">
        <f>BK380</f>
        <v>0</v>
      </c>
      <c r="K380" s="328"/>
      <c r="L380" s="122"/>
      <c r="M380" s="125"/>
      <c r="N380" s="126"/>
      <c r="O380" s="126"/>
      <c r="P380" s="127">
        <f>SUM(P381:P382)</f>
        <v>0</v>
      </c>
      <c r="Q380" s="126"/>
      <c r="R380" s="127">
        <f>SUM(R381:R382)</f>
        <v>0</v>
      </c>
      <c r="S380" s="126"/>
      <c r="T380" s="128">
        <f>SUM(T381:T382)</f>
        <v>0</v>
      </c>
      <c r="AR380" s="123" t="s">
        <v>83</v>
      </c>
      <c r="AT380" s="129" t="s">
        <v>72</v>
      </c>
      <c r="AU380" s="129" t="s">
        <v>81</v>
      </c>
      <c r="AY380" s="123" t="s">
        <v>124</v>
      </c>
      <c r="BK380" s="130">
        <f>SUM(BK381:BK382)</f>
        <v>0</v>
      </c>
    </row>
    <row r="381" spans="1:65" s="2" customFormat="1" ht="16.5" customHeight="1" x14ac:dyDescent="0.2">
      <c r="A381" s="34"/>
      <c r="B381" s="131"/>
      <c r="C381" s="334" t="s">
        <v>341</v>
      </c>
      <c r="D381" s="334" t="s">
        <v>127</v>
      </c>
      <c r="E381" s="335" t="s">
        <v>661</v>
      </c>
      <c r="F381" s="336" t="s">
        <v>662</v>
      </c>
      <c r="G381" s="337" t="s">
        <v>656</v>
      </c>
      <c r="H381" s="338">
        <v>1</v>
      </c>
      <c r="I381" s="132"/>
      <c r="J381" s="339">
        <f>ROUND(I381*H381,2)</f>
        <v>0</v>
      </c>
      <c r="K381" s="336" t="s">
        <v>3</v>
      </c>
      <c r="L381" s="35"/>
      <c r="M381" s="133" t="s">
        <v>3</v>
      </c>
      <c r="N381" s="134" t="s">
        <v>44</v>
      </c>
      <c r="O381" s="55"/>
      <c r="P381" s="135">
        <f>O381*H381</f>
        <v>0</v>
      </c>
      <c r="Q381" s="135">
        <v>0</v>
      </c>
      <c r="R381" s="135">
        <f>Q381*H381</f>
        <v>0</v>
      </c>
      <c r="S381" s="135">
        <v>0</v>
      </c>
      <c r="T381" s="136">
        <f>S381*H381</f>
        <v>0</v>
      </c>
      <c r="U381" s="34"/>
      <c r="V381" s="34"/>
      <c r="W381" s="34"/>
      <c r="X381" s="34"/>
      <c r="Y381" s="34"/>
      <c r="Z381" s="34"/>
      <c r="AA381" s="34"/>
      <c r="AB381" s="34"/>
      <c r="AC381" s="34"/>
      <c r="AD381" s="34"/>
      <c r="AE381" s="34"/>
      <c r="AR381" s="137" t="s">
        <v>187</v>
      </c>
      <c r="AT381" s="137" t="s">
        <v>127</v>
      </c>
      <c r="AU381" s="137" t="s">
        <v>83</v>
      </c>
      <c r="AY381" s="19" t="s">
        <v>124</v>
      </c>
      <c r="BE381" s="138">
        <f>IF(N381="základní",J381,0)</f>
        <v>0</v>
      </c>
      <c r="BF381" s="138">
        <f>IF(N381="snížená",J381,0)</f>
        <v>0</v>
      </c>
      <c r="BG381" s="138">
        <f>IF(N381="zákl. přenesená",J381,0)</f>
        <v>0</v>
      </c>
      <c r="BH381" s="138">
        <f>IF(N381="sníž. přenesená",J381,0)</f>
        <v>0</v>
      </c>
      <c r="BI381" s="138">
        <f>IF(N381="nulová",J381,0)</f>
        <v>0</v>
      </c>
      <c r="BJ381" s="19" t="s">
        <v>81</v>
      </c>
      <c r="BK381" s="138">
        <f>ROUND(I381*H381,2)</f>
        <v>0</v>
      </c>
      <c r="BL381" s="19" t="s">
        <v>187</v>
      </c>
      <c r="BM381" s="137" t="s">
        <v>663</v>
      </c>
    </row>
    <row r="382" spans="1:65" s="2" customFormat="1" ht="16.5" customHeight="1" x14ac:dyDescent="0.2">
      <c r="A382" s="34"/>
      <c r="B382" s="131"/>
      <c r="C382" s="334" t="s">
        <v>664</v>
      </c>
      <c r="D382" s="334" t="s">
        <v>127</v>
      </c>
      <c r="E382" s="335" t="s">
        <v>665</v>
      </c>
      <c r="F382" s="336" t="s">
        <v>666</v>
      </c>
      <c r="G382" s="337" t="s">
        <v>656</v>
      </c>
      <c r="H382" s="338">
        <v>1</v>
      </c>
      <c r="I382" s="132"/>
      <c r="J382" s="339">
        <f>ROUND(I382*H382,2)</f>
        <v>0</v>
      </c>
      <c r="K382" s="336" t="s">
        <v>3</v>
      </c>
      <c r="L382" s="35"/>
      <c r="M382" s="133" t="s">
        <v>3</v>
      </c>
      <c r="N382" s="134" t="s">
        <v>44</v>
      </c>
      <c r="O382" s="55"/>
      <c r="P382" s="135">
        <f>O382*H382</f>
        <v>0</v>
      </c>
      <c r="Q382" s="135">
        <v>0</v>
      </c>
      <c r="R382" s="135">
        <f>Q382*H382</f>
        <v>0</v>
      </c>
      <c r="S382" s="135">
        <v>0</v>
      </c>
      <c r="T382" s="136">
        <f>S382*H382</f>
        <v>0</v>
      </c>
      <c r="U382" s="34"/>
      <c r="V382" s="34"/>
      <c r="W382" s="34"/>
      <c r="X382" s="34"/>
      <c r="Y382" s="34"/>
      <c r="Z382" s="34"/>
      <c r="AA382" s="34"/>
      <c r="AB382" s="34"/>
      <c r="AC382" s="34"/>
      <c r="AD382" s="34"/>
      <c r="AE382" s="34"/>
      <c r="AR382" s="137" t="s">
        <v>187</v>
      </c>
      <c r="AT382" s="137" t="s">
        <v>127</v>
      </c>
      <c r="AU382" s="137" t="s">
        <v>83</v>
      </c>
      <c r="AY382" s="19" t="s">
        <v>124</v>
      </c>
      <c r="BE382" s="138">
        <f>IF(N382="základní",J382,0)</f>
        <v>0</v>
      </c>
      <c r="BF382" s="138">
        <f>IF(N382="snížená",J382,0)</f>
        <v>0</v>
      </c>
      <c r="BG382" s="138">
        <f>IF(N382="zákl. přenesená",J382,0)</f>
        <v>0</v>
      </c>
      <c r="BH382" s="138">
        <f>IF(N382="sníž. přenesená",J382,0)</f>
        <v>0</v>
      </c>
      <c r="BI382" s="138">
        <f>IF(N382="nulová",J382,0)</f>
        <v>0</v>
      </c>
      <c r="BJ382" s="19" t="s">
        <v>81</v>
      </c>
      <c r="BK382" s="138">
        <f>ROUND(I382*H382,2)</f>
        <v>0</v>
      </c>
      <c r="BL382" s="19" t="s">
        <v>187</v>
      </c>
      <c r="BM382" s="137" t="s">
        <v>667</v>
      </c>
    </row>
    <row r="383" spans="1:65" s="12" customFormat="1" ht="22.9" customHeight="1" x14ac:dyDescent="0.2">
      <c r="B383" s="122"/>
      <c r="C383" s="328"/>
      <c r="D383" s="329" t="s">
        <v>72</v>
      </c>
      <c r="E383" s="332" t="s">
        <v>668</v>
      </c>
      <c r="F383" s="332" t="s">
        <v>669</v>
      </c>
      <c r="G383" s="328"/>
      <c r="H383" s="328"/>
      <c r="I383" s="124"/>
      <c r="J383" s="333">
        <f>BK383</f>
        <v>0</v>
      </c>
      <c r="K383" s="328"/>
      <c r="L383" s="122"/>
      <c r="M383" s="125"/>
      <c r="N383" s="126"/>
      <c r="O383" s="126"/>
      <c r="P383" s="127">
        <f>P384</f>
        <v>0</v>
      </c>
      <c r="Q383" s="126"/>
      <c r="R383" s="127">
        <f>R384</f>
        <v>0</v>
      </c>
      <c r="S383" s="126"/>
      <c r="T383" s="128">
        <f>T384</f>
        <v>0</v>
      </c>
      <c r="AR383" s="123" t="s">
        <v>83</v>
      </c>
      <c r="AT383" s="129" t="s">
        <v>72</v>
      </c>
      <c r="AU383" s="129" t="s">
        <v>81</v>
      </c>
      <c r="AY383" s="123" t="s">
        <v>124</v>
      </c>
      <c r="BK383" s="130">
        <f>BK384</f>
        <v>0</v>
      </c>
    </row>
    <row r="384" spans="1:65" s="2" customFormat="1" ht="16.5" customHeight="1" x14ac:dyDescent="0.2">
      <c r="A384" s="34"/>
      <c r="B384" s="131"/>
      <c r="C384" s="334" t="s">
        <v>346</v>
      </c>
      <c r="D384" s="334" t="s">
        <v>127</v>
      </c>
      <c r="E384" s="335" t="s">
        <v>670</v>
      </c>
      <c r="F384" s="336" t="s">
        <v>671</v>
      </c>
      <c r="G384" s="337" t="s">
        <v>209</v>
      </c>
      <c r="H384" s="338">
        <v>1</v>
      </c>
      <c r="I384" s="132"/>
      <c r="J384" s="339">
        <f>ROUND(I384*H384,2)</f>
        <v>0</v>
      </c>
      <c r="K384" s="336" t="s">
        <v>131</v>
      </c>
      <c r="L384" s="35"/>
      <c r="M384" s="133" t="s">
        <v>3</v>
      </c>
      <c r="N384" s="134" t="s">
        <v>44</v>
      </c>
      <c r="O384" s="55"/>
      <c r="P384" s="135">
        <f>O384*H384</f>
        <v>0</v>
      </c>
      <c r="Q384" s="135">
        <v>0</v>
      </c>
      <c r="R384" s="135">
        <f>Q384*H384</f>
        <v>0</v>
      </c>
      <c r="S384" s="135">
        <v>0</v>
      </c>
      <c r="T384" s="136">
        <f>S384*H384</f>
        <v>0</v>
      </c>
      <c r="U384" s="34"/>
      <c r="V384" s="34"/>
      <c r="W384" s="34"/>
      <c r="X384" s="34"/>
      <c r="Y384" s="34"/>
      <c r="Z384" s="34"/>
      <c r="AA384" s="34"/>
      <c r="AB384" s="34"/>
      <c r="AC384" s="34"/>
      <c r="AD384" s="34"/>
      <c r="AE384" s="34"/>
      <c r="AR384" s="137" t="s">
        <v>187</v>
      </c>
      <c r="AT384" s="137" t="s">
        <v>127</v>
      </c>
      <c r="AU384" s="137" t="s">
        <v>83</v>
      </c>
      <c r="AY384" s="19" t="s">
        <v>124</v>
      </c>
      <c r="BE384" s="138">
        <f>IF(N384="základní",J384,0)</f>
        <v>0</v>
      </c>
      <c r="BF384" s="138">
        <f>IF(N384="snížená",J384,0)</f>
        <v>0</v>
      </c>
      <c r="BG384" s="138">
        <f>IF(N384="zákl. přenesená",J384,0)</f>
        <v>0</v>
      </c>
      <c r="BH384" s="138">
        <f>IF(N384="sníž. přenesená",J384,0)</f>
        <v>0</v>
      </c>
      <c r="BI384" s="138">
        <f>IF(N384="nulová",J384,0)</f>
        <v>0</v>
      </c>
      <c r="BJ384" s="19" t="s">
        <v>81</v>
      </c>
      <c r="BK384" s="138">
        <f>ROUND(I384*H384,2)</f>
        <v>0</v>
      </c>
      <c r="BL384" s="19" t="s">
        <v>187</v>
      </c>
      <c r="BM384" s="137" t="s">
        <v>672</v>
      </c>
    </row>
    <row r="385" spans="1:65" s="12" customFormat="1" ht="22.9" customHeight="1" x14ac:dyDescent="0.2">
      <c r="B385" s="122"/>
      <c r="C385" s="328"/>
      <c r="D385" s="329" t="s">
        <v>72</v>
      </c>
      <c r="E385" s="332" t="s">
        <v>673</v>
      </c>
      <c r="F385" s="332" t="s">
        <v>674</v>
      </c>
      <c r="G385" s="328"/>
      <c r="H385" s="328"/>
      <c r="I385" s="124"/>
      <c r="J385" s="333">
        <f>BK385</f>
        <v>0</v>
      </c>
      <c r="K385" s="328"/>
      <c r="L385" s="122"/>
      <c r="M385" s="125"/>
      <c r="N385" s="126"/>
      <c r="O385" s="126"/>
      <c r="P385" s="127">
        <f>SUM(P386:P413)</f>
        <v>0</v>
      </c>
      <c r="Q385" s="126"/>
      <c r="R385" s="127">
        <f>SUM(R386:R413)</f>
        <v>0</v>
      </c>
      <c r="S385" s="126"/>
      <c r="T385" s="128">
        <f>SUM(T386:T413)</f>
        <v>0</v>
      </c>
      <c r="AR385" s="123" t="s">
        <v>83</v>
      </c>
      <c r="AT385" s="129" t="s">
        <v>72</v>
      </c>
      <c r="AU385" s="129" t="s">
        <v>81</v>
      </c>
      <c r="AY385" s="123" t="s">
        <v>124</v>
      </c>
      <c r="BK385" s="130">
        <f>SUM(BK386:BK413)</f>
        <v>0</v>
      </c>
    </row>
    <row r="386" spans="1:65" s="2" customFormat="1" ht="16.5" customHeight="1" x14ac:dyDescent="0.2">
      <c r="A386" s="34"/>
      <c r="B386" s="131"/>
      <c r="C386" s="334" t="s">
        <v>675</v>
      </c>
      <c r="D386" s="334" t="s">
        <v>127</v>
      </c>
      <c r="E386" s="335" t="s">
        <v>676</v>
      </c>
      <c r="F386" s="336" t="s">
        <v>677</v>
      </c>
      <c r="G386" s="337" t="s">
        <v>130</v>
      </c>
      <c r="H386" s="338">
        <v>2.8959999999999999</v>
      </c>
      <c r="I386" s="132"/>
      <c r="J386" s="339">
        <f>ROUND(I386*H386,2)</f>
        <v>0</v>
      </c>
      <c r="K386" s="336" t="s">
        <v>131</v>
      </c>
      <c r="L386" s="35"/>
      <c r="M386" s="133" t="s">
        <v>3</v>
      </c>
      <c r="N386" s="134" t="s">
        <v>44</v>
      </c>
      <c r="O386" s="55"/>
      <c r="P386" s="135">
        <f>O386*H386</f>
        <v>0</v>
      </c>
      <c r="Q386" s="135">
        <v>0</v>
      </c>
      <c r="R386" s="135">
        <f>Q386*H386</f>
        <v>0</v>
      </c>
      <c r="S386" s="135">
        <v>0</v>
      </c>
      <c r="T386" s="136">
        <f>S386*H386</f>
        <v>0</v>
      </c>
      <c r="U386" s="34"/>
      <c r="V386" s="34"/>
      <c r="W386" s="34"/>
      <c r="X386" s="34"/>
      <c r="Y386" s="34"/>
      <c r="Z386" s="34"/>
      <c r="AA386" s="34"/>
      <c r="AB386" s="34"/>
      <c r="AC386" s="34"/>
      <c r="AD386" s="34"/>
      <c r="AE386" s="34"/>
      <c r="AR386" s="137" t="s">
        <v>187</v>
      </c>
      <c r="AT386" s="137" t="s">
        <v>127</v>
      </c>
      <c r="AU386" s="137" t="s">
        <v>83</v>
      </c>
      <c r="AY386" s="19" t="s">
        <v>124</v>
      </c>
      <c r="BE386" s="138">
        <f>IF(N386="základní",J386,0)</f>
        <v>0</v>
      </c>
      <c r="BF386" s="138">
        <f>IF(N386="snížená",J386,0)</f>
        <v>0</v>
      </c>
      <c r="BG386" s="138">
        <f>IF(N386="zákl. přenesená",J386,0)</f>
        <v>0</v>
      </c>
      <c r="BH386" s="138">
        <f>IF(N386="sníž. přenesená",J386,0)</f>
        <v>0</v>
      </c>
      <c r="BI386" s="138">
        <f>IF(N386="nulová",J386,0)</f>
        <v>0</v>
      </c>
      <c r="BJ386" s="19" t="s">
        <v>81</v>
      </c>
      <c r="BK386" s="138">
        <f>ROUND(I386*H386,2)</f>
        <v>0</v>
      </c>
      <c r="BL386" s="19" t="s">
        <v>187</v>
      </c>
      <c r="BM386" s="137" t="s">
        <v>678</v>
      </c>
    </row>
    <row r="387" spans="1:65" s="13" customFormat="1" x14ac:dyDescent="0.2">
      <c r="B387" s="142"/>
      <c r="C387" s="347"/>
      <c r="D387" s="345" t="s">
        <v>135</v>
      </c>
      <c r="E387" s="348" t="s">
        <v>3</v>
      </c>
      <c r="F387" s="349" t="s">
        <v>679</v>
      </c>
      <c r="G387" s="347"/>
      <c r="H387" s="350">
        <v>2.8959999999999999</v>
      </c>
      <c r="I387" s="144"/>
      <c r="J387" s="347"/>
      <c r="K387" s="347"/>
      <c r="L387" s="142"/>
      <c r="M387" s="145"/>
      <c r="N387" s="146"/>
      <c r="O387" s="146"/>
      <c r="P387" s="146"/>
      <c r="Q387" s="146"/>
      <c r="R387" s="146"/>
      <c r="S387" s="146"/>
      <c r="T387" s="147"/>
      <c r="AT387" s="143" t="s">
        <v>135</v>
      </c>
      <c r="AU387" s="143" t="s">
        <v>83</v>
      </c>
      <c r="AV387" s="13" t="s">
        <v>83</v>
      </c>
      <c r="AW387" s="13" t="s">
        <v>32</v>
      </c>
      <c r="AX387" s="13" t="s">
        <v>73</v>
      </c>
      <c r="AY387" s="143" t="s">
        <v>124</v>
      </c>
    </row>
    <row r="388" spans="1:65" s="15" customFormat="1" x14ac:dyDescent="0.2">
      <c r="B388" s="154"/>
      <c r="C388" s="351"/>
      <c r="D388" s="345" t="s">
        <v>135</v>
      </c>
      <c r="E388" s="352" t="s">
        <v>3</v>
      </c>
      <c r="F388" s="353" t="s">
        <v>152</v>
      </c>
      <c r="G388" s="351"/>
      <c r="H388" s="354">
        <v>2.8959999999999999</v>
      </c>
      <c r="I388" s="156"/>
      <c r="J388" s="351"/>
      <c r="K388" s="351"/>
      <c r="L388" s="154"/>
      <c r="M388" s="157"/>
      <c r="N388" s="158"/>
      <c r="O388" s="158"/>
      <c r="P388" s="158"/>
      <c r="Q388" s="158"/>
      <c r="R388" s="158"/>
      <c r="S388" s="158"/>
      <c r="T388" s="159"/>
      <c r="AT388" s="155" t="s">
        <v>135</v>
      </c>
      <c r="AU388" s="155" t="s">
        <v>83</v>
      </c>
      <c r="AV388" s="15" t="s">
        <v>132</v>
      </c>
      <c r="AW388" s="15" t="s">
        <v>32</v>
      </c>
      <c r="AX388" s="15" t="s">
        <v>81</v>
      </c>
      <c r="AY388" s="155" t="s">
        <v>124</v>
      </c>
    </row>
    <row r="389" spans="1:65" s="2" customFormat="1" ht="16.5" customHeight="1" x14ac:dyDescent="0.2">
      <c r="A389" s="34"/>
      <c r="B389" s="131"/>
      <c r="C389" s="358" t="s">
        <v>352</v>
      </c>
      <c r="D389" s="358" t="s">
        <v>230</v>
      </c>
      <c r="E389" s="359" t="s">
        <v>680</v>
      </c>
      <c r="F389" s="360" t="s">
        <v>681</v>
      </c>
      <c r="G389" s="361" t="s">
        <v>130</v>
      </c>
      <c r="H389" s="362">
        <v>3.33</v>
      </c>
      <c r="I389" s="166"/>
      <c r="J389" s="363">
        <f>ROUND(I389*H389,2)</f>
        <v>0</v>
      </c>
      <c r="K389" s="360" t="s">
        <v>131</v>
      </c>
      <c r="L389" s="167"/>
      <c r="M389" s="168" t="s">
        <v>3</v>
      </c>
      <c r="N389" s="169" t="s">
        <v>44</v>
      </c>
      <c r="O389" s="55"/>
      <c r="P389" s="135">
        <f>O389*H389</f>
        <v>0</v>
      </c>
      <c r="Q389" s="135">
        <v>0</v>
      </c>
      <c r="R389" s="135">
        <f>Q389*H389</f>
        <v>0</v>
      </c>
      <c r="S389" s="135">
        <v>0</v>
      </c>
      <c r="T389" s="136">
        <f>S389*H389</f>
        <v>0</v>
      </c>
      <c r="U389" s="34"/>
      <c r="V389" s="34"/>
      <c r="W389" s="34"/>
      <c r="X389" s="34"/>
      <c r="Y389" s="34"/>
      <c r="Z389" s="34"/>
      <c r="AA389" s="34"/>
      <c r="AB389" s="34"/>
      <c r="AC389" s="34"/>
      <c r="AD389" s="34"/>
      <c r="AE389" s="34"/>
      <c r="AR389" s="137" t="s">
        <v>233</v>
      </c>
      <c r="AT389" s="137" t="s">
        <v>230</v>
      </c>
      <c r="AU389" s="137" t="s">
        <v>83</v>
      </c>
      <c r="AY389" s="19" t="s">
        <v>124</v>
      </c>
      <c r="BE389" s="138">
        <f>IF(N389="základní",J389,0)</f>
        <v>0</v>
      </c>
      <c r="BF389" s="138">
        <f>IF(N389="snížená",J389,0)</f>
        <v>0</v>
      </c>
      <c r="BG389" s="138">
        <f>IF(N389="zákl. přenesená",J389,0)</f>
        <v>0</v>
      </c>
      <c r="BH389" s="138">
        <f>IF(N389="sníž. přenesená",J389,0)</f>
        <v>0</v>
      </c>
      <c r="BI389" s="138">
        <f>IF(N389="nulová",J389,0)</f>
        <v>0</v>
      </c>
      <c r="BJ389" s="19" t="s">
        <v>81</v>
      </c>
      <c r="BK389" s="138">
        <f>ROUND(I389*H389,2)</f>
        <v>0</v>
      </c>
      <c r="BL389" s="19" t="s">
        <v>187</v>
      </c>
      <c r="BM389" s="137" t="s">
        <v>682</v>
      </c>
    </row>
    <row r="390" spans="1:65" s="13" customFormat="1" x14ac:dyDescent="0.2">
      <c r="B390" s="142"/>
      <c r="C390" s="347"/>
      <c r="D390" s="345" t="s">
        <v>135</v>
      </c>
      <c r="E390" s="348" t="s">
        <v>3</v>
      </c>
      <c r="F390" s="349" t="s">
        <v>683</v>
      </c>
      <c r="G390" s="347"/>
      <c r="H390" s="350">
        <v>3.33</v>
      </c>
      <c r="I390" s="144"/>
      <c r="J390" s="347"/>
      <c r="K390" s="347"/>
      <c r="L390" s="142"/>
      <c r="M390" s="145"/>
      <c r="N390" s="146"/>
      <c r="O390" s="146"/>
      <c r="P390" s="146"/>
      <c r="Q390" s="146"/>
      <c r="R390" s="146"/>
      <c r="S390" s="146"/>
      <c r="T390" s="147"/>
      <c r="AT390" s="143" t="s">
        <v>135</v>
      </c>
      <c r="AU390" s="143" t="s">
        <v>83</v>
      </c>
      <c r="AV390" s="13" t="s">
        <v>83</v>
      </c>
      <c r="AW390" s="13" t="s">
        <v>32</v>
      </c>
      <c r="AX390" s="13" t="s">
        <v>73</v>
      </c>
      <c r="AY390" s="143" t="s">
        <v>124</v>
      </c>
    </row>
    <row r="391" spans="1:65" s="15" customFormat="1" x14ac:dyDescent="0.2">
      <c r="B391" s="154"/>
      <c r="C391" s="351"/>
      <c r="D391" s="345" t="s">
        <v>135</v>
      </c>
      <c r="E391" s="352" t="s">
        <v>3</v>
      </c>
      <c r="F391" s="353" t="s">
        <v>152</v>
      </c>
      <c r="G391" s="351"/>
      <c r="H391" s="354">
        <v>3.33</v>
      </c>
      <c r="I391" s="156"/>
      <c r="J391" s="351"/>
      <c r="K391" s="351"/>
      <c r="L391" s="154"/>
      <c r="M391" s="157"/>
      <c r="N391" s="158"/>
      <c r="O391" s="158"/>
      <c r="P391" s="158"/>
      <c r="Q391" s="158"/>
      <c r="R391" s="158"/>
      <c r="S391" s="158"/>
      <c r="T391" s="159"/>
      <c r="AT391" s="155" t="s">
        <v>135</v>
      </c>
      <c r="AU391" s="155" t="s">
        <v>83</v>
      </c>
      <c r="AV391" s="15" t="s">
        <v>132</v>
      </c>
      <c r="AW391" s="15" t="s">
        <v>32</v>
      </c>
      <c r="AX391" s="15" t="s">
        <v>81</v>
      </c>
      <c r="AY391" s="155" t="s">
        <v>124</v>
      </c>
    </row>
    <row r="392" spans="1:65" s="2" customFormat="1" ht="16.5" customHeight="1" x14ac:dyDescent="0.2">
      <c r="A392" s="34"/>
      <c r="B392" s="131"/>
      <c r="C392" s="334" t="s">
        <v>684</v>
      </c>
      <c r="D392" s="334" t="s">
        <v>127</v>
      </c>
      <c r="E392" s="335" t="s">
        <v>685</v>
      </c>
      <c r="F392" s="336" t="s">
        <v>686</v>
      </c>
      <c r="G392" s="337" t="s">
        <v>155</v>
      </c>
      <c r="H392" s="338">
        <v>72.2</v>
      </c>
      <c r="I392" s="132"/>
      <c r="J392" s="339">
        <f>ROUND(I392*H392,2)</f>
        <v>0</v>
      </c>
      <c r="K392" s="336" t="s">
        <v>131</v>
      </c>
      <c r="L392" s="35"/>
      <c r="M392" s="133" t="s">
        <v>3</v>
      </c>
      <c r="N392" s="134" t="s">
        <v>44</v>
      </c>
      <c r="O392" s="55"/>
      <c r="P392" s="135">
        <f>O392*H392</f>
        <v>0</v>
      </c>
      <c r="Q392" s="135">
        <v>0</v>
      </c>
      <c r="R392" s="135">
        <f>Q392*H392</f>
        <v>0</v>
      </c>
      <c r="S392" s="135">
        <v>0</v>
      </c>
      <c r="T392" s="136">
        <f>S392*H392</f>
        <v>0</v>
      </c>
      <c r="U392" s="34"/>
      <c r="V392" s="34"/>
      <c r="W392" s="34"/>
      <c r="X392" s="34"/>
      <c r="Y392" s="34"/>
      <c r="Z392" s="34"/>
      <c r="AA392" s="34"/>
      <c r="AB392" s="34"/>
      <c r="AC392" s="34"/>
      <c r="AD392" s="34"/>
      <c r="AE392" s="34"/>
      <c r="AR392" s="137" t="s">
        <v>187</v>
      </c>
      <c r="AT392" s="137" t="s">
        <v>127</v>
      </c>
      <c r="AU392" s="137" t="s">
        <v>83</v>
      </c>
      <c r="AY392" s="19" t="s">
        <v>124</v>
      </c>
      <c r="BE392" s="138">
        <f>IF(N392="základní",J392,0)</f>
        <v>0</v>
      </c>
      <c r="BF392" s="138">
        <f>IF(N392="snížená",J392,0)</f>
        <v>0</v>
      </c>
      <c r="BG392" s="138">
        <f>IF(N392="zákl. přenesená",J392,0)</f>
        <v>0</v>
      </c>
      <c r="BH392" s="138">
        <f>IF(N392="sníž. přenesená",J392,0)</f>
        <v>0</v>
      </c>
      <c r="BI392" s="138">
        <f>IF(N392="nulová",J392,0)</f>
        <v>0</v>
      </c>
      <c r="BJ392" s="19" t="s">
        <v>81</v>
      </c>
      <c r="BK392" s="138">
        <f>ROUND(I392*H392,2)</f>
        <v>0</v>
      </c>
      <c r="BL392" s="19" t="s">
        <v>187</v>
      </c>
      <c r="BM392" s="137" t="s">
        <v>687</v>
      </c>
    </row>
    <row r="393" spans="1:65" s="13" customFormat="1" x14ac:dyDescent="0.2">
      <c r="B393" s="142"/>
      <c r="C393" s="347"/>
      <c r="D393" s="345" t="s">
        <v>135</v>
      </c>
      <c r="E393" s="348" t="s">
        <v>3</v>
      </c>
      <c r="F393" s="349" t="s">
        <v>688</v>
      </c>
      <c r="G393" s="347"/>
      <c r="H393" s="350">
        <v>46.2</v>
      </c>
      <c r="I393" s="144"/>
      <c r="J393" s="347"/>
      <c r="K393" s="347"/>
      <c r="L393" s="142"/>
      <c r="M393" s="145"/>
      <c r="N393" s="146"/>
      <c r="O393" s="146"/>
      <c r="P393" s="146"/>
      <c r="Q393" s="146"/>
      <c r="R393" s="146"/>
      <c r="S393" s="146"/>
      <c r="T393" s="147"/>
      <c r="AT393" s="143" t="s">
        <v>135</v>
      </c>
      <c r="AU393" s="143" t="s">
        <v>83</v>
      </c>
      <c r="AV393" s="13" t="s">
        <v>83</v>
      </c>
      <c r="AW393" s="13" t="s">
        <v>32</v>
      </c>
      <c r="AX393" s="13" t="s">
        <v>73</v>
      </c>
      <c r="AY393" s="143" t="s">
        <v>124</v>
      </c>
    </row>
    <row r="394" spans="1:65" s="13" customFormat="1" x14ac:dyDescent="0.2">
      <c r="B394" s="142"/>
      <c r="C394" s="347"/>
      <c r="D394" s="345" t="s">
        <v>135</v>
      </c>
      <c r="E394" s="348" t="s">
        <v>3</v>
      </c>
      <c r="F394" s="349" t="s">
        <v>689</v>
      </c>
      <c r="G394" s="347"/>
      <c r="H394" s="350">
        <v>26</v>
      </c>
      <c r="I394" s="144"/>
      <c r="J394" s="347"/>
      <c r="K394" s="347"/>
      <c r="L394" s="142"/>
      <c r="M394" s="145"/>
      <c r="N394" s="146"/>
      <c r="O394" s="146"/>
      <c r="P394" s="146"/>
      <c r="Q394" s="146"/>
      <c r="R394" s="146"/>
      <c r="S394" s="146"/>
      <c r="T394" s="147"/>
      <c r="AT394" s="143" t="s">
        <v>135</v>
      </c>
      <c r="AU394" s="143" t="s">
        <v>83</v>
      </c>
      <c r="AV394" s="13" t="s">
        <v>83</v>
      </c>
      <c r="AW394" s="13" t="s">
        <v>32</v>
      </c>
      <c r="AX394" s="13" t="s">
        <v>73</v>
      </c>
      <c r="AY394" s="143" t="s">
        <v>124</v>
      </c>
    </row>
    <row r="395" spans="1:65" s="15" customFormat="1" x14ac:dyDescent="0.2">
      <c r="B395" s="154"/>
      <c r="C395" s="351"/>
      <c r="D395" s="345" t="s">
        <v>135</v>
      </c>
      <c r="E395" s="352" t="s">
        <v>3</v>
      </c>
      <c r="F395" s="353" t="s">
        <v>152</v>
      </c>
      <c r="G395" s="351"/>
      <c r="H395" s="354">
        <v>72.2</v>
      </c>
      <c r="I395" s="156"/>
      <c r="J395" s="351"/>
      <c r="K395" s="351"/>
      <c r="L395" s="154"/>
      <c r="M395" s="157"/>
      <c r="N395" s="158"/>
      <c r="O395" s="158"/>
      <c r="P395" s="158"/>
      <c r="Q395" s="158"/>
      <c r="R395" s="158"/>
      <c r="S395" s="158"/>
      <c r="T395" s="159"/>
      <c r="AT395" s="155" t="s">
        <v>135</v>
      </c>
      <c r="AU395" s="155" t="s">
        <v>83</v>
      </c>
      <c r="AV395" s="15" t="s">
        <v>132</v>
      </c>
      <c r="AW395" s="15" t="s">
        <v>32</v>
      </c>
      <c r="AX395" s="15" t="s">
        <v>81</v>
      </c>
      <c r="AY395" s="155" t="s">
        <v>124</v>
      </c>
    </row>
    <row r="396" spans="1:65" s="2" customFormat="1" ht="16.5" customHeight="1" x14ac:dyDescent="0.2">
      <c r="A396" s="34"/>
      <c r="B396" s="131"/>
      <c r="C396" s="334" t="s">
        <v>357</v>
      </c>
      <c r="D396" s="334" t="s">
        <v>127</v>
      </c>
      <c r="E396" s="335" t="s">
        <v>690</v>
      </c>
      <c r="F396" s="336" t="s">
        <v>691</v>
      </c>
      <c r="G396" s="337" t="s">
        <v>155</v>
      </c>
      <c r="H396" s="338">
        <v>3.9</v>
      </c>
      <c r="I396" s="132"/>
      <c r="J396" s="339">
        <f>ROUND(I396*H396,2)</f>
        <v>0</v>
      </c>
      <c r="K396" s="336" t="s">
        <v>131</v>
      </c>
      <c r="L396" s="35"/>
      <c r="M396" s="133" t="s">
        <v>3</v>
      </c>
      <c r="N396" s="134" t="s">
        <v>44</v>
      </c>
      <c r="O396" s="55"/>
      <c r="P396" s="135">
        <f>O396*H396</f>
        <v>0</v>
      </c>
      <c r="Q396" s="135">
        <v>0</v>
      </c>
      <c r="R396" s="135">
        <f>Q396*H396</f>
        <v>0</v>
      </c>
      <c r="S396" s="135">
        <v>0</v>
      </c>
      <c r="T396" s="136">
        <f>S396*H396</f>
        <v>0</v>
      </c>
      <c r="U396" s="34"/>
      <c r="V396" s="34"/>
      <c r="W396" s="34"/>
      <c r="X396" s="34"/>
      <c r="Y396" s="34"/>
      <c r="Z396" s="34"/>
      <c r="AA396" s="34"/>
      <c r="AB396" s="34"/>
      <c r="AC396" s="34"/>
      <c r="AD396" s="34"/>
      <c r="AE396" s="34"/>
      <c r="AR396" s="137" t="s">
        <v>187</v>
      </c>
      <c r="AT396" s="137" t="s">
        <v>127</v>
      </c>
      <c r="AU396" s="137" t="s">
        <v>83</v>
      </c>
      <c r="AY396" s="19" t="s">
        <v>124</v>
      </c>
      <c r="BE396" s="138">
        <f>IF(N396="základní",J396,0)</f>
        <v>0</v>
      </c>
      <c r="BF396" s="138">
        <f>IF(N396="snížená",J396,0)</f>
        <v>0</v>
      </c>
      <c r="BG396" s="138">
        <f>IF(N396="zákl. přenesená",J396,0)</f>
        <v>0</v>
      </c>
      <c r="BH396" s="138">
        <f>IF(N396="sníž. přenesená",J396,0)</f>
        <v>0</v>
      </c>
      <c r="BI396" s="138">
        <f>IF(N396="nulová",J396,0)</f>
        <v>0</v>
      </c>
      <c r="BJ396" s="19" t="s">
        <v>81</v>
      </c>
      <c r="BK396" s="138">
        <f>ROUND(I396*H396,2)</f>
        <v>0</v>
      </c>
      <c r="BL396" s="19" t="s">
        <v>187</v>
      </c>
      <c r="BM396" s="137" t="s">
        <v>692</v>
      </c>
    </row>
    <row r="397" spans="1:65" s="2" customFormat="1" ht="16.5" customHeight="1" x14ac:dyDescent="0.2">
      <c r="A397" s="34"/>
      <c r="B397" s="131"/>
      <c r="C397" s="334" t="s">
        <v>693</v>
      </c>
      <c r="D397" s="334" t="s">
        <v>127</v>
      </c>
      <c r="E397" s="335" t="s">
        <v>694</v>
      </c>
      <c r="F397" s="336" t="s">
        <v>695</v>
      </c>
      <c r="G397" s="337" t="s">
        <v>155</v>
      </c>
      <c r="H397" s="338">
        <v>4.7</v>
      </c>
      <c r="I397" s="132"/>
      <c r="J397" s="339">
        <f>ROUND(I397*H397,2)</f>
        <v>0</v>
      </c>
      <c r="K397" s="336" t="s">
        <v>131</v>
      </c>
      <c r="L397" s="35"/>
      <c r="M397" s="133" t="s">
        <v>3</v>
      </c>
      <c r="N397" s="134" t="s">
        <v>44</v>
      </c>
      <c r="O397" s="55"/>
      <c r="P397" s="135">
        <f>O397*H397</f>
        <v>0</v>
      </c>
      <c r="Q397" s="135">
        <v>0</v>
      </c>
      <c r="R397" s="135">
        <f>Q397*H397</f>
        <v>0</v>
      </c>
      <c r="S397" s="135">
        <v>0</v>
      </c>
      <c r="T397" s="136">
        <f>S397*H397</f>
        <v>0</v>
      </c>
      <c r="U397" s="34"/>
      <c r="V397" s="34"/>
      <c r="W397" s="34"/>
      <c r="X397" s="34"/>
      <c r="Y397" s="34"/>
      <c r="Z397" s="34"/>
      <c r="AA397" s="34"/>
      <c r="AB397" s="34"/>
      <c r="AC397" s="34"/>
      <c r="AD397" s="34"/>
      <c r="AE397" s="34"/>
      <c r="AR397" s="137" t="s">
        <v>187</v>
      </c>
      <c r="AT397" s="137" t="s">
        <v>127</v>
      </c>
      <c r="AU397" s="137" t="s">
        <v>83</v>
      </c>
      <c r="AY397" s="19" t="s">
        <v>124</v>
      </c>
      <c r="BE397" s="138">
        <f>IF(N397="základní",J397,0)</f>
        <v>0</v>
      </c>
      <c r="BF397" s="138">
        <f>IF(N397="snížená",J397,0)</f>
        <v>0</v>
      </c>
      <c r="BG397" s="138">
        <f>IF(N397="zákl. přenesená",J397,0)</f>
        <v>0</v>
      </c>
      <c r="BH397" s="138">
        <f>IF(N397="sníž. přenesená",J397,0)</f>
        <v>0</v>
      </c>
      <c r="BI397" s="138">
        <f>IF(N397="nulová",J397,0)</f>
        <v>0</v>
      </c>
      <c r="BJ397" s="19" t="s">
        <v>81</v>
      </c>
      <c r="BK397" s="138">
        <f>ROUND(I397*H397,2)</f>
        <v>0</v>
      </c>
      <c r="BL397" s="19" t="s">
        <v>187</v>
      </c>
      <c r="BM397" s="137" t="s">
        <v>696</v>
      </c>
    </row>
    <row r="398" spans="1:65" s="2" customFormat="1" ht="16.5" customHeight="1" x14ac:dyDescent="0.2">
      <c r="A398" s="34"/>
      <c r="B398" s="131"/>
      <c r="C398" s="334" t="s">
        <v>362</v>
      </c>
      <c r="D398" s="334" t="s">
        <v>127</v>
      </c>
      <c r="E398" s="335" t="s">
        <v>697</v>
      </c>
      <c r="F398" s="336" t="s">
        <v>698</v>
      </c>
      <c r="G398" s="337" t="s">
        <v>155</v>
      </c>
      <c r="H398" s="338">
        <v>3.2</v>
      </c>
      <c r="I398" s="132"/>
      <c r="J398" s="339">
        <f>ROUND(I398*H398,2)</f>
        <v>0</v>
      </c>
      <c r="K398" s="336" t="s">
        <v>131</v>
      </c>
      <c r="L398" s="35"/>
      <c r="M398" s="133" t="s">
        <v>3</v>
      </c>
      <c r="N398" s="134" t="s">
        <v>44</v>
      </c>
      <c r="O398" s="55"/>
      <c r="P398" s="135">
        <f>O398*H398</f>
        <v>0</v>
      </c>
      <c r="Q398" s="135">
        <v>0</v>
      </c>
      <c r="R398" s="135">
        <f>Q398*H398</f>
        <v>0</v>
      </c>
      <c r="S398" s="135">
        <v>0</v>
      </c>
      <c r="T398" s="136">
        <f>S398*H398</f>
        <v>0</v>
      </c>
      <c r="U398" s="34"/>
      <c r="V398" s="34"/>
      <c r="W398" s="34"/>
      <c r="X398" s="34"/>
      <c r="Y398" s="34"/>
      <c r="Z398" s="34"/>
      <c r="AA398" s="34"/>
      <c r="AB398" s="34"/>
      <c r="AC398" s="34"/>
      <c r="AD398" s="34"/>
      <c r="AE398" s="34"/>
      <c r="AR398" s="137" t="s">
        <v>187</v>
      </c>
      <c r="AT398" s="137" t="s">
        <v>127</v>
      </c>
      <c r="AU398" s="137" t="s">
        <v>83</v>
      </c>
      <c r="AY398" s="19" t="s">
        <v>124</v>
      </c>
      <c r="BE398" s="138">
        <f>IF(N398="základní",J398,0)</f>
        <v>0</v>
      </c>
      <c r="BF398" s="138">
        <f>IF(N398="snížená",J398,0)</f>
        <v>0</v>
      </c>
      <c r="BG398" s="138">
        <f>IF(N398="zákl. přenesená",J398,0)</f>
        <v>0</v>
      </c>
      <c r="BH398" s="138">
        <f>IF(N398="sníž. přenesená",J398,0)</f>
        <v>0</v>
      </c>
      <c r="BI398" s="138">
        <f>IF(N398="nulová",J398,0)</f>
        <v>0</v>
      </c>
      <c r="BJ398" s="19" t="s">
        <v>81</v>
      </c>
      <c r="BK398" s="138">
        <f>ROUND(I398*H398,2)</f>
        <v>0</v>
      </c>
      <c r="BL398" s="19" t="s">
        <v>187</v>
      </c>
      <c r="BM398" s="137" t="s">
        <v>699</v>
      </c>
    </row>
    <row r="399" spans="1:65" s="2" customFormat="1" ht="24" x14ac:dyDescent="0.2">
      <c r="A399" s="34"/>
      <c r="B399" s="131"/>
      <c r="C399" s="334" t="s">
        <v>700</v>
      </c>
      <c r="D399" s="334" t="s">
        <v>127</v>
      </c>
      <c r="E399" s="335" t="s">
        <v>701</v>
      </c>
      <c r="F399" s="336" t="s">
        <v>702</v>
      </c>
      <c r="G399" s="337" t="s">
        <v>155</v>
      </c>
      <c r="H399" s="338">
        <v>4.05</v>
      </c>
      <c r="I399" s="132"/>
      <c r="J399" s="339">
        <f>ROUND(I399*H399,2)</f>
        <v>0</v>
      </c>
      <c r="K399" s="336" t="s">
        <v>131</v>
      </c>
      <c r="L399" s="35"/>
      <c r="M399" s="133" t="s">
        <v>3</v>
      </c>
      <c r="N399" s="134" t="s">
        <v>44</v>
      </c>
      <c r="O399" s="55"/>
      <c r="P399" s="135">
        <f>O399*H399</f>
        <v>0</v>
      </c>
      <c r="Q399" s="135">
        <v>0</v>
      </c>
      <c r="R399" s="135">
        <f>Q399*H399</f>
        <v>0</v>
      </c>
      <c r="S399" s="135">
        <v>0</v>
      </c>
      <c r="T399" s="136">
        <f>S399*H399</f>
        <v>0</v>
      </c>
      <c r="U399" s="34"/>
      <c r="V399" s="34"/>
      <c r="W399" s="34"/>
      <c r="X399" s="34"/>
      <c r="Y399" s="34"/>
      <c r="Z399" s="34"/>
      <c r="AA399" s="34"/>
      <c r="AB399" s="34"/>
      <c r="AC399" s="34"/>
      <c r="AD399" s="34"/>
      <c r="AE399" s="34"/>
      <c r="AR399" s="137" t="s">
        <v>187</v>
      </c>
      <c r="AT399" s="137" t="s">
        <v>127</v>
      </c>
      <c r="AU399" s="137" t="s">
        <v>83</v>
      </c>
      <c r="AY399" s="19" t="s">
        <v>124</v>
      </c>
      <c r="BE399" s="138">
        <f>IF(N399="základní",J399,0)</f>
        <v>0</v>
      </c>
      <c r="BF399" s="138">
        <f>IF(N399="snížená",J399,0)</f>
        <v>0</v>
      </c>
      <c r="BG399" s="138">
        <f>IF(N399="zákl. přenesená",J399,0)</f>
        <v>0</v>
      </c>
      <c r="BH399" s="138">
        <f>IF(N399="sníž. přenesená",J399,0)</f>
        <v>0</v>
      </c>
      <c r="BI399" s="138">
        <f>IF(N399="nulová",J399,0)</f>
        <v>0</v>
      </c>
      <c r="BJ399" s="19" t="s">
        <v>81</v>
      </c>
      <c r="BK399" s="138">
        <f>ROUND(I399*H399,2)</f>
        <v>0</v>
      </c>
      <c r="BL399" s="19" t="s">
        <v>187</v>
      </c>
      <c r="BM399" s="137" t="s">
        <v>703</v>
      </c>
    </row>
    <row r="400" spans="1:65" s="14" customFormat="1" x14ac:dyDescent="0.2">
      <c r="B400" s="148"/>
      <c r="C400" s="355"/>
      <c r="D400" s="345" t="s">
        <v>135</v>
      </c>
      <c r="E400" s="356" t="s">
        <v>3</v>
      </c>
      <c r="F400" s="357" t="s">
        <v>704</v>
      </c>
      <c r="G400" s="355"/>
      <c r="H400" s="356" t="s">
        <v>3</v>
      </c>
      <c r="I400" s="150"/>
      <c r="J400" s="355"/>
      <c r="K400" s="355"/>
      <c r="L400" s="148"/>
      <c r="M400" s="151"/>
      <c r="N400" s="152"/>
      <c r="O400" s="152"/>
      <c r="P400" s="152"/>
      <c r="Q400" s="152"/>
      <c r="R400" s="152"/>
      <c r="S400" s="152"/>
      <c r="T400" s="153"/>
      <c r="AT400" s="149" t="s">
        <v>135</v>
      </c>
      <c r="AU400" s="149" t="s">
        <v>83</v>
      </c>
      <c r="AV400" s="14" t="s">
        <v>81</v>
      </c>
      <c r="AW400" s="14" t="s">
        <v>32</v>
      </c>
      <c r="AX400" s="14" t="s">
        <v>73</v>
      </c>
      <c r="AY400" s="149" t="s">
        <v>124</v>
      </c>
    </row>
    <row r="401" spans="1:65" s="13" customFormat="1" x14ac:dyDescent="0.2">
      <c r="B401" s="142"/>
      <c r="C401" s="347"/>
      <c r="D401" s="345" t="s">
        <v>135</v>
      </c>
      <c r="E401" s="348" t="s">
        <v>3</v>
      </c>
      <c r="F401" s="349" t="s">
        <v>705</v>
      </c>
      <c r="G401" s="347"/>
      <c r="H401" s="350">
        <v>4.05</v>
      </c>
      <c r="I401" s="144"/>
      <c r="J401" s="347"/>
      <c r="K401" s="347"/>
      <c r="L401" s="142"/>
      <c r="M401" s="145"/>
      <c r="N401" s="146"/>
      <c r="O401" s="146"/>
      <c r="P401" s="146"/>
      <c r="Q401" s="146"/>
      <c r="R401" s="146"/>
      <c r="S401" s="146"/>
      <c r="T401" s="147"/>
      <c r="AT401" s="143" t="s">
        <v>135</v>
      </c>
      <c r="AU401" s="143" t="s">
        <v>83</v>
      </c>
      <c r="AV401" s="13" t="s">
        <v>83</v>
      </c>
      <c r="AW401" s="13" t="s">
        <v>32</v>
      </c>
      <c r="AX401" s="13" t="s">
        <v>73</v>
      </c>
      <c r="AY401" s="143" t="s">
        <v>124</v>
      </c>
    </row>
    <row r="402" spans="1:65" s="15" customFormat="1" x14ac:dyDescent="0.2">
      <c r="B402" s="154"/>
      <c r="C402" s="351"/>
      <c r="D402" s="345" t="s">
        <v>135</v>
      </c>
      <c r="E402" s="352" t="s">
        <v>3</v>
      </c>
      <c r="F402" s="353" t="s">
        <v>152</v>
      </c>
      <c r="G402" s="351"/>
      <c r="H402" s="354">
        <v>4.05</v>
      </c>
      <c r="I402" s="156"/>
      <c r="J402" s="351"/>
      <c r="K402" s="351"/>
      <c r="L402" s="154"/>
      <c r="M402" s="157"/>
      <c r="N402" s="158"/>
      <c r="O402" s="158"/>
      <c r="P402" s="158"/>
      <c r="Q402" s="158"/>
      <c r="R402" s="158"/>
      <c r="S402" s="158"/>
      <c r="T402" s="159"/>
      <c r="AT402" s="155" t="s">
        <v>135</v>
      </c>
      <c r="AU402" s="155" t="s">
        <v>83</v>
      </c>
      <c r="AV402" s="15" t="s">
        <v>132</v>
      </c>
      <c r="AW402" s="15" t="s">
        <v>32</v>
      </c>
      <c r="AX402" s="15" t="s">
        <v>81</v>
      </c>
      <c r="AY402" s="155" t="s">
        <v>124</v>
      </c>
    </row>
    <row r="403" spans="1:65" s="2" customFormat="1" ht="24" x14ac:dyDescent="0.2">
      <c r="A403" s="34"/>
      <c r="B403" s="131"/>
      <c r="C403" s="334" t="s">
        <v>363</v>
      </c>
      <c r="D403" s="334" t="s">
        <v>127</v>
      </c>
      <c r="E403" s="335" t="s">
        <v>706</v>
      </c>
      <c r="F403" s="336" t="s">
        <v>707</v>
      </c>
      <c r="G403" s="337" t="s">
        <v>130</v>
      </c>
      <c r="H403" s="338">
        <v>4.05</v>
      </c>
      <c r="I403" s="132"/>
      <c r="J403" s="339">
        <f>ROUND(I403*H403,2)</f>
        <v>0</v>
      </c>
      <c r="K403" s="336" t="s">
        <v>131</v>
      </c>
      <c r="L403" s="35"/>
      <c r="M403" s="133" t="s">
        <v>3</v>
      </c>
      <c r="N403" s="134" t="s">
        <v>44</v>
      </c>
      <c r="O403" s="55"/>
      <c r="P403" s="135">
        <f>O403*H403</f>
        <v>0</v>
      </c>
      <c r="Q403" s="135">
        <v>0</v>
      </c>
      <c r="R403" s="135">
        <f>Q403*H403</f>
        <v>0</v>
      </c>
      <c r="S403" s="135">
        <v>0</v>
      </c>
      <c r="T403" s="136">
        <f>S403*H403</f>
        <v>0</v>
      </c>
      <c r="U403" s="34"/>
      <c r="V403" s="34"/>
      <c r="W403" s="34"/>
      <c r="X403" s="34"/>
      <c r="Y403" s="34"/>
      <c r="Z403" s="34"/>
      <c r="AA403" s="34"/>
      <c r="AB403" s="34"/>
      <c r="AC403" s="34"/>
      <c r="AD403" s="34"/>
      <c r="AE403" s="34"/>
      <c r="AR403" s="137" t="s">
        <v>187</v>
      </c>
      <c r="AT403" s="137" t="s">
        <v>127</v>
      </c>
      <c r="AU403" s="137" t="s">
        <v>83</v>
      </c>
      <c r="AY403" s="19" t="s">
        <v>124</v>
      </c>
      <c r="BE403" s="138">
        <f>IF(N403="základní",J403,0)</f>
        <v>0</v>
      </c>
      <c r="BF403" s="138">
        <f>IF(N403="snížená",J403,0)</f>
        <v>0</v>
      </c>
      <c r="BG403" s="138">
        <f>IF(N403="zákl. přenesená",J403,0)</f>
        <v>0</v>
      </c>
      <c r="BH403" s="138">
        <f>IF(N403="sníž. přenesená",J403,0)</f>
        <v>0</v>
      </c>
      <c r="BI403" s="138">
        <f>IF(N403="nulová",J403,0)</f>
        <v>0</v>
      </c>
      <c r="BJ403" s="19" t="s">
        <v>81</v>
      </c>
      <c r="BK403" s="138">
        <f>ROUND(I403*H403,2)</f>
        <v>0</v>
      </c>
      <c r="BL403" s="19" t="s">
        <v>187</v>
      </c>
      <c r="BM403" s="137" t="s">
        <v>708</v>
      </c>
    </row>
    <row r="404" spans="1:65" s="13" customFormat="1" x14ac:dyDescent="0.2">
      <c r="B404" s="142"/>
      <c r="C404" s="347"/>
      <c r="D404" s="345" t="s">
        <v>135</v>
      </c>
      <c r="E404" s="348" t="s">
        <v>3</v>
      </c>
      <c r="F404" s="349" t="s">
        <v>709</v>
      </c>
      <c r="G404" s="347"/>
      <c r="H404" s="350">
        <v>2.7</v>
      </c>
      <c r="I404" s="144"/>
      <c r="J404" s="347"/>
      <c r="K404" s="347"/>
      <c r="L404" s="142"/>
      <c r="M404" s="145"/>
      <c r="N404" s="146"/>
      <c r="O404" s="146"/>
      <c r="P404" s="146"/>
      <c r="Q404" s="146"/>
      <c r="R404" s="146"/>
      <c r="S404" s="146"/>
      <c r="T404" s="147"/>
      <c r="AT404" s="143" t="s">
        <v>135</v>
      </c>
      <c r="AU404" s="143" t="s">
        <v>83</v>
      </c>
      <c r="AV404" s="13" t="s">
        <v>83</v>
      </c>
      <c r="AW404" s="13" t="s">
        <v>32</v>
      </c>
      <c r="AX404" s="13" t="s">
        <v>73</v>
      </c>
      <c r="AY404" s="143" t="s">
        <v>124</v>
      </c>
    </row>
    <row r="405" spans="1:65" s="13" customFormat="1" x14ac:dyDescent="0.2">
      <c r="B405" s="142"/>
      <c r="C405" s="347"/>
      <c r="D405" s="345" t="s">
        <v>135</v>
      </c>
      <c r="E405" s="348" t="s">
        <v>3</v>
      </c>
      <c r="F405" s="349" t="s">
        <v>710</v>
      </c>
      <c r="G405" s="347"/>
      <c r="H405" s="350">
        <v>0.9</v>
      </c>
      <c r="I405" s="144"/>
      <c r="J405" s="347"/>
      <c r="K405" s="347"/>
      <c r="L405" s="142"/>
      <c r="M405" s="145"/>
      <c r="N405" s="146"/>
      <c r="O405" s="146"/>
      <c r="P405" s="146"/>
      <c r="Q405" s="146"/>
      <c r="R405" s="146"/>
      <c r="S405" s="146"/>
      <c r="T405" s="147"/>
      <c r="AT405" s="143" t="s">
        <v>135</v>
      </c>
      <c r="AU405" s="143" t="s">
        <v>83</v>
      </c>
      <c r="AV405" s="13" t="s">
        <v>83</v>
      </c>
      <c r="AW405" s="13" t="s">
        <v>32</v>
      </c>
      <c r="AX405" s="13" t="s">
        <v>73</v>
      </c>
      <c r="AY405" s="143" t="s">
        <v>124</v>
      </c>
    </row>
    <row r="406" spans="1:65" s="13" customFormat="1" x14ac:dyDescent="0.2">
      <c r="B406" s="142"/>
      <c r="C406" s="347"/>
      <c r="D406" s="345" t="s">
        <v>135</v>
      </c>
      <c r="E406" s="348" t="s">
        <v>3</v>
      </c>
      <c r="F406" s="349" t="s">
        <v>711</v>
      </c>
      <c r="G406" s="347"/>
      <c r="H406" s="350">
        <v>0.45</v>
      </c>
      <c r="I406" s="144"/>
      <c r="J406" s="347"/>
      <c r="K406" s="347"/>
      <c r="L406" s="142"/>
      <c r="M406" s="145"/>
      <c r="N406" s="146"/>
      <c r="O406" s="146"/>
      <c r="P406" s="146"/>
      <c r="Q406" s="146"/>
      <c r="R406" s="146"/>
      <c r="S406" s="146"/>
      <c r="T406" s="147"/>
      <c r="AT406" s="143" t="s">
        <v>135</v>
      </c>
      <c r="AU406" s="143" t="s">
        <v>83</v>
      </c>
      <c r="AV406" s="13" t="s">
        <v>83</v>
      </c>
      <c r="AW406" s="13" t="s">
        <v>32</v>
      </c>
      <c r="AX406" s="13" t="s">
        <v>73</v>
      </c>
      <c r="AY406" s="143" t="s">
        <v>124</v>
      </c>
    </row>
    <row r="407" spans="1:65" s="15" customFormat="1" x14ac:dyDescent="0.2">
      <c r="B407" s="154"/>
      <c r="C407" s="351"/>
      <c r="D407" s="345" t="s">
        <v>135</v>
      </c>
      <c r="E407" s="352" t="s">
        <v>3</v>
      </c>
      <c r="F407" s="353" t="s">
        <v>152</v>
      </c>
      <c r="G407" s="351"/>
      <c r="H407" s="354">
        <v>4.05</v>
      </c>
      <c r="I407" s="156"/>
      <c r="J407" s="351"/>
      <c r="K407" s="351"/>
      <c r="L407" s="154"/>
      <c r="M407" s="157"/>
      <c r="N407" s="158"/>
      <c r="O407" s="158"/>
      <c r="P407" s="158"/>
      <c r="Q407" s="158"/>
      <c r="R407" s="158"/>
      <c r="S407" s="158"/>
      <c r="T407" s="159"/>
      <c r="AT407" s="155" t="s">
        <v>135</v>
      </c>
      <c r="AU407" s="155" t="s">
        <v>83</v>
      </c>
      <c r="AV407" s="15" t="s">
        <v>132</v>
      </c>
      <c r="AW407" s="15" t="s">
        <v>32</v>
      </c>
      <c r="AX407" s="15" t="s">
        <v>81</v>
      </c>
      <c r="AY407" s="155" t="s">
        <v>124</v>
      </c>
    </row>
    <row r="408" spans="1:65" s="2" customFormat="1" ht="21.75" customHeight="1" x14ac:dyDescent="0.2">
      <c r="A408" s="34"/>
      <c r="B408" s="131"/>
      <c r="C408" s="334" t="s">
        <v>712</v>
      </c>
      <c r="D408" s="334" t="s">
        <v>127</v>
      </c>
      <c r="E408" s="335" t="s">
        <v>713</v>
      </c>
      <c r="F408" s="336" t="s">
        <v>714</v>
      </c>
      <c r="G408" s="337" t="s">
        <v>155</v>
      </c>
      <c r="H408" s="338">
        <v>4.0999999999999996</v>
      </c>
      <c r="I408" s="132"/>
      <c r="J408" s="339">
        <f>ROUND(I408*H408,2)</f>
        <v>0</v>
      </c>
      <c r="K408" s="336" t="s">
        <v>131</v>
      </c>
      <c r="L408" s="35"/>
      <c r="M408" s="133" t="s">
        <v>3</v>
      </c>
      <c r="N408" s="134" t="s">
        <v>44</v>
      </c>
      <c r="O408" s="55"/>
      <c r="P408" s="135">
        <f>O408*H408</f>
        <v>0</v>
      </c>
      <c r="Q408" s="135">
        <v>0</v>
      </c>
      <c r="R408" s="135">
        <f>Q408*H408</f>
        <v>0</v>
      </c>
      <c r="S408" s="135">
        <v>0</v>
      </c>
      <c r="T408" s="136">
        <f>S408*H408</f>
        <v>0</v>
      </c>
      <c r="U408" s="34"/>
      <c r="V408" s="34"/>
      <c r="W408" s="34"/>
      <c r="X408" s="34"/>
      <c r="Y408" s="34"/>
      <c r="Z408" s="34"/>
      <c r="AA408" s="34"/>
      <c r="AB408" s="34"/>
      <c r="AC408" s="34"/>
      <c r="AD408" s="34"/>
      <c r="AE408" s="34"/>
      <c r="AR408" s="137" t="s">
        <v>187</v>
      </c>
      <c r="AT408" s="137" t="s">
        <v>127</v>
      </c>
      <c r="AU408" s="137" t="s">
        <v>83</v>
      </c>
      <c r="AY408" s="19" t="s">
        <v>124</v>
      </c>
      <c r="BE408" s="138">
        <f>IF(N408="základní",J408,0)</f>
        <v>0</v>
      </c>
      <c r="BF408" s="138">
        <f>IF(N408="snížená",J408,0)</f>
        <v>0</v>
      </c>
      <c r="BG408" s="138">
        <f>IF(N408="zákl. přenesená",J408,0)</f>
        <v>0</v>
      </c>
      <c r="BH408" s="138">
        <f>IF(N408="sníž. přenesená",J408,0)</f>
        <v>0</v>
      </c>
      <c r="BI408" s="138">
        <f>IF(N408="nulová",J408,0)</f>
        <v>0</v>
      </c>
      <c r="BJ408" s="19" t="s">
        <v>81</v>
      </c>
      <c r="BK408" s="138">
        <f>ROUND(I408*H408,2)</f>
        <v>0</v>
      </c>
      <c r="BL408" s="19" t="s">
        <v>187</v>
      </c>
      <c r="BM408" s="137" t="s">
        <v>715</v>
      </c>
    </row>
    <row r="409" spans="1:65" s="2" customFormat="1" ht="24" x14ac:dyDescent="0.2">
      <c r="A409" s="34"/>
      <c r="B409" s="131"/>
      <c r="C409" s="334" t="s">
        <v>365</v>
      </c>
      <c r="D409" s="334" t="s">
        <v>127</v>
      </c>
      <c r="E409" s="335" t="s">
        <v>716</v>
      </c>
      <c r="F409" s="336" t="s">
        <v>717</v>
      </c>
      <c r="G409" s="337" t="s">
        <v>155</v>
      </c>
      <c r="H409" s="338">
        <v>4</v>
      </c>
      <c r="I409" s="132"/>
      <c r="J409" s="339">
        <f>ROUND(I409*H409,2)</f>
        <v>0</v>
      </c>
      <c r="K409" s="336" t="s">
        <v>131</v>
      </c>
      <c r="L409" s="35"/>
      <c r="M409" s="133" t="s">
        <v>3</v>
      </c>
      <c r="N409" s="134" t="s">
        <v>44</v>
      </c>
      <c r="O409" s="55"/>
      <c r="P409" s="135">
        <f>O409*H409</f>
        <v>0</v>
      </c>
      <c r="Q409" s="135">
        <v>0</v>
      </c>
      <c r="R409" s="135">
        <f>Q409*H409</f>
        <v>0</v>
      </c>
      <c r="S409" s="135">
        <v>0</v>
      </c>
      <c r="T409" s="136">
        <f>S409*H409</f>
        <v>0</v>
      </c>
      <c r="U409" s="34"/>
      <c r="V409" s="34"/>
      <c r="W409" s="34"/>
      <c r="X409" s="34"/>
      <c r="Y409" s="34"/>
      <c r="Z409" s="34"/>
      <c r="AA409" s="34"/>
      <c r="AB409" s="34"/>
      <c r="AC409" s="34"/>
      <c r="AD409" s="34"/>
      <c r="AE409" s="34"/>
      <c r="AR409" s="137" t="s">
        <v>187</v>
      </c>
      <c r="AT409" s="137" t="s">
        <v>127</v>
      </c>
      <c r="AU409" s="137" t="s">
        <v>83</v>
      </c>
      <c r="AY409" s="19" t="s">
        <v>124</v>
      </c>
      <c r="BE409" s="138">
        <f>IF(N409="základní",J409,0)</f>
        <v>0</v>
      </c>
      <c r="BF409" s="138">
        <f>IF(N409="snížená",J409,0)</f>
        <v>0</v>
      </c>
      <c r="BG409" s="138">
        <f>IF(N409="zákl. přenesená",J409,0)</f>
        <v>0</v>
      </c>
      <c r="BH409" s="138">
        <f>IF(N409="sníž. přenesená",J409,0)</f>
        <v>0</v>
      </c>
      <c r="BI409" s="138">
        <f>IF(N409="nulová",J409,0)</f>
        <v>0</v>
      </c>
      <c r="BJ409" s="19" t="s">
        <v>81</v>
      </c>
      <c r="BK409" s="138">
        <f>ROUND(I409*H409,2)</f>
        <v>0</v>
      </c>
      <c r="BL409" s="19" t="s">
        <v>187</v>
      </c>
      <c r="BM409" s="137" t="s">
        <v>718</v>
      </c>
    </row>
    <row r="410" spans="1:65" s="2" customFormat="1" ht="24" x14ac:dyDescent="0.2">
      <c r="A410" s="34"/>
      <c r="B410" s="131"/>
      <c r="C410" s="334" t="s">
        <v>719</v>
      </c>
      <c r="D410" s="334" t="s">
        <v>127</v>
      </c>
      <c r="E410" s="335" t="s">
        <v>720</v>
      </c>
      <c r="F410" s="336" t="s">
        <v>721</v>
      </c>
      <c r="G410" s="337" t="s">
        <v>177</v>
      </c>
      <c r="H410" s="338">
        <v>7.6999999999999999E-2</v>
      </c>
      <c r="I410" s="132"/>
      <c r="J410" s="339">
        <f>ROUND(I410*H410,2)</f>
        <v>0</v>
      </c>
      <c r="K410" s="336" t="s">
        <v>131</v>
      </c>
      <c r="L410" s="35"/>
      <c r="M410" s="133" t="s">
        <v>3</v>
      </c>
      <c r="N410" s="134" t="s">
        <v>44</v>
      </c>
      <c r="O410" s="55"/>
      <c r="P410" s="135">
        <f>O410*H410</f>
        <v>0</v>
      </c>
      <c r="Q410" s="135">
        <v>0</v>
      </c>
      <c r="R410" s="135">
        <f>Q410*H410</f>
        <v>0</v>
      </c>
      <c r="S410" s="135">
        <v>0</v>
      </c>
      <c r="T410" s="136">
        <f>S410*H410</f>
        <v>0</v>
      </c>
      <c r="U410" s="34"/>
      <c r="V410" s="34"/>
      <c r="W410" s="34"/>
      <c r="X410" s="34"/>
      <c r="Y410" s="34"/>
      <c r="Z410" s="34"/>
      <c r="AA410" s="34"/>
      <c r="AB410" s="34"/>
      <c r="AC410" s="34"/>
      <c r="AD410" s="34"/>
      <c r="AE410" s="34"/>
      <c r="AR410" s="137" t="s">
        <v>187</v>
      </c>
      <c r="AT410" s="137" t="s">
        <v>127</v>
      </c>
      <c r="AU410" s="137" t="s">
        <v>83</v>
      </c>
      <c r="AY410" s="19" t="s">
        <v>124</v>
      </c>
      <c r="BE410" s="138">
        <f>IF(N410="základní",J410,0)</f>
        <v>0</v>
      </c>
      <c r="BF410" s="138">
        <f>IF(N410="snížená",J410,0)</f>
        <v>0</v>
      </c>
      <c r="BG410" s="138">
        <f>IF(N410="zákl. přenesená",J410,0)</f>
        <v>0</v>
      </c>
      <c r="BH410" s="138">
        <f>IF(N410="sníž. přenesená",J410,0)</f>
        <v>0</v>
      </c>
      <c r="BI410" s="138">
        <f>IF(N410="nulová",J410,0)</f>
        <v>0</v>
      </c>
      <c r="BJ410" s="19" t="s">
        <v>81</v>
      </c>
      <c r="BK410" s="138">
        <f>ROUND(I410*H410,2)</f>
        <v>0</v>
      </c>
      <c r="BL410" s="19" t="s">
        <v>187</v>
      </c>
      <c r="BM410" s="137" t="s">
        <v>722</v>
      </c>
    </row>
    <row r="411" spans="1:65" s="2" customFormat="1" ht="68.25" x14ac:dyDescent="0.2">
      <c r="A411" s="34"/>
      <c r="B411" s="35"/>
      <c r="C411" s="326"/>
      <c r="D411" s="345" t="s">
        <v>133</v>
      </c>
      <c r="E411" s="326"/>
      <c r="F411" s="346" t="s">
        <v>723</v>
      </c>
      <c r="G411" s="326"/>
      <c r="H411" s="326"/>
      <c r="I411" s="139"/>
      <c r="J411" s="326"/>
      <c r="K411" s="326"/>
      <c r="L411" s="35"/>
      <c r="M411" s="140"/>
      <c r="N411" s="141"/>
      <c r="O411" s="55"/>
      <c r="P411" s="55"/>
      <c r="Q411" s="55"/>
      <c r="R411" s="55"/>
      <c r="S411" s="55"/>
      <c r="T411" s="56"/>
      <c r="U411" s="34"/>
      <c r="V411" s="34"/>
      <c r="W411" s="34"/>
      <c r="X411" s="34"/>
      <c r="Y411" s="34"/>
      <c r="Z411" s="34"/>
      <c r="AA411" s="34"/>
      <c r="AB411" s="34"/>
      <c r="AC411" s="34"/>
      <c r="AD411" s="34"/>
      <c r="AE411" s="34"/>
      <c r="AT411" s="19" t="s">
        <v>133</v>
      </c>
      <c r="AU411" s="19" t="s">
        <v>83</v>
      </c>
    </row>
    <row r="412" spans="1:65" s="2" customFormat="1" ht="24" x14ac:dyDescent="0.2">
      <c r="A412" s="34"/>
      <c r="B412" s="131"/>
      <c r="C412" s="334" t="s">
        <v>369</v>
      </c>
      <c r="D412" s="334" t="s">
        <v>127</v>
      </c>
      <c r="E412" s="335" t="s">
        <v>724</v>
      </c>
      <c r="F412" s="336" t="s">
        <v>725</v>
      </c>
      <c r="G412" s="337" t="s">
        <v>177</v>
      </c>
      <c r="H412" s="338">
        <v>7.6999999999999999E-2</v>
      </c>
      <c r="I412" s="132"/>
      <c r="J412" s="339">
        <f>ROUND(I412*H412,2)</f>
        <v>0</v>
      </c>
      <c r="K412" s="336" t="s">
        <v>131</v>
      </c>
      <c r="L412" s="35"/>
      <c r="M412" s="133" t="s">
        <v>3</v>
      </c>
      <c r="N412" s="134" t="s">
        <v>44</v>
      </c>
      <c r="O412" s="55"/>
      <c r="P412" s="135">
        <f>O412*H412</f>
        <v>0</v>
      </c>
      <c r="Q412" s="135">
        <v>0</v>
      </c>
      <c r="R412" s="135">
        <f>Q412*H412</f>
        <v>0</v>
      </c>
      <c r="S412" s="135">
        <v>0</v>
      </c>
      <c r="T412" s="136">
        <f>S412*H412</f>
        <v>0</v>
      </c>
      <c r="U412" s="34"/>
      <c r="V412" s="34"/>
      <c r="W412" s="34"/>
      <c r="X412" s="34"/>
      <c r="Y412" s="34"/>
      <c r="Z412" s="34"/>
      <c r="AA412" s="34"/>
      <c r="AB412" s="34"/>
      <c r="AC412" s="34"/>
      <c r="AD412" s="34"/>
      <c r="AE412" s="34"/>
      <c r="AR412" s="137" t="s">
        <v>187</v>
      </c>
      <c r="AT412" s="137" t="s">
        <v>127</v>
      </c>
      <c r="AU412" s="137" t="s">
        <v>83</v>
      </c>
      <c r="AY412" s="19" t="s">
        <v>124</v>
      </c>
      <c r="BE412" s="138">
        <f>IF(N412="základní",J412,0)</f>
        <v>0</v>
      </c>
      <c r="BF412" s="138">
        <f>IF(N412="snížená",J412,0)</f>
        <v>0</v>
      </c>
      <c r="BG412" s="138">
        <f>IF(N412="zákl. přenesená",J412,0)</f>
        <v>0</v>
      </c>
      <c r="BH412" s="138">
        <f>IF(N412="sníž. přenesená",J412,0)</f>
        <v>0</v>
      </c>
      <c r="BI412" s="138">
        <f>IF(N412="nulová",J412,0)</f>
        <v>0</v>
      </c>
      <c r="BJ412" s="19" t="s">
        <v>81</v>
      </c>
      <c r="BK412" s="138">
        <f>ROUND(I412*H412,2)</f>
        <v>0</v>
      </c>
      <c r="BL412" s="19" t="s">
        <v>187</v>
      </c>
      <c r="BM412" s="137" t="s">
        <v>726</v>
      </c>
    </row>
    <row r="413" spans="1:65" s="2" customFormat="1" ht="68.25" x14ac:dyDescent="0.2">
      <c r="A413" s="34"/>
      <c r="B413" s="35"/>
      <c r="C413" s="326"/>
      <c r="D413" s="345" t="s">
        <v>133</v>
      </c>
      <c r="E413" s="326"/>
      <c r="F413" s="346" t="s">
        <v>723</v>
      </c>
      <c r="G413" s="326"/>
      <c r="H413" s="326"/>
      <c r="I413" s="139"/>
      <c r="J413" s="326"/>
      <c r="K413" s="326"/>
      <c r="L413" s="35"/>
      <c r="M413" s="140"/>
      <c r="N413" s="141"/>
      <c r="O413" s="55"/>
      <c r="P413" s="55"/>
      <c r="Q413" s="55"/>
      <c r="R413" s="55"/>
      <c r="S413" s="55"/>
      <c r="T413" s="56"/>
      <c r="U413" s="34"/>
      <c r="V413" s="34"/>
      <c r="W413" s="34"/>
      <c r="X413" s="34"/>
      <c r="Y413" s="34"/>
      <c r="Z413" s="34"/>
      <c r="AA413" s="34"/>
      <c r="AB413" s="34"/>
      <c r="AC413" s="34"/>
      <c r="AD413" s="34"/>
      <c r="AE413" s="34"/>
      <c r="AT413" s="19" t="s">
        <v>133</v>
      </c>
      <c r="AU413" s="19" t="s">
        <v>83</v>
      </c>
    </row>
    <row r="414" spans="1:65" s="12" customFormat="1" ht="22.9" customHeight="1" x14ac:dyDescent="0.2">
      <c r="B414" s="122"/>
      <c r="C414" s="328"/>
      <c r="D414" s="329" t="s">
        <v>72</v>
      </c>
      <c r="E414" s="332" t="s">
        <v>727</v>
      </c>
      <c r="F414" s="332" t="s">
        <v>728</v>
      </c>
      <c r="G414" s="328"/>
      <c r="H414" s="328"/>
      <c r="I414" s="124"/>
      <c r="J414" s="333">
        <f>BK414</f>
        <v>0</v>
      </c>
      <c r="K414" s="328"/>
      <c r="L414" s="122"/>
      <c r="M414" s="125"/>
      <c r="N414" s="126"/>
      <c r="O414" s="126"/>
      <c r="P414" s="127">
        <f>SUM(P415:P418)</f>
        <v>0</v>
      </c>
      <c r="Q414" s="126"/>
      <c r="R414" s="127">
        <f>SUM(R415:R418)</f>
        <v>0</v>
      </c>
      <c r="S414" s="126"/>
      <c r="T414" s="128">
        <f>SUM(T415:T418)</f>
        <v>0</v>
      </c>
      <c r="AR414" s="123" t="s">
        <v>83</v>
      </c>
      <c r="AT414" s="129" t="s">
        <v>72</v>
      </c>
      <c r="AU414" s="129" t="s">
        <v>81</v>
      </c>
      <c r="AY414" s="123" t="s">
        <v>124</v>
      </c>
      <c r="BK414" s="130">
        <f>SUM(BK415:BK418)</f>
        <v>0</v>
      </c>
    </row>
    <row r="415" spans="1:65" s="2" customFormat="1" ht="16.5" customHeight="1" x14ac:dyDescent="0.2">
      <c r="A415" s="34"/>
      <c r="B415" s="131"/>
      <c r="C415" s="334" t="s">
        <v>729</v>
      </c>
      <c r="D415" s="334" t="s">
        <v>127</v>
      </c>
      <c r="E415" s="335" t="s">
        <v>730</v>
      </c>
      <c r="F415" s="336" t="s">
        <v>731</v>
      </c>
      <c r="G415" s="337" t="s">
        <v>130</v>
      </c>
      <c r="H415" s="338">
        <v>293.47500000000002</v>
      </c>
      <c r="I415" s="132"/>
      <c r="J415" s="339">
        <f>ROUND(I415*H415,2)</f>
        <v>0</v>
      </c>
      <c r="K415" s="336" t="s">
        <v>131</v>
      </c>
      <c r="L415" s="35"/>
      <c r="M415" s="133" t="s">
        <v>3</v>
      </c>
      <c r="N415" s="134" t="s">
        <v>44</v>
      </c>
      <c r="O415" s="55"/>
      <c r="P415" s="135">
        <f>O415*H415</f>
        <v>0</v>
      </c>
      <c r="Q415" s="135">
        <v>0</v>
      </c>
      <c r="R415" s="135">
        <f>Q415*H415</f>
        <v>0</v>
      </c>
      <c r="S415" s="135">
        <v>0</v>
      </c>
      <c r="T415" s="136">
        <f>S415*H415</f>
        <v>0</v>
      </c>
      <c r="U415" s="34"/>
      <c r="V415" s="34"/>
      <c r="W415" s="34"/>
      <c r="X415" s="34"/>
      <c r="Y415" s="34"/>
      <c r="Z415" s="34"/>
      <c r="AA415" s="34"/>
      <c r="AB415" s="34"/>
      <c r="AC415" s="34"/>
      <c r="AD415" s="34"/>
      <c r="AE415" s="34"/>
      <c r="AR415" s="137" t="s">
        <v>187</v>
      </c>
      <c r="AT415" s="137" t="s">
        <v>127</v>
      </c>
      <c r="AU415" s="137" t="s">
        <v>83</v>
      </c>
      <c r="AY415" s="19" t="s">
        <v>124</v>
      </c>
      <c r="BE415" s="138">
        <f>IF(N415="základní",J415,0)</f>
        <v>0</v>
      </c>
      <c r="BF415" s="138">
        <f>IF(N415="snížená",J415,0)</f>
        <v>0</v>
      </c>
      <c r="BG415" s="138">
        <f>IF(N415="zákl. přenesená",J415,0)</f>
        <v>0</v>
      </c>
      <c r="BH415" s="138">
        <f>IF(N415="sníž. přenesená",J415,0)</f>
        <v>0</v>
      </c>
      <c r="BI415" s="138">
        <f>IF(N415="nulová",J415,0)</f>
        <v>0</v>
      </c>
      <c r="BJ415" s="19" t="s">
        <v>81</v>
      </c>
      <c r="BK415" s="138">
        <f>ROUND(I415*H415,2)</f>
        <v>0</v>
      </c>
      <c r="BL415" s="19" t="s">
        <v>187</v>
      </c>
      <c r="BM415" s="137" t="s">
        <v>732</v>
      </c>
    </row>
    <row r="416" spans="1:65" s="2" customFormat="1" ht="29.25" x14ac:dyDescent="0.2">
      <c r="A416" s="34"/>
      <c r="B416" s="35"/>
      <c r="C416" s="326"/>
      <c r="D416" s="345" t="s">
        <v>133</v>
      </c>
      <c r="E416" s="326"/>
      <c r="F416" s="346" t="s">
        <v>733</v>
      </c>
      <c r="G416" s="326"/>
      <c r="H416" s="326"/>
      <c r="I416" s="139"/>
      <c r="J416" s="326"/>
      <c r="K416" s="326"/>
      <c r="L416" s="35"/>
      <c r="M416" s="140"/>
      <c r="N416" s="141"/>
      <c r="O416" s="55"/>
      <c r="P416" s="55"/>
      <c r="Q416" s="55"/>
      <c r="R416" s="55"/>
      <c r="S416" s="55"/>
      <c r="T416" s="56"/>
      <c r="U416" s="34"/>
      <c r="V416" s="34"/>
      <c r="W416" s="34"/>
      <c r="X416" s="34"/>
      <c r="Y416" s="34"/>
      <c r="Z416" s="34"/>
      <c r="AA416" s="34"/>
      <c r="AB416" s="34"/>
      <c r="AC416" s="34"/>
      <c r="AD416" s="34"/>
      <c r="AE416" s="34"/>
      <c r="AT416" s="19" t="s">
        <v>133</v>
      </c>
      <c r="AU416" s="19" t="s">
        <v>83</v>
      </c>
    </row>
    <row r="417" spans="1:65" s="13" customFormat="1" x14ac:dyDescent="0.2">
      <c r="B417" s="142"/>
      <c r="C417" s="347"/>
      <c r="D417" s="345" t="s">
        <v>135</v>
      </c>
      <c r="E417" s="348" t="s">
        <v>3</v>
      </c>
      <c r="F417" s="349" t="s">
        <v>471</v>
      </c>
      <c r="G417" s="347"/>
      <c r="H417" s="350">
        <v>293.47500000000002</v>
      </c>
      <c r="I417" s="144"/>
      <c r="J417" s="347"/>
      <c r="K417" s="347"/>
      <c r="L417" s="142"/>
      <c r="M417" s="145"/>
      <c r="N417" s="146"/>
      <c r="O417" s="146"/>
      <c r="P417" s="146"/>
      <c r="Q417" s="146"/>
      <c r="R417" s="146"/>
      <c r="S417" s="146"/>
      <c r="T417" s="147"/>
      <c r="AT417" s="143" t="s">
        <v>135</v>
      </c>
      <c r="AU417" s="143" t="s">
        <v>83</v>
      </c>
      <c r="AV417" s="13" t="s">
        <v>83</v>
      </c>
      <c r="AW417" s="13" t="s">
        <v>32</v>
      </c>
      <c r="AX417" s="13" t="s">
        <v>73</v>
      </c>
      <c r="AY417" s="143" t="s">
        <v>124</v>
      </c>
    </row>
    <row r="418" spans="1:65" s="15" customFormat="1" x14ac:dyDescent="0.2">
      <c r="B418" s="154"/>
      <c r="C418" s="351"/>
      <c r="D418" s="345" t="s">
        <v>135</v>
      </c>
      <c r="E418" s="352" t="s">
        <v>3</v>
      </c>
      <c r="F418" s="353" t="s">
        <v>152</v>
      </c>
      <c r="G418" s="351"/>
      <c r="H418" s="354">
        <v>293.47500000000002</v>
      </c>
      <c r="I418" s="156"/>
      <c r="J418" s="351"/>
      <c r="K418" s="351"/>
      <c r="L418" s="154"/>
      <c r="M418" s="157"/>
      <c r="N418" s="158"/>
      <c r="O418" s="158"/>
      <c r="P418" s="158"/>
      <c r="Q418" s="158"/>
      <c r="R418" s="158"/>
      <c r="S418" s="158"/>
      <c r="T418" s="159"/>
      <c r="AT418" s="155" t="s">
        <v>135</v>
      </c>
      <c r="AU418" s="155" t="s">
        <v>83</v>
      </c>
      <c r="AV418" s="15" t="s">
        <v>132</v>
      </c>
      <c r="AW418" s="15" t="s">
        <v>32</v>
      </c>
      <c r="AX418" s="15" t="s">
        <v>81</v>
      </c>
      <c r="AY418" s="155" t="s">
        <v>124</v>
      </c>
    </row>
    <row r="419" spans="1:65" s="12" customFormat="1" ht="22.9" customHeight="1" x14ac:dyDescent="0.2">
      <c r="B419" s="122"/>
      <c r="C419" s="328"/>
      <c r="D419" s="329" t="s">
        <v>72</v>
      </c>
      <c r="E419" s="332" t="s">
        <v>734</v>
      </c>
      <c r="F419" s="332" t="s">
        <v>735</v>
      </c>
      <c r="G419" s="328"/>
      <c r="H419" s="328"/>
      <c r="I419" s="124"/>
      <c r="J419" s="333">
        <f>BK419</f>
        <v>0</v>
      </c>
      <c r="K419" s="328"/>
      <c r="L419" s="122"/>
      <c r="M419" s="125"/>
      <c r="N419" s="126"/>
      <c r="O419" s="126"/>
      <c r="P419" s="127">
        <f>SUM(P420:P440)</f>
        <v>0</v>
      </c>
      <c r="Q419" s="126"/>
      <c r="R419" s="127">
        <f>SUM(R420:R440)</f>
        <v>0</v>
      </c>
      <c r="S419" s="126"/>
      <c r="T419" s="128">
        <f>SUM(T420:T440)</f>
        <v>0</v>
      </c>
      <c r="AR419" s="123" t="s">
        <v>83</v>
      </c>
      <c r="AT419" s="129" t="s">
        <v>72</v>
      </c>
      <c r="AU419" s="129" t="s">
        <v>81</v>
      </c>
      <c r="AY419" s="123" t="s">
        <v>124</v>
      </c>
      <c r="BK419" s="130">
        <f>SUM(BK420:BK440)</f>
        <v>0</v>
      </c>
    </row>
    <row r="420" spans="1:65" s="2" customFormat="1" ht="24" x14ac:dyDescent="0.2">
      <c r="A420" s="34"/>
      <c r="B420" s="131"/>
      <c r="C420" s="334" t="s">
        <v>371</v>
      </c>
      <c r="D420" s="334" t="s">
        <v>127</v>
      </c>
      <c r="E420" s="335" t="s">
        <v>736</v>
      </c>
      <c r="F420" s="336" t="s">
        <v>737</v>
      </c>
      <c r="G420" s="337" t="s">
        <v>155</v>
      </c>
      <c r="H420" s="338">
        <v>2.4</v>
      </c>
      <c r="I420" s="132"/>
      <c r="J420" s="339">
        <f>ROUND(I420*H420,2)</f>
        <v>0</v>
      </c>
      <c r="K420" s="336" t="s">
        <v>131</v>
      </c>
      <c r="L420" s="35"/>
      <c r="M420" s="133" t="s">
        <v>3</v>
      </c>
      <c r="N420" s="134" t="s">
        <v>44</v>
      </c>
      <c r="O420" s="55"/>
      <c r="P420" s="135">
        <f>O420*H420</f>
        <v>0</v>
      </c>
      <c r="Q420" s="135">
        <v>0</v>
      </c>
      <c r="R420" s="135">
        <f>Q420*H420</f>
        <v>0</v>
      </c>
      <c r="S420" s="135">
        <v>0</v>
      </c>
      <c r="T420" s="136">
        <f>S420*H420</f>
        <v>0</v>
      </c>
      <c r="U420" s="34"/>
      <c r="V420" s="34"/>
      <c r="W420" s="34"/>
      <c r="X420" s="34"/>
      <c r="Y420" s="34"/>
      <c r="Z420" s="34"/>
      <c r="AA420" s="34"/>
      <c r="AB420" s="34"/>
      <c r="AC420" s="34"/>
      <c r="AD420" s="34"/>
      <c r="AE420" s="34"/>
      <c r="AR420" s="137" t="s">
        <v>187</v>
      </c>
      <c r="AT420" s="137" t="s">
        <v>127</v>
      </c>
      <c r="AU420" s="137" t="s">
        <v>83</v>
      </c>
      <c r="AY420" s="19" t="s">
        <v>124</v>
      </c>
      <c r="BE420" s="138">
        <f>IF(N420="základní",J420,0)</f>
        <v>0</v>
      </c>
      <c r="BF420" s="138">
        <f>IF(N420="snížená",J420,0)</f>
        <v>0</v>
      </c>
      <c r="BG420" s="138">
        <f>IF(N420="zákl. přenesená",J420,0)</f>
        <v>0</v>
      </c>
      <c r="BH420" s="138">
        <f>IF(N420="sníž. přenesená",J420,0)</f>
        <v>0</v>
      </c>
      <c r="BI420" s="138">
        <f>IF(N420="nulová",J420,0)</f>
        <v>0</v>
      </c>
      <c r="BJ420" s="19" t="s">
        <v>81</v>
      </c>
      <c r="BK420" s="138">
        <f>ROUND(I420*H420,2)</f>
        <v>0</v>
      </c>
      <c r="BL420" s="19" t="s">
        <v>187</v>
      </c>
      <c r="BM420" s="137" t="s">
        <v>738</v>
      </c>
    </row>
    <row r="421" spans="1:65" s="2" customFormat="1" ht="68.25" x14ac:dyDescent="0.2">
      <c r="A421" s="34"/>
      <c r="B421" s="35"/>
      <c r="C421" s="326"/>
      <c r="D421" s="345" t="s">
        <v>133</v>
      </c>
      <c r="E421" s="326"/>
      <c r="F421" s="346" t="s">
        <v>739</v>
      </c>
      <c r="G421" s="326"/>
      <c r="H421" s="326"/>
      <c r="I421" s="139"/>
      <c r="J421" s="326"/>
      <c r="K421" s="326"/>
      <c r="L421" s="35"/>
      <c r="M421" s="140"/>
      <c r="N421" s="141"/>
      <c r="O421" s="55"/>
      <c r="P421" s="55"/>
      <c r="Q421" s="55"/>
      <c r="R421" s="55"/>
      <c r="S421" s="55"/>
      <c r="T421" s="56"/>
      <c r="U421" s="34"/>
      <c r="V421" s="34"/>
      <c r="W421" s="34"/>
      <c r="X421" s="34"/>
      <c r="Y421" s="34"/>
      <c r="Z421" s="34"/>
      <c r="AA421" s="34"/>
      <c r="AB421" s="34"/>
      <c r="AC421" s="34"/>
      <c r="AD421" s="34"/>
      <c r="AE421" s="34"/>
      <c r="AT421" s="19" t="s">
        <v>133</v>
      </c>
      <c r="AU421" s="19" t="s">
        <v>83</v>
      </c>
    </row>
    <row r="422" spans="1:65" s="2" customFormat="1" ht="16.5" customHeight="1" x14ac:dyDescent="0.2">
      <c r="A422" s="34"/>
      <c r="B422" s="131"/>
      <c r="C422" s="358" t="s">
        <v>740</v>
      </c>
      <c r="D422" s="358" t="s">
        <v>230</v>
      </c>
      <c r="E422" s="359" t="s">
        <v>741</v>
      </c>
      <c r="F422" s="360" t="s">
        <v>742</v>
      </c>
      <c r="G422" s="361" t="s">
        <v>155</v>
      </c>
      <c r="H422" s="362">
        <v>2.4</v>
      </c>
      <c r="I422" s="166"/>
      <c r="J422" s="363">
        <f t="shared" ref="J422:J427" si="0">ROUND(I422*H422,2)</f>
        <v>0</v>
      </c>
      <c r="K422" s="360" t="s">
        <v>3</v>
      </c>
      <c r="L422" s="167"/>
      <c r="M422" s="168" t="s">
        <v>3</v>
      </c>
      <c r="N422" s="169" t="s">
        <v>44</v>
      </c>
      <c r="O422" s="55"/>
      <c r="P422" s="135">
        <f t="shared" ref="P422:P427" si="1">O422*H422</f>
        <v>0</v>
      </c>
      <c r="Q422" s="135">
        <v>0</v>
      </c>
      <c r="R422" s="135">
        <f t="shared" ref="R422:R427" si="2">Q422*H422</f>
        <v>0</v>
      </c>
      <c r="S422" s="135">
        <v>0</v>
      </c>
      <c r="T422" s="136">
        <f t="shared" ref="T422:T427" si="3">S422*H422</f>
        <v>0</v>
      </c>
      <c r="U422" s="34"/>
      <c r="V422" s="34"/>
      <c r="W422" s="34"/>
      <c r="X422" s="34"/>
      <c r="Y422" s="34"/>
      <c r="Z422" s="34"/>
      <c r="AA422" s="34"/>
      <c r="AB422" s="34"/>
      <c r="AC422" s="34"/>
      <c r="AD422" s="34"/>
      <c r="AE422" s="34"/>
      <c r="AR422" s="137" t="s">
        <v>233</v>
      </c>
      <c r="AT422" s="137" t="s">
        <v>230</v>
      </c>
      <c r="AU422" s="137" t="s">
        <v>83</v>
      </c>
      <c r="AY422" s="19" t="s">
        <v>124</v>
      </c>
      <c r="BE422" s="138">
        <f t="shared" ref="BE422:BE427" si="4">IF(N422="základní",J422,0)</f>
        <v>0</v>
      </c>
      <c r="BF422" s="138">
        <f t="shared" ref="BF422:BF427" si="5">IF(N422="snížená",J422,0)</f>
        <v>0</v>
      </c>
      <c r="BG422" s="138">
        <f t="shared" ref="BG422:BG427" si="6">IF(N422="zákl. přenesená",J422,0)</f>
        <v>0</v>
      </c>
      <c r="BH422" s="138">
        <f t="shared" ref="BH422:BH427" si="7">IF(N422="sníž. přenesená",J422,0)</f>
        <v>0</v>
      </c>
      <c r="BI422" s="138">
        <f t="shared" ref="BI422:BI427" si="8">IF(N422="nulová",J422,0)</f>
        <v>0</v>
      </c>
      <c r="BJ422" s="19" t="s">
        <v>81</v>
      </c>
      <c r="BK422" s="138">
        <f t="shared" ref="BK422:BK427" si="9">ROUND(I422*H422,2)</f>
        <v>0</v>
      </c>
      <c r="BL422" s="19" t="s">
        <v>187</v>
      </c>
      <c r="BM422" s="137" t="s">
        <v>743</v>
      </c>
    </row>
    <row r="423" spans="1:65" s="2" customFormat="1" ht="16.5" customHeight="1" x14ac:dyDescent="0.2">
      <c r="A423" s="34"/>
      <c r="B423" s="131"/>
      <c r="C423" s="334" t="s">
        <v>372</v>
      </c>
      <c r="D423" s="334" t="s">
        <v>127</v>
      </c>
      <c r="E423" s="335" t="s">
        <v>744</v>
      </c>
      <c r="F423" s="336" t="s">
        <v>745</v>
      </c>
      <c r="G423" s="337" t="s">
        <v>155</v>
      </c>
      <c r="H423" s="338">
        <v>5</v>
      </c>
      <c r="I423" s="132"/>
      <c r="J423" s="339">
        <f t="shared" si="0"/>
        <v>0</v>
      </c>
      <c r="K423" s="336" t="s">
        <v>131</v>
      </c>
      <c r="L423" s="35"/>
      <c r="M423" s="133" t="s">
        <v>3</v>
      </c>
      <c r="N423" s="134" t="s">
        <v>44</v>
      </c>
      <c r="O423" s="55"/>
      <c r="P423" s="135">
        <f t="shared" si="1"/>
        <v>0</v>
      </c>
      <c r="Q423" s="135">
        <v>0</v>
      </c>
      <c r="R423" s="135">
        <f t="shared" si="2"/>
        <v>0</v>
      </c>
      <c r="S423" s="135">
        <v>0</v>
      </c>
      <c r="T423" s="136">
        <f t="shared" si="3"/>
        <v>0</v>
      </c>
      <c r="U423" s="34"/>
      <c r="V423" s="34"/>
      <c r="W423" s="34"/>
      <c r="X423" s="34"/>
      <c r="Y423" s="34"/>
      <c r="Z423" s="34"/>
      <c r="AA423" s="34"/>
      <c r="AB423" s="34"/>
      <c r="AC423" s="34"/>
      <c r="AD423" s="34"/>
      <c r="AE423" s="34"/>
      <c r="AR423" s="137" t="s">
        <v>187</v>
      </c>
      <c r="AT423" s="137" t="s">
        <v>127</v>
      </c>
      <c r="AU423" s="137" t="s">
        <v>83</v>
      </c>
      <c r="AY423" s="19" t="s">
        <v>124</v>
      </c>
      <c r="BE423" s="138">
        <f t="shared" si="4"/>
        <v>0</v>
      </c>
      <c r="BF423" s="138">
        <f t="shared" si="5"/>
        <v>0</v>
      </c>
      <c r="BG423" s="138">
        <f t="shared" si="6"/>
        <v>0</v>
      </c>
      <c r="BH423" s="138">
        <f t="shared" si="7"/>
        <v>0</v>
      </c>
      <c r="BI423" s="138">
        <f t="shared" si="8"/>
        <v>0</v>
      </c>
      <c r="BJ423" s="19" t="s">
        <v>81</v>
      </c>
      <c r="BK423" s="138">
        <f t="shared" si="9"/>
        <v>0</v>
      </c>
      <c r="BL423" s="19" t="s">
        <v>187</v>
      </c>
      <c r="BM423" s="137" t="s">
        <v>746</v>
      </c>
    </row>
    <row r="424" spans="1:65" s="2" customFormat="1" ht="21.75" customHeight="1" x14ac:dyDescent="0.2">
      <c r="A424" s="34"/>
      <c r="B424" s="131"/>
      <c r="C424" s="358" t="s">
        <v>747</v>
      </c>
      <c r="D424" s="358" t="s">
        <v>230</v>
      </c>
      <c r="E424" s="359" t="s">
        <v>748</v>
      </c>
      <c r="F424" s="360" t="s">
        <v>749</v>
      </c>
      <c r="G424" s="361" t="s">
        <v>155</v>
      </c>
      <c r="H424" s="362">
        <v>5</v>
      </c>
      <c r="I424" s="166"/>
      <c r="J424" s="363">
        <f t="shared" si="0"/>
        <v>0</v>
      </c>
      <c r="K424" s="360" t="s">
        <v>131</v>
      </c>
      <c r="L424" s="167"/>
      <c r="M424" s="168" t="s">
        <v>3</v>
      </c>
      <c r="N424" s="169" t="s">
        <v>44</v>
      </c>
      <c r="O424" s="55"/>
      <c r="P424" s="135">
        <f t="shared" si="1"/>
        <v>0</v>
      </c>
      <c r="Q424" s="135">
        <v>0</v>
      </c>
      <c r="R424" s="135">
        <f t="shared" si="2"/>
        <v>0</v>
      </c>
      <c r="S424" s="135">
        <v>0</v>
      </c>
      <c r="T424" s="136">
        <f t="shared" si="3"/>
        <v>0</v>
      </c>
      <c r="U424" s="34"/>
      <c r="V424" s="34"/>
      <c r="W424" s="34"/>
      <c r="X424" s="34"/>
      <c r="Y424" s="34"/>
      <c r="Z424" s="34"/>
      <c r="AA424" s="34"/>
      <c r="AB424" s="34"/>
      <c r="AC424" s="34"/>
      <c r="AD424" s="34"/>
      <c r="AE424" s="34"/>
      <c r="AR424" s="137" t="s">
        <v>233</v>
      </c>
      <c r="AT424" s="137" t="s">
        <v>230</v>
      </c>
      <c r="AU424" s="137" t="s">
        <v>83</v>
      </c>
      <c r="AY424" s="19" t="s">
        <v>124</v>
      </c>
      <c r="BE424" s="138">
        <f t="shared" si="4"/>
        <v>0</v>
      </c>
      <c r="BF424" s="138">
        <f t="shared" si="5"/>
        <v>0</v>
      </c>
      <c r="BG424" s="138">
        <f t="shared" si="6"/>
        <v>0</v>
      </c>
      <c r="BH424" s="138">
        <f t="shared" si="7"/>
        <v>0</v>
      </c>
      <c r="BI424" s="138">
        <f t="shared" si="8"/>
        <v>0</v>
      </c>
      <c r="BJ424" s="19" t="s">
        <v>81</v>
      </c>
      <c r="BK424" s="138">
        <f t="shared" si="9"/>
        <v>0</v>
      </c>
      <c r="BL424" s="19" t="s">
        <v>187</v>
      </c>
      <c r="BM424" s="137" t="s">
        <v>750</v>
      </c>
    </row>
    <row r="425" spans="1:65" s="2" customFormat="1" ht="16.5" customHeight="1" x14ac:dyDescent="0.2">
      <c r="A425" s="34"/>
      <c r="B425" s="131"/>
      <c r="C425" s="334" t="s">
        <v>374</v>
      </c>
      <c r="D425" s="334" t="s">
        <v>127</v>
      </c>
      <c r="E425" s="335" t="s">
        <v>751</v>
      </c>
      <c r="F425" s="336" t="s">
        <v>752</v>
      </c>
      <c r="G425" s="337" t="s">
        <v>155</v>
      </c>
      <c r="H425" s="338">
        <v>4</v>
      </c>
      <c r="I425" s="132"/>
      <c r="J425" s="339">
        <f t="shared" si="0"/>
        <v>0</v>
      </c>
      <c r="K425" s="336" t="s">
        <v>131</v>
      </c>
      <c r="L425" s="35"/>
      <c r="M425" s="133" t="s">
        <v>3</v>
      </c>
      <c r="N425" s="134" t="s">
        <v>44</v>
      </c>
      <c r="O425" s="55"/>
      <c r="P425" s="135">
        <f t="shared" si="1"/>
        <v>0</v>
      </c>
      <c r="Q425" s="135">
        <v>0</v>
      </c>
      <c r="R425" s="135">
        <f t="shared" si="2"/>
        <v>0</v>
      </c>
      <c r="S425" s="135">
        <v>0</v>
      </c>
      <c r="T425" s="136">
        <f t="shared" si="3"/>
        <v>0</v>
      </c>
      <c r="U425" s="34"/>
      <c r="V425" s="34"/>
      <c r="W425" s="34"/>
      <c r="X425" s="34"/>
      <c r="Y425" s="34"/>
      <c r="Z425" s="34"/>
      <c r="AA425" s="34"/>
      <c r="AB425" s="34"/>
      <c r="AC425" s="34"/>
      <c r="AD425" s="34"/>
      <c r="AE425" s="34"/>
      <c r="AR425" s="137" t="s">
        <v>187</v>
      </c>
      <c r="AT425" s="137" t="s">
        <v>127</v>
      </c>
      <c r="AU425" s="137" t="s">
        <v>83</v>
      </c>
      <c r="AY425" s="19" t="s">
        <v>124</v>
      </c>
      <c r="BE425" s="138">
        <f t="shared" si="4"/>
        <v>0</v>
      </c>
      <c r="BF425" s="138">
        <f t="shared" si="5"/>
        <v>0</v>
      </c>
      <c r="BG425" s="138">
        <f t="shared" si="6"/>
        <v>0</v>
      </c>
      <c r="BH425" s="138">
        <f t="shared" si="7"/>
        <v>0</v>
      </c>
      <c r="BI425" s="138">
        <f t="shared" si="8"/>
        <v>0</v>
      </c>
      <c r="BJ425" s="19" t="s">
        <v>81</v>
      </c>
      <c r="BK425" s="138">
        <f t="shared" si="9"/>
        <v>0</v>
      </c>
      <c r="BL425" s="19" t="s">
        <v>187</v>
      </c>
      <c r="BM425" s="137" t="s">
        <v>753</v>
      </c>
    </row>
    <row r="426" spans="1:65" s="2" customFormat="1" ht="24" x14ac:dyDescent="0.2">
      <c r="A426" s="34"/>
      <c r="B426" s="131"/>
      <c r="C426" s="334" t="s">
        <v>754</v>
      </c>
      <c r="D426" s="334" t="s">
        <v>127</v>
      </c>
      <c r="E426" s="335" t="s">
        <v>755</v>
      </c>
      <c r="F426" s="336" t="s">
        <v>756</v>
      </c>
      <c r="G426" s="337" t="s">
        <v>155</v>
      </c>
      <c r="H426" s="338">
        <v>3</v>
      </c>
      <c r="I426" s="132"/>
      <c r="J426" s="339">
        <f t="shared" si="0"/>
        <v>0</v>
      </c>
      <c r="K426" s="336" t="s">
        <v>131</v>
      </c>
      <c r="L426" s="35"/>
      <c r="M426" s="133" t="s">
        <v>3</v>
      </c>
      <c r="N426" s="134" t="s">
        <v>44</v>
      </c>
      <c r="O426" s="55"/>
      <c r="P426" s="135">
        <f t="shared" si="1"/>
        <v>0</v>
      </c>
      <c r="Q426" s="135">
        <v>0</v>
      </c>
      <c r="R426" s="135">
        <f t="shared" si="2"/>
        <v>0</v>
      </c>
      <c r="S426" s="135">
        <v>0</v>
      </c>
      <c r="T426" s="136">
        <f t="shared" si="3"/>
        <v>0</v>
      </c>
      <c r="U426" s="34"/>
      <c r="V426" s="34"/>
      <c r="W426" s="34"/>
      <c r="X426" s="34"/>
      <c r="Y426" s="34"/>
      <c r="Z426" s="34"/>
      <c r="AA426" s="34"/>
      <c r="AB426" s="34"/>
      <c r="AC426" s="34"/>
      <c r="AD426" s="34"/>
      <c r="AE426" s="34"/>
      <c r="AR426" s="137" t="s">
        <v>187</v>
      </c>
      <c r="AT426" s="137" t="s">
        <v>127</v>
      </c>
      <c r="AU426" s="137" t="s">
        <v>83</v>
      </c>
      <c r="AY426" s="19" t="s">
        <v>124</v>
      </c>
      <c r="BE426" s="138">
        <f t="shared" si="4"/>
        <v>0</v>
      </c>
      <c r="BF426" s="138">
        <f t="shared" si="5"/>
        <v>0</v>
      </c>
      <c r="BG426" s="138">
        <f t="shared" si="6"/>
        <v>0</v>
      </c>
      <c r="BH426" s="138">
        <f t="shared" si="7"/>
        <v>0</v>
      </c>
      <c r="BI426" s="138">
        <f t="shared" si="8"/>
        <v>0</v>
      </c>
      <c r="BJ426" s="19" t="s">
        <v>81</v>
      </c>
      <c r="BK426" s="138">
        <f t="shared" si="9"/>
        <v>0</v>
      </c>
      <c r="BL426" s="19" t="s">
        <v>187</v>
      </c>
      <c r="BM426" s="137" t="s">
        <v>757</v>
      </c>
    </row>
    <row r="427" spans="1:65" s="2" customFormat="1" ht="24" x14ac:dyDescent="0.2">
      <c r="A427" s="34"/>
      <c r="B427" s="131"/>
      <c r="C427" s="334" t="s">
        <v>375</v>
      </c>
      <c r="D427" s="334" t="s">
        <v>127</v>
      </c>
      <c r="E427" s="335" t="s">
        <v>758</v>
      </c>
      <c r="F427" s="336" t="s">
        <v>759</v>
      </c>
      <c r="G427" s="337" t="s">
        <v>209</v>
      </c>
      <c r="H427" s="338">
        <v>10</v>
      </c>
      <c r="I427" s="132"/>
      <c r="J427" s="339">
        <f t="shared" si="0"/>
        <v>0</v>
      </c>
      <c r="K427" s="336" t="s">
        <v>131</v>
      </c>
      <c r="L427" s="35"/>
      <c r="M427" s="133" t="s">
        <v>3</v>
      </c>
      <c r="N427" s="134" t="s">
        <v>44</v>
      </c>
      <c r="O427" s="55"/>
      <c r="P427" s="135">
        <f t="shared" si="1"/>
        <v>0</v>
      </c>
      <c r="Q427" s="135">
        <v>0</v>
      </c>
      <c r="R427" s="135">
        <f t="shared" si="2"/>
        <v>0</v>
      </c>
      <c r="S427" s="135">
        <v>0</v>
      </c>
      <c r="T427" s="136">
        <f t="shared" si="3"/>
        <v>0</v>
      </c>
      <c r="U427" s="34"/>
      <c r="V427" s="34"/>
      <c r="W427" s="34"/>
      <c r="X427" s="34"/>
      <c r="Y427" s="34"/>
      <c r="Z427" s="34"/>
      <c r="AA427" s="34"/>
      <c r="AB427" s="34"/>
      <c r="AC427" s="34"/>
      <c r="AD427" s="34"/>
      <c r="AE427" s="34"/>
      <c r="AR427" s="137" t="s">
        <v>187</v>
      </c>
      <c r="AT427" s="137" t="s">
        <v>127</v>
      </c>
      <c r="AU427" s="137" t="s">
        <v>83</v>
      </c>
      <c r="AY427" s="19" t="s">
        <v>124</v>
      </c>
      <c r="BE427" s="138">
        <f t="shared" si="4"/>
        <v>0</v>
      </c>
      <c r="BF427" s="138">
        <f t="shared" si="5"/>
        <v>0</v>
      </c>
      <c r="BG427" s="138">
        <f t="shared" si="6"/>
        <v>0</v>
      </c>
      <c r="BH427" s="138">
        <f t="shared" si="7"/>
        <v>0</v>
      </c>
      <c r="BI427" s="138">
        <f t="shared" si="8"/>
        <v>0</v>
      </c>
      <c r="BJ427" s="19" t="s">
        <v>81</v>
      </c>
      <c r="BK427" s="138">
        <f t="shared" si="9"/>
        <v>0</v>
      </c>
      <c r="BL427" s="19" t="s">
        <v>187</v>
      </c>
      <c r="BM427" s="137" t="s">
        <v>760</v>
      </c>
    </row>
    <row r="428" spans="1:65" s="2" customFormat="1" ht="87.75" x14ac:dyDescent="0.2">
      <c r="A428" s="34"/>
      <c r="B428" s="35"/>
      <c r="C428" s="326"/>
      <c r="D428" s="345" t="s">
        <v>133</v>
      </c>
      <c r="E428" s="326"/>
      <c r="F428" s="346" t="s">
        <v>761</v>
      </c>
      <c r="G428" s="326"/>
      <c r="H428" s="326"/>
      <c r="I428" s="139"/>
      <c r="J428" s="326"/>
      <c r="K428" s="326"/>
      <c r="L428" s="35"/>
      <c r="M428" s="140"/>
      <c r="N428" s="141"/>
      <c r="O428" s="55"/>
      <c r="P428" s="55"/>
      <c r="Q428" s="55"/>
      <c r="R428" s="55"/>
      <c r="S428" s="55"/>
      <c r="T428" s="56"/>
      <c r="U428" s="34"/>
      <c r="V428" s="34"/>
      <c r="W428" s="34"/>
      <c r="X428" s="34"/>
      <c r="Y428" s="34"/>
      <c r="Z428" s="34"/>
      <c r="AA428" s="34"/>
      <c r="AB428" s="34"/>
      <c r="AC428" s="34"/>
      <c r="AD428" s="34"/>
      <c r="AE428" s="34"/>
      <c r="AT428" s="19" t="s">
        <v>133</v>
      </c>
      <c r="AU428" s="19" t="s">
        <v>83</v>
      </c>
    </row>
    <row r="429" spans="1:65" s="13" customFormat="1" x14ac:dyDescent="0.2">
      <c r="B429" s="142"/>
      <c r="C429" s="347"/>
      <c r="D429" s="345" t="s">
        <v>135</v>
      </c>
      <c r="E429" s="348" t="s">
        <v>3</v>
      </c>
      <c r="F429" s="349" t="s">
        <v>171</v>
      </c>
      <c r="G429" s="347"/>
      <c r="H429" s="350">
        <v>10</v>
      </c>
      <c r="I429" s="144"/>
      <c r="J429" s="347"/>
      <c r="K429" s="347"/>
      <c r="L429" s="142"/>
      <c r="M429" s="145"/>
      <c r="N429" s="146"/>
      <c r="O429" s="146"/>
      <c r="P429" s="146"/>
      <c r="Q429" s="146"/>
      <c r="R429" s="146"/>
      <c r="S429" s="146"/>
      <c r="T429" s="147"/>
      <c r="AT429" s="143" t="s">
        <v>135</v>
      </c>
      <c r="AU429" s="143" t="s">
        <v>83</v>
      </c>
      <c r="AV429" s="13" t="s">
        <v>83</v>
      </c>
      <c r="AW429" s="13" t="s">
        <v>32</v>
      </c>
      <c r="AX429" s="13" t="s">
        <v>73</v>
      </c>
      <c r="AY429" s="143" t="s">
        <v>124</v>
      </c>
    </row>
    <row r="430" spans="1:65" s="15" customFormat="1" x14ac:dyDescent="0.2">
      <c r="B430" s="154"/>
      <c r="C430" s="351"/>
      <c r="D430" s="345" t="s">
        <v>135</v>
      </c>
      <c r="E430" s="352" t="s">
        <v>3</v>
      </c>
      <c r="F430" s="353" t="s">
        <v>152</v>
      </c>
      <c r="G430" s="351"/>
      <c r="H430" s="354">
        <v>10</v>
      </c>
      <c r="I430" s="156"/>
      <c r="J430" s="351"/>
      <c r="K430" s="351"/>
      <c r="L430" s="154"/>
      <c r="M430" s="157"/>
      <c r="N430" s="158"/>
      <c r="O430" s="158"/>
      <c r="P430" s="158"/>
      <c r="Q430" s="158"/>
      <c r="R430" s="158"/>
      <c r="S430" s="158"/>
      <c r="T430" s="159"/>
      <c r="AT430" s="155" t="s">
        <v>135</v>
      </c>
      <c r="AU430" s="155" t="s">
        <v>83</v>
      </c>
      <c r="AV430" s="15" t="s">
        <v>132</v>
      </c>
      <c r="AW430" s="15" t="s">
        <v>32</v>
      </c>
      <c r="AX430" s="15" t="s">
        <v>81</v>
      </c>
      <c r="AY430" s="155" t="s">
        <v>124</v>
      </c>
    </row>
    <row r="431" spans="1:65" s="2" customFormat="1" ht="16.5" customHeight="1" x14ac:dyDescent="0.2">
      <c r="A431" s="34"/>
      <c r="B431" s="131"/>
      <c r="C431" s="358" t="s">
        <v>762</v>
      </c>
      <c r="D431" s="358" t="s">
        <v>230</v>
      </c>
      <c r="E431" s="359" t="s">
        <v>763</v>
      </c>
      <c r="F431" s="360" t="s">
        <v>764</v>
      </c>
      <c r="G431" s="361" t="s">
        <v>209</v>
      </c>
      <c r="H431" s="362">
        <v>10</v>
      </c>
      <c r="I431" s="166"/>
      <c r="J431" s="363">
        <f>ROUND(I431*H431,2)</f>
        <v>0</v>
      </c>
      <c r="K431" s="360" t="s">
        <v>131</v>
      </c>
      <c r="L431" s="167"/>
      <c r="M431" s="168" t="s">
        <v>3</v>
      </c>
      <c r="N431" s="169" t="s">
        <v>44</v>
      </c>
      <c r="O431" s="55"/>
      <c r="P431" s="135">
        <f>O431*H431</f>
        <v>0</v>
      </c>
      <c r="Q431" s="135">
        <v>0</v>
      </c>
      <c r="R431" s="135">
        <f>Q431*H431</f>
        <v>0</v>
      </c>
      <c r="S431" s="135">
        <v>0</v>
      </c>
      <c r="T431" s="136">
        <f>S431*H431</f>
        <v>0</v>
      </c>
      <c r="U431" s="34"/>
      <c r="V431" s="34"/>
      <c r="W431" s="34"/>
      <c r="X431" s="34"/>
      <c r="Y431" s="34"/>
      <c r="Z431" s="34"/>
      <c r="AA431" s="34"/>
      <c r="AB431" s="34"/>
      <c r="AC431" s="34"/>
      <c r="AD431" s="34"/>
      <c r="AE431" s="34"/>
      <c r="AR431" s="137" t="s">
        <v>233</v>
      </c>
      <c r="AT431" s="137" t="s">
        <v>230</v>
      </c>
      <c r="AU431" s="137" t="s">
        <v>83</v>
      </c>
      <c r="AY431" s="19" t="s">
        <v>124</v>
      </c>
      <c r="BE431" s="138">
        <f>IF(N431="základní",J431,0)</f>
        <v>0</v>
      </c>
      <c r="BF431" s="138">
        <f>IF(N431="snížená",J431,0)</f>
        <v>0</v>
      </c>
      <c r="BG431" s="138">
        <f>IF(N431="zákl. přenesená",J431,0)</f>
        <v>0</v>
      </c>
      <c r="BH431" s="138">
        <f>IF(N431="sníž. přenesená",J431,0)</f>
        <v>0</v>
      </c>
      <c r="BI431" s="138">
        <f>IF(N431="nulová",J431,0)</f>
        <v>0</v>
      </c>
      <c r="BJ431" s="19" t="s">
        <v>81</v>
      </c>
      <c r="BK431" s="138">
        <f>ROUND(I431*H431,2)</f>
        <v>0</v>
      </c>
      <c r="BL431" s="19" t="s">
        <v>187</v>
      </c>
      <c r="BM431" s="137" t="s">
        <v>765</v>
      </c>
    </row>
    <row r="432" spans="1:65" s="2" customFormat="1" ht="24" x14ac:dyDescent="0.2">
      <c r="A432" s="34"/>
      <c r="B432" s="131"/>
      <c r="C432" s="334" t="s">
        <v>377</v>
      </c>
      <c r="D432" s="334" t="s">
        <v>127</v>
      </c>
      <c r="E432" s="335" t="s">
        <v>766</v>
      </c>
      <c r="F432" s="336" t="s">
        <v>767</v>
      </c>
      <c r="G432" s="337" t="s">
        <v>209</v>
      </c>
      <c r="H432" s="338">
        <v>4</v>
      </c>
      <c r="I432" s="132"/>
      <c r="J432" s="339">
        <f>ROUND(I432*H432,2)</f>
        <v>0</v>
      </c>
      <c r="K432" s="336" t="s">
        <v>131</v>
      </c>
      <c r="L432" s="35"/>
      <c r="M432" s="133" t="s">
        <v>3</v>
      </c>
      <c r="N432" s="134" t="s">
        <v>44</v>
      </c>
      <c r="O432" s="55"/>
      <c r="P432" s="135">
        <f>O432*H432</f>
        <v>0</v>
      </c>
      <c r="Q432" s="135">
        <v>0</v>
      </c>
      <c r="R432" s="135">
        <f>Q432*H432</f>
        <v>0</v>
      </c>
      <c r="S432" s="135">
        <v>0</v>
      </c>
      <c r="T432" s="136">
        <f>S432*H432</f>
        <v>0</v>
      </c>
      <c r="U432" s="34"/>
      <c r="V432" s="34"/>
      <c r="W432" s="34"/>
      <c r="X432" s="34"/>
      <c r="Y432" s="34"/>
      <c r="Z432" s="34"/>
      <c r="AA432" s="34"/>
      <c r="AB432" s="34"/>
      <c r="AC432" s="34"/>
      <c r="AD432" s="34"/>
      <c r="AE432" s="34"/>
      <c r="AR432" s="137" t="s">
        <v>187</v>
      </c>
      <c r="AT432" s="137" t="s">
        <v>127</v>
      </c>
      <c r="AU432" s="137" t="s">
        <v>83</v>
      </c>
      <c r="AY432" s="19" t="s">
        <v>124</v>
      </c>
      <c r="BE432" s="138">
        <f>IF(N432="základní",J432,0)</f>
        <v>0</v>
      </c>
      <c r="BF432" s="138">
        <f>IF(N432="snížená",J432,0)</f>
        <v>0</v>
      </c>
      <c r="BG432" s="138">
        <f>IF(N432="zákl. přenesená",J432,0)</f>
        <v>0</v>
      </c>
      <c r="BH432" s="138">
        <f>IF(N432="sníž. přenesená",J432,0)</f>
        <v>0</v>
      </c>
      <c r="BI432" s="138">
        <f>IF(N432="nulová",J432,0)</f>
        <v>0</v>
      </c>
      <c r="BJ432" s="19" t="s">
        <v>81</v>
      </c>
      <c r="BK432" s="138">
        <f>ROUND(I432*H432,2)</f>
        <v>0</v>
      </c>
      <c r="BL432" s="19" t="s">
        <v>187</v>
      </c>
      <c r="BM432" s="137" t="s">
        <v>768</v>
      </c>
    </row>
    <row r="433" spans="1:65" s="2" customFormat="1" ht="87.75" x14ac:dyDescent="0.2">
      <c r="A433" s="34"/>
      <c r="B433" s="35"/>
      <c r="C433" s="326"/>
      <c r="D433" s="345" t="s">
        <v>133</v>
      </c>
      <c r="E433" s="326"/>
      <c r="F433" s="346" t="s">
        <v>761</v>
      </c>
      <c r="G433" s="326"/>
      <c r="H433" s="326"/>
      <c r="I433" s="139"/>
      <c r="J433" s="326"/>
      <c r="K433" s="326"/>
      <c r="L433" s="35"/>
      <c r="M433" s="140"/>
      <c r="N433" s="141"/>
      <c r="O433" s="55"/>
      <c r="P433" s="55"/>
      <c r="Q433" s="55"/>
      <c r="R433" s="55"/>
      <c r="S433" s="55"/>
      <c r="T433" s="56"/>
      <c r="U433" s="34"/>
      <c r="V433" s="34"/>
      <c r="W433" s="34"/>
      <c r="X433" s="34"/>
      <c r="Y433" s="34"/>
      <c r="Z433" s="34"/>
      <c r="AA433" s="34"/>
      <c r="AB433" s="34"/>
      <c r="AC433" s="34"/>
      <c r="AD433" s="34"/>
      <c r="AE433" s="34"/>
      <c r="AT433" s="19" t="s">
        <v>133</v>
      </c>
      <c r="AU433" s="19" t="s">
        <v>83</v>
      </c>
    </row>
    <row r="434" spans="1:65" s="2" customFormat="1" ht="16.5" customHeight="1" x14ac:dyDescent="0.2">
      <c r="A434" s="34"/>
      <c r="B434" s="131"/>
      <c r="C434" s="358" t="s">
        <v>769</v>
      </c>
      <c r="D434" s="358" t="s">
        <v>230</v>
      </c>
      <c r="E434" s="359" t="s">
        <v>770</v>
      </c>
      <c r="F434" s="360" t="s">
        <v>771</v>
      </c>
      <c r="G434" s="361" t="s">
        <v>155</v>
      </c>
      <c r="H434" s="362">
        <v>54</v>
      </c>
      <c r="I434" s="166"/>
      <c r="J434" s="363">
        <f>ROUND(I434*H434,2)</f>
        <v>0</v>
      </c>
      <c r="K434" s="360" t="s">
        <v>131</v>
      </c>
      <c r="L434" s="167"/>
      <c r="M434" s="168" t="s">
        <v>3</v>
      </c>
      <c r="N434" s="169" t="s">
        <v>44</v>
      </c>
      <c r="O434" s="55"/>
      <c r="P434" s="135">
        <f>O434*H434</f>
        <v>0</v>
      </c>
      <c r="Q434" s="135">
        <v>0</v>
      </c>
      <c r="R434" s="135">
        <f>Q434*H434</f>
        <v>0</v>
      </c>
      <c r="S434" s="135">
        <v>0</v>
      </c>
      <c r="T434" s="136">
        <f>S434*H434</f>
        <v>0</v>
      </c>
      <c r="U434" s="34"/>
      <c r="V434" s="34"/>
      <c r="W434" s="34"/>
      <c r="X434" s="34"/>
      <c r="Y434" s="34"/>
      <c r="Z434" s="34"/>
      <c r="AA434" s="34"/>
      <c r="AB434" s="34"/>
      <c r="AC434" s="34"/>
      <c r="AD434" s="34"/>
      <c r="AE434" s="34"/>
      <c r="AR434" s="137" t="s">
        <v>233</v>
      </c>
      <c r="AT434" s="137" t="s">
        <v>230</v>
      </c>
      <c r="AU434" s="137" t="s">
        <v>83</v>
      </c>
      <c r="AY434" s="19" t="s">
        <v>124</v>
      </c>
      <c r="BE434" s="138">
        <f>IF(N434="základní",J434,0)</f>
        <v>0</v>
      </c>
      <c r="BF434" s="138">
        <f>IF(N434="snížená",J434,0)</f>
        <v>0</v>
      </c>
      <c r="BG434" s="138">
        <f>IF(N434="zákl. přenesená",J434,0)</f>
        <v>0</v>
      </c>
      <c r="BH434" s="138">
        <f>IF(N434="sníž. přenesená",J434,0)</f>
        <v>0</v>
      </c>
      <c r="BI434" s="138">
        <f>IF(N434="nulová",J434,0)</f>
        <v>0</v>
      </c>
      <c r="BJ434" s="19" t="s">
        <v>81</v>
      </c>
      <c r="BK434" s="138">
        <f>ROUND(I434*H434,2)</f>
        <v>0</v>
      </c>
      <c r="BL434" s="19" t="s">
        <v>187</v>
      </c>
      <c r="BM434" s="137" t="s">
        <v>772</v>
      </c>
    </row>
    <row r="435" spans="1:65" s="13" customFormat="1" x14ac:dyDescent="0.2">
      <c r="B435" s="142"/>
      <c r="C435" s="347"/>
      <c r="D435" s="345" t="s">
        <v>135</v>
      </c>
      <c r="E435" s="348" t="s">
        <v>3</v>
      </c>
      <c r="F435" s="349" t="s">
        <v>773</v>
      </c>
      <c r="G435" s="347"/>
      <c r="H435" s="350">
        <v>54</v>
      </c>
      <c r="I435" s="144"/>
      <c r="J435" s="347"/>
      <c r="K435" s="347"/>
      <c r="L435" s="142"/>
      <c r="M435" s="145"/>
      <c r="N435" s="146"/>
      <c r="O435" s="146"/>
      <c r="P435" s="146"/>
      <c r="Q435" s="146"/>
      <c r="R435" s="146"/>
      <c r="S435" s="146"/>
      <c r="T435" s="147"/>
      <c r="AT435" s="143" t="s">
        <v>135</v>
      </c>
      <c r="AU435" s="143" t="s">
        <v>83</v>
      </c>
      <c r="AV435" s="13" t="s">
        <v>83</v>
      </c>
      <c r="AW435" s="13" t="s">
        <v>32</v>
      </c>
      <c r="AX435" s="13" t="s">
        <v>73</v>
      </c>
      <c r="AY435" s="143" t="s">
        <v>124</v>
      </c>
    </row>
    <row r="436" spans="1:65" s="15" customFormat="1" x14ac:dyDescent="0.2">
      <c r="B436" s="154"/>
      <c r="C436" s="351"/>
      <c r="D436" s="345" t="s">
        <v>135</v>
      </c>
      <c r="E436" s="352" t="s">
        <v>3</v>
      </c>
      <c r="F436" s="353" t="s">
        <v>152</v>
      </c>
      <c r="G436" s="351"/>
      <c r="H436" s="354">
        <v>54</v>
      </c>
      <c r="I436" s="156"/>
      <c r="J436" s="351"/>
      <c r="K436" s="351"/>
      <c r="L436" s="154"/>
      <c r="M436" s="157"/>
      <c r="N436" s="158"/>
      <c r="O436" s="158"/>
      <c r="P436" s="158"/>
      <c r="Q436" s="158"/>
      <c r="R436" s="158"/>
      <c r="S436" s="158"/>
      <c r="T436" s="159"/>
      <c r="AT436" s="155" t="s">
        <v>135</v>
      </c>
      <c r="AU436" s="155" t="s">
        <v>83</v>
      </c>
      <c r="AV436" s="15" t="s">
        <v>132</v>
      </c>
      <c r="AW436" s="15" t="s">
        <v>32</v>
      </c>
      <c r="AX436" s="15" t="s">
        <v>81</v>
      </c>
      <c r="AY436" s="155" t="s">
        <v>124</v>
      </c>
    </row>
    <row r="437" spans="1:65" s="2" customFormat="1" ht="24" x14ac:dyDescent="0.2">
      <c r="A437" s="34"/>
      <c r="B437" s="131"/>
      <c r="C437" s="334" t="s">
        <v>380</v>
      </c>
      <c r="D437" s="334" t="s">
        <v>127</v>
      </c>
      <c r="E437" s="335" t="s">
        <v>774</v>
      </c>
      <c r="F437" s="336" t="s">
        <v>775</v>
      </c>
      <c r="G437" s="337" t="s">
        <v>177</v>
      </c>
      <c r="H437" s="338">
        <v>0.32500000000000001</v>
      </c>
      <c r="I437" s="132"/>
      <c r="J437" s="339">
        <f>ROUND(I437*H437,2)</f>
        <v>0</v>
      </c>
      <c r="K437" s="336" t="s">
        <v>131</v>
      </c>
      <c r="L437" s="35"/>
      <c r="M437" s="133" t="s">
        <v>3</v>
      </c>
      <c r="N437" s="134" t="s">
        <v>44</v>
      </c>
      <c r="O437" s="55"/>
      <c r="P437" s="135">
        <f>O437*H437</f>
        <v>0</v>
      </c>
      <c r="Q437" s="135">
        <v>0</v>
      </c>
      <c r="R437" s="135">
        <f>Q437*H437</f>
        <v>0</v>
      </c>
      <c r="S437" s="135">
        <v>0</v>
      </c>
      <c r="T437" s="136">
        <f>S437*H437</f>
        <v>0</v>
      </c>
      <c r="U437" s="34"/>
      <c r="V437" s="34"/>
      <c r="W437" s="34"/>
      <c r="X437" s="34"/>
      <c r="Y437" s="34"/>
      <c r="Z437" s="34"/>
      <c r="AA437" s="34"/>
      <c r="AB437" s="34"/>
      <c r="AC437" s="34"/>
      <c r="AD437" s="34"/>
      <c r="AE437" s="34"/>
      <c r="AR437" s="137" t="s">
        <v>187</v>
      </c>
      <c r="AT437" s="137" t="s">
        <v>127</v>
      </c>
      <c r="AU437" s="137" t="s">
        <v>83</v>
      </c>
      <c r="AY437" s="19" t="s">
        <v>124</v>
      </c>
      <c r="BE437" s="138">
        <f>IF(N437="základní",J437,0)</f>
        <v>0</v>
      </c>
      <c r="BF437" s="138">
        <f>IF(N437="snížená",J437,0)</f>
        <v>0</v>
      </c>
      <c r="BG437" s="138">
        <f>IF(N437="zákl. přenesená",J437,0)</f>
        <v>0</v>
      </c>
      <c r="BH437" s="138">
        <f>IF(N437="sníž. přenesená",J437,0)</f>
        <v>0</v>
      </c>
      <c r="BI437" s="138">
        <f>IF(N437="nulová",J437,0)</f>
        <v>0</v>
      </c>
      <c r="BJ437" s="19" t="s">
        <v>81</v>
      </c>
      <c r="BK437" s="138">
        <f>ROUND(I437*H437,2)</f>
        <v>0</v>
      </c>
      <c r="BL437" s="19" t="s">
        <v>187</v>
      </c>
      <c r="BM437" s="137" t="s">
        <v>776</v>
      </c>
    </row>
    <row r="438" spans="1:65" s="2" customFormat="1" ht="68.25" x14ac:dyDescent="0.2">
      <c r="A438" s="34"/>
      <c r="B438" s="35"/>
      <c r="C438" s="326"/>
      <c r="D438" s="345" t="s">
        <v>133</v>
      </c>
      <c r="E438" s="326"/>
      <c r="F438" s="346" t="s">
        <v>777</v>
      </c>
      <c r="G438" s="326"/>
      <c r="H438" s="326"/>
      <c r="I438" s="139"/>
      <c r="J438" s="326"/>
      <c r="K438" s="326"/>
      <c r="L438" s="35"/>
      <c r="M438" s="140"/>
      <c r="N438" s="141"/>
      <c r="O438" s="55"/>
      <c r="P438" s="55"/>
      <c r="Q438" s="55"/>
      <c r="R438" s="55"/>
      <c r="S438" s="55"/>
      <c r="T438" s="56"/>
      <c r="U438" s="34"/>
      <c r="V438" s="34"/>
      <c r="W438" s="34"/>
      <c r="X438" s="34"/>
      <c r="Y438" s="34"/>
      <c r="Z438" s="34"/>
      <c r="AA438" s="34"/>
      <c r="AB438" s="34"/>
      <c r="AC438" s="34"/>
      <c r="AD438" s="34"/>
      <c r="AE438" s="34"/>
      <c r="AT438" s="19" t="s">
        <v>133</v>
      </c>
      <c r="AU438" s="19" t="s">
        <v>83</v>
      </c>
    </row>
    <row r="439" spans="1:65" s="2" customFormat="1" ht="24" x14ac:dyDescent="0.2">
      <c r="A439" s="34"/>
      <c r="B439" s="131"/>
      <c r="C439" s="334" t="s">
        <v>778</v>
      </c>
      <c r="D439" s="334" t="s">
        <v>127</v>
      </c>
      <c r="E439" s="335" t="s">
        <v>779</v>
      </c>
      <c r="F439" s="336" t="s">
        <v>780</v>
      </c>
      <c r="G439" s="337" t="s">
        <v>177</v>
      </c>
      <c r="H439" s="338">
        <v>0.32500000000000001</v>
      </c>
      <c r="I439" s="132"/>
      <c r="J439" s="339">
        <f>ROUND(I439*H439,2)</f>
        <v>0</v>
      </c>
      <c r="K439" s="336" t="s">
        <v>131</v>
      </c>
      <c r="L439" s="35"/>
      <c r="M439" s="133" t="s">
        <v>3</v>
      </c>
      <c r="N439" s="134" t="s">
        <v>44</v>
      </c>
      <c r="O439" s="55"/>
      <c r="P439" s="135">
        <f>O439*H439</f>
        <v>0</v>
      </c>
      <c r="Q439" s="135">
        <v>0</v>
      </c>
      <c r="R439" s="135">
        <f>Q439*H439</f>
        <v>0</v>
      </c>
      <c r="S439" s="135">
        <v>0</v>
      </c>
      <c r="T439" s="136">
        <f>S439*H439</f>
        <v>0</v>
      </c>
      <c r="U439" s="34"/>
      <c r="V439" s="34"/>
      <c r="W439" s="34"/>
      <c r="X439" s="34"/>
      <c r="Y439" s="34"/>
      <c r="Z439" s="34"/>
      <c r="AA439" s="34"/>
      <c r="AB439" s="34"/>
      <c r="AC439" s="34"/>
      <c r="AD439" s="34"/>
      <c r="AE439" s="34"/>
      <c r="AR439" s="137" t="s">
        <v>187</v>
      </c>
      <c r="AT439" s="137" t="s">
        <v>127</v>
      </c>
      <c r="AU439" s="137" t="s">
        <v>83</v>
      </c>
      <c r="AY439" s="19" t="s">
        <v>124</v>
      </c>
      <c r="BE439" s="138">
        <f>IF(N439="základní",J439,0)</f>
        <v>0</v>
      </c>
      <c r="BF439" s="138">
        <f>IF(N439="snížená",J439,0)</f>
        <v>0</v>
      </c>
      <c r="BG439" s="138">
        <f>IF(N439="zákl. přenesená",J439,0)</f>
        <v>0</v>
      </c>
      <c r="BH439" s="138">
        <f>IF(N439="sníž. přenesená",J439,0)</f>
        <v>0</v>
      </c>
      <c r="BI439" s="138">
        <f>IF(N439="nulová",J439,0)</f>
        <v>0</v>
      </c>
      <c r="BJ439" s="19" t="s">
        <v>81</v>
      </c>
      <c r="BK439" s="138">
        <f>ROUND(I439*H439,2)</f>
        <v>0</v>
      </c>
      <c r="BL439" s="19" t="s">
        <v>187</v>
      </c>
      <c r="BM439" s="137" t="s">
        <v>781</v>
      </c>
    </row>
    <row r="440" spans="1:65" s="2" customFormat="1" ht="68.25" x14ac:dyDescent="0.2">
      <c r="A440" s="34"/>
      <c r="B440" s="35"/>
      <c r="C440" s="326"/>
      <c r="D440" s="345" t="s">
        <v>133</v>
      </c>
      <c r="E440" s="326"/>
      <c r="F440" s="346" t="s">
        <v>777</v>
      </c>
      <c r="G440" s="326"/>
      <c r="H440" s="326"/>
      <c r="I440" s="139"/>
      <c r="J440" s="326"/>
      <c r="K440" s="326"/>
      <c r="L440" s="35"/>
      <c r="M440" s="140"/>
      <c r="N440" s="141"/>
      <c r="O440" s="55"/>
      <c r="P440" s="55"/>
      <c r="Q440" s="55"/>
      <c r="R440" s="55"/>
      <c r="S440" s="55"/>
      <c r="T440" s="56"/>
      <c r="U440" s="34"/>
      <c r="V440" s="34"/>
      <c r="W440" s="34"/>
      <c r="X440" s="34"/>
      <c r="Y440" s="34"/>
      <c r="Z440" s="34"/>
      <c r="AA440" s="34"/>
      <c r="AB440" s="34"/>
      <c r="AC440" s="34"/>
      <c r="AD440" s="34"/>
      <c r="AE440" s="34"/>
      <c r="AT440" s="19" t="s">
        <v>133</v>
      </c>
      <c r="AU440" s="19" t="s">
        <v>83</v>
      </c>
    </row>
    <row r="441" spans="1:65" s="12" customFormat="1" ht="25.9" customHeight="1" x14ac:dyDescent="0.2">
      <c r="B441" s="122"/>
      <c r="C441" s="328"/>
      <c r="D441" s="329" t="s">
        <v>72</v>
      </c>
      <c r="E441" s="330" t="s">
        <v>230</v>
      </c>
      <c r="F441" s="330" t="s">
        <v>782</v>
      </c>
      <c r="G441" s="328"/>
      <c r="H441" s="328"/>
      <c r="I441" s="124"/>
      <c r="J441" s="331">
        <f>BK441</f>
        <v>0</v>
      </c>
      <c r="K441" s="328"/>
      <c r="L441" s="122"/>
      <c r="M441" s="125"/>
      <c r="N441" s="126"/>
      <c r="O441" s="126"/>
      <c r="P441" s="127">
        <f>P442</f>
        <v>0</v>
      </c>
      <c r="Q441" s="126"/>
      <c r="R441" s="127">
        <f>R442</f>
        <v>0</v>
      </c>
      <c r="S441" s="126"/>
      <c r="T441" s="128">
        <f>T442</f>
        <v>0</v>
      </c>
      <c r="AR441" s="123" t="s">
        <v>159</v>
      </c>
      <c r="AT441" s="129" t="s">
        <v>72</v>
      </c>
      <c r="AU441" s="129" t="s">
        <v>73</v>
      </c>
      <c r="AY441" s="123" t="s">
        <v>124</v>
      </c>
      <c r="BK441" s="130">
        <f>BK442</f>
        <v>0</v>
      </c>
    </row>
    <row r="442" spans="1:65" s="12" customFormat="1" ht="22.9" customHeight="1" x14ac:dyDescent="0.2">
      <c r="B442" s="122"/>
      <c r="C442" s="328"/>
      <c r="D442" s="329" t="s">
        <v>72</v>
      </c>
      <c r="E442" s="332" t="s">
        <v>783</v>
      </c>
      <c r="F442" s="332" t="s">
        <v>784</v>
      </c>
      <c r="G442" s="328"/>
      <c r="H442" s="328"/>
      <c r="I442" s="124"/>
      <c r="J442" s="333">
        <f>BK442</f>
        <v>0</v>
      </c>
      <c r="K442" s="328"/>
      <c r="L442" s="122"/>
      <c r="M442" s="125"/>
      <c r="N442" s="126"/>
      <c r="O442" s="126"/>
      <c r="P442" s="127">
        <f>SUM(P443:P444)</f>
        <v>0</v>
      </c>
      <c r="Q442" s="126"/>
      <c r="R442" s="127">
        <f>SUM(R443:R444)</f>
        <v>0</v>
      </c>
      <c r="S442" s="126"/>
      <c r="T442" s="128">
        <f>SUM(T443:T444)</f>
        <v>0</v>
      </c>
      <c r="AR442" s="123" t="s">
        <v>159</v>
      </c>
      <c r="AT442" s="129" t="s">
        <v>72</v>
      </c>
      <c r="AU442" s="129" t="s">
        <v>81</v>
      </c>
      <c r="AY442" s="123" t="s">
        <v>124</v>
      </c>
      <c r="BK442" s="130">
        <f>SUM(BK443:BK444)</f>
        <v>0</v>
      </c>
    </row>
    <row r="443" spans="1:65" s="2" customFormat="1" ht="16.5" customHeight="1" x14ac:dyDescent="0.2">
      <c r="A443" s="34"/>
      <c r="B443" s="131"/>
      <c r="C443" s="334" t="s">
        <v>384</v>
      </c>
      <c r="D443" s="334" t="s">
        <v>127</v>
      </c>
      <c r="E443" s="335" t="s">
        <v>785</v>
      </c>
      <c r="F443" s="336" t="s">
        <v>786</v>
      </c>
      <c r="G443" s="337" t="s">
        <v>209</v>
      </c>
      <c r="H443" s="338">
        <v>1</v>
      </c>
      <c r="I443" s="132"/>
      <c r="J443" s="339">
        <f>ROUND(I443*H443,2)</f>
        <v>0</v>
      </c>
      <c r="K443" s="336" t="s">
        <v>131</v>
      </c>
      <c r="L443" s="35"/>
      <c r="M443" s="133" t="s">
        <v>3</v>
      </c>
      <c r="N443" s="134" t="s">
        <v>44</v>
      </c>
      <c r="O443" s="55"/>
      <c r="P443" s="135">
        <f>O443*H443</f>
        <v>0</v>
      </c>
      <c r="Q443" s="135">
        <v>0</v>
      </c>
      <c r="R443" s="135">
        <f>Q443*H443</f>
        <v>0</v>
      </c>
      <c r="S443" s="135">
        <v>0</v>
      </c>
      <c r="T443" s="136">
        <f>S443*H443</f>
        <v>0</v>
      </c>
      <c r="U443" s="34"/>
      <c r="V443" s="34"/>
      <c r="W443" s="34"/>
      <c r="X443" s="34"/>
      <c r="Y443" s="34"/>
      <c r="Z443" s="34"/>
      <c r="AA443" s="34"/>
      <c r="AB443" s="34"/>
      <c r="AC443" s="34"/>
      <c r="AD443" s="34"/>
      <c r="AE443" s="34"/>
      <c r="AR443" s="137" t="s">
        <v>326</v>
      </c>
      <c r="AT443" s="137" t="s">
        <v>127</v>
      </c>
      <c r="AU443" s="137" t="s">
        <v>83</v>
      </c>
      <c r="AY443" s="19" t="s">
        <v>124</v>
      </c>
      <c r="BE443" s="138">
        <f>IF(N443="základní",J443,0)</f>
        <v>0</v>
      </c>
      <c r="BF443" s="138">
        <f>IF(N443="snížená",J443,0)</f>
        <v>0</v>
      </c>
      <c r="BG443" s="138">
        <f>IF(N443="zákl. přenesená",J443,0)</f>
        <v>0</v>
      </c>
      <c r="BH443" s="138">
        <f>IF(N443="sníž. přenesená",J443,0)</f>
        <v>0</v>
      </c>
      <c r="BI443" s="138">
        <f>IF(N443="nulová",J443,0)</f>
        <v>0</v>
      </c>
      <c r="BJ443" s="19" t="s">
        <v>81</v>
      </c>
      <c r="BK443" s="138">
        <f>ROUND(I443*H443,2)</f>
        <v>0</v>
      </c>
      <c r="BL443" s="19" t="s">
        <v>326</v>
      </c>
      <c r="BM443" s="137" t="s">
        <v>787</v>
      </c>
    </row>
    <row r="444" spans="1:65" s="2" customFormat="1" ht="16.5" customHeight="1" x14ac:dyDescent="0.2">
      <c r="A444" s="34"/>
      <c r="B444" s="131"/>
      <c r="C444" s="358" t="s">
        <v>788</v>
      </c>
      <c r="D444" s="358" t="s">
        <v>230</v>
      </c>
      <c r="E444" s="359" t="s">
        <v>789</v>
      </c>
      <c r="F444" s="360" t="s">
        <v>790</v>
      </c>
      <c r="G444" s="361" t="s">
        <v>209</v>
      </c>
      <c r="H444" s="362">
        <v>1</v>
      </c>
      <c r="I444" s="166"/>
      <c r="J444" s="363">
        <f>ROUND(I444*H444,2)</f>
        <v>0</v>
      </c>
      <c r="K444" s="360" t="s">
        <v>3</v>
      </c>
      <c r="L444" s="167"/>
      <c r="M444" s="168" t="s">
        <v>3</v>
      </c>
      <c r="N444" s="169" t="s">
        <v>44</v>
      </c>
      <c r="O444" s="55"/>
      <c r="P444" s="135">
        <f>O444*H444</f>
        <v>0</v>
      </c>
      <c r="Q444" s="135">
        <v>0</v>
      </c>
      <c r="R444" s="135">
        <f>Q444*H444</f>
        <v>0</v>
      </c>
      <c r="S444" s="135">
        <v>0</v>
      </c>
      <c r="T444" s="136">
        <f>S444*H444</f>
        <v>0</v>
      </c>
      <c r="U444" s="34"/>
      <c r="V444" s="34"/>
      <c r="W444" s="34"/>
      <c r="X444" s="34"/>
      <c r="Y444" s="34"/>
      <c r="Z444" s="34"/>
      <c r="AA444" s="34"/>
      <c r="AB444" s="34"/>
      <c r="AC444" s="34"/>
      <c r="AD444" s="34"/>
      <c r="AE444" s="34"/>
      <c r="AR444" s="137" t="s">
        <v>791</v>
      </c>
      <c r="AT444" s="137" t="s">
        <v>230</v>
      </c>
      <c r="AU444" s="137" t="s">
        <v>83</v>
      </c>
      <c r="AY444" s="19" t="s">
        <v>124</v>
      </c>
      <c r="BE444" s="138">
        <f>IF(N444="základní",J444,0)</f>
        <v>0</v>
      </c>
      <c r="BF444" s="138">
        <f>IF(N444="snížená",J444,0)</f>
        <v>0</v>
      </c>
      <c r="BG444" s="138">
        <f>IF(N444="zákl. přenesená",J444,0)</f>
        <v>0</v>
      </c>
      <c r="BH444" s="138">
        <f>IF(N444="sníž. přenesená",J444,0)</f>
        <v>0</v>
      </c>
      <c r="BI444" s="138">
        <f>IF(N444="nulová",J444,0)</f>
        <v>0</v>
      </c>
      <c r="BJ444" s="19" t="s">
        <v>81</v>
      </c>
      <c r="BK444" s="138">
        <f>ROUND(I444*H444,2)</f>
        <v>0</v>
      </c>
      <c r="BL444" s="19" t="s">
        <v>326</v>
      </c>
      <c r="BM444" s="137" t="s">
        <v>792</v>
      </c>
    </row>
    <row r="445" spans="1:65" s="12" customFormat="1" ht="25.9" customHeight="1" x14ac:dyDescent="0.2">
      <c r="B445" s="122"/>
      <c r="C445" s="328"/>
      <c r="D445" s="329" t="s">
        <v>72</v>
      </c>
      <c r="E445" s="330" t="s">
        <v>91</v>
      </c>
      <c r="F445" s="330" t="s">
        <v>793</v>
      </c>
      <c r="G445" s="328"/>
      <c r="H445" s="328"/>
      <c r="I445" s="124"/>
      <c r="J445" s="331">
        <f>BK445</f>
        <v>0</v>
      </c>
      <c r="K445" s="328"/>
      <c r="L445" s="122"/>
      <c r="M445" s="125"/>
      <c r="N445" s="126"/>
      <c r="O445" s="126"/>
      <c r="P445" s="127">
        <f>P446+P451</f>
        <v>0</v>
      </c>
      <c r="Q445" s="126"/>
      <c r="R445" s="127">
        <f>R446+R451</f>
        <v>0</v>
      </c>
      <c r="S445" s="126"/>
      <c r="T445" s="128">
        <f>T446+T451</f>
        <v>0</v>
      </c>
      <c r="AR445" s="123" t="s">
        <v>168</v>
      </c>
      <c r="AT445" s="129" t="s">
        <v>72</v>
      </c>
      <c r="AU445" s="129" t="s">
        <v>73</v>
      </c>
      <c r="AY445" s="123" t="s">
        <v>124</v>
      </c>
      <c r="BK445" s="130">
        <f>BK446+BK451</f>
        <v>0</v>
      </c>
    </row>
    <row r="446" spans="1:65" s="12" customFormat="1" ht="22.9" customHeight="1" x14ac:dyDescent="0.2">
      <c r="B446" s="122"/>
      <c r="C446" s="328"/>
      <c r="D446" s="329" t="s">
        <v>72</v>
      </c>
      <c r="E446" s="332" t="s">
        <v>794</v>
      </c>
      <c r="F446" s="332" t="s">
        <v>795</v>
      </c>
      <c r="G446" s="328"/>
      <c r="H446" s="328"/>
      <c r="I446" s="124"/>
      <c r="J446" s="333">
        <f>BK446</f>
        <v>0</v>
      </c>
      <c r="K446" s="328"/>
      <c r="L446" s="122"/>
      <c r="M446" s="125"/>
      <c r="N446" s="126"/>
      <c r="O446" s="126"/>
      <c r="P446" s="127">
        <f>P447</f>
        <v>0</v>
      </c>
      <c r="Q446" s="126"/>
      <c r="R446" s="127">
        <f>R447</f>
        <v>0</v>
      </c>
      <c r="S446" s="126"/>
      <c r="T446" s="128">
        <f>T447</f>
        <v>0</v>
      </c>
      <c r="AR446" s="123" t="s">
        <v>168</v>
      </c>
      <c r="AT446" s="129" t="s">
        <v>72</v>
      </c>
      <c r="AU446" s="129" t="s">
        <v>81</v>
      </c>
      <c r="AY446" s="123" t="s">
        <v>124</v>
      </c>
      <c r="BK446" s="130">
        <f>BK447</f>
        <v>0</v>
      </c>
    </row>
    <row r="447" spans="1:65" s="2" customFormat="1" ht="16.5" customHeight="1" x14ac:dyDescent="0.2">
      <c r="A447" s="34"/>
      <c r="B447" s="131"/>
      <c r="C447" s="334" t="s">
        <v>578</v>
      </c>
      <c r="D447" s="334" t="s">
        <v>127</v>
      </c>
      <c r="E447" s="335" t="s">
        <v>1394</v>
      </c>
      <c r="F447" s="336" t="s">
        <v>796</v>
      </c>
      <c r="G447" s="337" t="s">
        <v>656</v>
      </c>
      <c r="H447" s="338">
        <v>1</v>
      </c>
      <c r="I447" s="132"/>
      <c r="J447" s="339">
        <f>ROUND(I447*H447,2)</f>
        <v>0</v>
      </c>
      <c r="K447" s="336"/>
      <c r="L447" s="35"/>
      <c r="M447" s="133" t="s">
        <v>3</v>
      </c>
      <c r="N447" s="134" t="s">
        <v>44</v>
      </c>
      <c r="O447" s="55"/>
      <c r="P447" s="135">
        <f>O447*H447</f>
        <v>0</v>
      </c>
      <c r="Q447" s="135">
        <v>0</v>
      </c>
      <c r="R447" s="135">
        <f>Q447*H447</f>
        <v>0</v>
      </c>
      <c r="S447" s="135">
        <v>0</v>
      </c>
      <c r="T447" s="136">
        <f>S447*H447</f>
        <v>0</v>
      </c>
      <c r="U447" s="34"/>
      <c r="V447" s="34"/>
      <c r="W447" s="34"/>
      <c r="X447" s="34"/>
      <c r="Y447" s="34"/>
      <c r="Z447" s="34"/>
      <c r="AA447" s="34"/>
      <c r="AB447" s="34"/>
      <c r="AC447" s="34"/>
      <c r="AD447" s="34"/>
      <c r="AE447" s="34"/>
      <c r="AR447" s="137" t="s">
        <v>132</v>
      </c>
      <c r="AT447" s="137" t="s">
        <v>127</v>
      </c>
      <c r="AU447" s="137" t="s">
        <v>83</v>
      </c>
      <c r="AY447" s="19" t="s">
        <v>124</v>
      </c>
      <c r="BE447" s="138">
        <f>IF(N447="základní",J447,0)</f>
        <v>0</v>
      </c>
      <c r="BF447" s="138">
        <f>IF(N447="snížená",J447,0)</f>
        <v>0</v>
      </c>
      <c r="BG447" s="138">
        <f>IF(N447="zákl. přenesená",J447,0)</f>
        <v>0</v>
      </c>
      <c r="BH447" s="138">
        <f>IF(N447="sníž. přenesená",J447,0)</f>
        <v>0</v>
      </c>
      <c r="BI447" s="138">
        <f>IF(N447="nulová",J447,0)</f>
        <v>0</v>
      </c>
      <c r="BJ447" s="19" t="s">
        <v>81</v>
      </c>
      <c r="BK447" s="138">
        <f>ROUND(I447*H447,2)</f>
        <v>0</v>
      </c>
      <c r="BL447" s="19" t="s">
        <v>132</v>
      </c>
      <c r="BM447" s="137" t="s">
        <v>797</v>
      </c>
    </row>
    <row r="448" spans="1:65" s="2" customFormat="1" ht="11.25" customHeight="1" x14ac:dyDescent="0.2">
      <c r="A448" s="34"/>
      <c r="B448" s="131"/>
      <c r="C448" s="368"/>
      <c r="D448" s="345" t="s">
        <v>1395</v>
      </c>
      <c r="E448" s="369"/>
      <c r="F448" s="370" t="s">
        <v>1396</v>
      </c>
      <c r="G448" s="371"/>
      <c r="H448" s="372"/>
      <c r="I448" s="260"/>
      <c r="J448" s="373"/>
      <c r="K448" s="374"/>
      <c r="L448" s="35"/>
      <c r="M448" s="133"/>
      <c r="N448" s="261"/>
      <c r="O448" s="262"/>
      <c r="P448" s="263"/>
      <c r="Q448" s="263"/>
      <c r="R448" s="263"/>
      <c r="S448" s="263"/>
      <c r="T448" s="136"/>
      <c r="U448" s="34"/>
      <c r="V448" s="34"/>
      <c r="W448" s="34"/>
      <c r="X448" s="34"/>
      <c r="Y448" s="34"/>
      <c r="Z448" s="34"/>
      <c r="AA448" s="34"/>
      <c r="AB448" s="34"/>
      <c r="AC448" s="34"/>
      <c r="AD448" s="34"/>
      <c r="AE448" s="34"/>
      <c r="AR448" s="137"/>
      <c r="AT448" s="137"/>
      <c r="AU448" s="137"/>
      <c r="AY448" s="19"/>
      <c r="BE448" s="138"/>
      <c r="BF448" s="138"/>
      <c r="BG448" s="138"/>
      <c r="BH448" s="138"/>
      <c r="BI448" s="138"/>
      <c r="BJ448" s="19"/>
      <c r="BK448" s="138"/>
      <c r="BL448" s="19"/>
      <c r="BM448" s="137"/>
    </row>
    <row r="449" spans="1:65" s="2" customFormat="1" ht="11.25" customHeight="1" x14ac:dyDescent="0.2">
      <c r="A449" s="34"/>
      <c r="B449" s="131"/>
      <c r="C449" s="368"/>
      <c r="D449" s="345" t="s">
        <v>1395</v>
      </c>
      <c r="E449" s="369"/>
      <c r="F449" s="375" t="s">
        <v>1397</v>
      </c>
      <c r="G449" s="371"/>
      <c r="H449" s="372"/>
      <c r="I449" s="260"/>
      <c r="J449" s="373"/>
      <c r="K449" s="374"/>
      <c r="L449" s="35"/>
      <c r="M449" s="133"/>
      <c r="N449" s="261"/>
      <c r="O449" s="262"/>
      <c r="P449" s="263"/>
      <c r="Q449" s="263"/>
      <c r="R449" s="263"/>
      <c r="S449" s="263"/>
      <c r="T449" s="136"/>
      <c r="U449" s="34"/>
      <c r="V449" s="34"/>
      <c r="W449" s="34"/>
      <c r="X449" s="34"/>
      <c r="Y449" s="34"/>
      <c r="Z449" s="34"/>
      <c r="AA449" s="34"/>
      <c r="AB449" s="34"/>
      <c r="AC449" s="34"/>
      <c r="AD449" s="34"/>
      <c r="AE449" s="34"/>
      <c r="AR449" s="137"/>
      <c r="AT449" s="137"/>
      <c r="AU449" s="137"/>
      <c r="AY449" s="19"/>
      <c r="BE449" s="138"/>
      <c r="BF449" s="138"/>
      <c r="BG449" s="138"/>
      <c r="BH449" s="138"/>
      <c r="BI449" s="138"/>
      <c r="BJ449" s="19"/>
      <c r="BK449" s="138"/>
      <c r="BL449" s="19"/>
      <c r="BM449" s="137"/>
    </row>
    <row r="450" spans="1:65" s="264" customFormat="1" x14ac:dyDescent="0.2">
      <c r="B450" s="265"/>
      <c r="C450" s="340"/>
      <c r="D450" s="341" t="s">
        <v>1395</v>
      </c>
      <c r="E450" s="340"/>
      <c r="F450" s="376" t="s">
        <v>1407</v>
      </c>
      <c r="G450" s="340"/>
      <c r="H450" s="340"/>
      <c r="I450" s="343"/>
      <c r="J450" s="340"/>
      <c r="K450" s="340"/>
      <c r="L450" s="265"/>
      <c r="M450" s="266"/>
      <c r="N450" s="267"/>
      <c r="O450" s="267"/>
      <c r="P450" s="267"/>
      <c r="Q450" s="267"/>
      <c r="R450" s="267"/>
      <c r="S450" s="267"/>
      <c r="T450" s="268"/>
      <c r="AT450" s="269"/>
      <c r="AU450" s="269"/>
    </row>
    <row r="451" spans="1:65" s="12" customFormat="1" ht="22.9" customHeight="1" x14ac:dyDescent="0.2">
      <c r="B451" s="122"/>
      <c r="C451" s="328"/>
      <c r="D451" s="329" t="s">
        <v>72</v>
      </c>
      <c r="E451" s="332" t="s">
        <v>798</v>
      </c>
      <c r="F451" s="332" t="s">
        <v>799</v>
      </c>
      <c r="G451" s="328"/>
      <c r="H451" s="328"/>
      <c r="I451" s="124"/>
      <c r="J451" s="333">
        <f>BK451</f>
        <v>0</v>
      </c>
      <c r="K451" s="328"/>
      <c r="L451" s="122"/>
      <c r="M451" s="125"/>
      <c r="N451" s="126"/>
      <c r="O451" s="126"/>
      <c r="P451" s="127">
        <f>P452</f>
        <v>0</v>
      </c>
      <c r="Q451" s="126"/>
      <c r="R451" s="127">
        <f>R452</f>
        <v>0</v>
      </c>
      <c r="S451" s="126"/>
      <c r="T451" s="128">
        <f>T452</f>
        <v>0</v>
      </c>
      <c r="AR451" s="123" t="s">
        <v>168</v>
      </c>
      <c r="AT451" s="129" t="s">
        <v>72</v>
      </c>
      <c r="AU451" s="129" t="s">
        <v>81</v>
      </c>
      <c r="AY451" s="123" t="s">
        <v>124</v>
      </c>
      <c r="BK451" s="130">
        <f>BK452</f>
        <v>0</v>
      </c>
    </row>
    <row r="452" spans="1:65" s="2" customFormat="1" ht="16.5" customHeight="1" x14ac:dyDescent="0.2">
      <c r="A452" s="34"/>
      <c r="B452" s="131"/>
      <c r="C452" s="334" t="s">
        <v>800</v>
      </c>
      <c r="D452" s="334" t="s">
        <v>127</v>
      </c>
      <c r="E452" s="335" t="s">
        <v>1398</v>
      </c>
      <c r="F452" s="336" t="s">
        <v>801</v>
      </c>
      <c r="G452" s="337" t="s">
        <v>802</v>
      </c>
      <c r="H452" s="338">
        <v>1</v>
      </c>
      <c r="I452" s="132"/>
      <c r="J452" s="339">
        <f>ROUND(I452*H452,2)</f>
        <v>0</v>
      </c>
      <c r="K452" s="336"/>
      <c r="L452" s="35"/>
      <c r="M452" s="174" t="s">
        <v>3</v>
      </c>
      <c r="N452" s="175" t="s">
        <v>44</v>
      </c>
      <c r="O452" s="172"/>
      <c r="P452" s="176">
        <f>O452*H452</f>
        <v>0</v>
      </c>
      <c r="Q452" s="176">
        <v>0</v>
      </c>
      <c r="R452" s="176">
        <f>Q452*H452</f>
        <v>0</v>
      </c>
      <c r="S452" s="176">
        <v>0</v>
      </c>
      <c r="T452" s="177">
        <f>S452*H452</f>
        <v>0</v>
      </c>
      <c r="U452" s="34"/>
      <c r="V452" s="34"/>
      <c r="W452" s="34"/>
      <c r="X452" s="34"/>
      <c r="Y452" s="34"/>
      <c r="Z452" s="34"/>
      <c r="AA452" s="34"/>
      <c r="AB452" s="34"/>
      <c r="AC452" s="34"/>
      <c r="AD452" s="34"/>
      <c r="AE452" s="34"/>
      <c r="AR452" s="137" t="s">
        <v>132</v>
      </c>
      <c r="AT452" s="137" t="s">
        <v>127</v>
      </c>
      <c r="AU452" s="137" t="s">
        <v>83</v>
      </c>
      <c r="AY452" s="19" t="s">
        <v>124</v>
      </c>
      <c r="BE452" s="138">
        <f>IF(N452="základní",J452,0)</f>
        <v>0</v>
      </c>
      <c r="BF452" s="138">
        <f>IF(N452="snížená",J452,0)</f>
        <v>0</v>
      </c>
      <c r="BG452" s="138">
        <f>IF(N452="zákl. přenesená",J452,0)</f>
        <v>0</v>
      </c>
      <c r="BH452" s="138">
        <f>IF(N452="sníž. přenesená",J452,0)</f>
        <v>0</v>
      </c>
      <c r="BI452" s="138">
        <f>IF(N452="nulová",J452,0)</f>
        <v>0</v>
      </c>
      <c r="BJ452" s="19" t="s">
        <v>81</v>
      </c>
      <c r="BK452" s="138">
        <f>ROUND(I452*H452,2)</f>
        <v>0</v>
      </c>
      <c r="BL452" s="19" t="s">
        <v>132</v>
      </c>
      <c r="BM452" s="137" t="s">
        <v>803</v>
      </c>
    </row>
    <row r="453" spans="1:65" s="2" customFormat="1" ht="6.95" customHeight="1" x14ac:dyDescent="0.2">
      <c r="A453" s="34"/>
      <c r="B453" s="44"/>
      <c r="C453" s="45"/>
      <c r="D453" s="45"/>
      <c r="E453" s="45"/>
      <c r="F453" s="45"/>
      <c r="G453" s="45"/>
      <c r="H453" s="45"/>
      <c r="I453" s="344"/>
      <c r="J453" s="45"/>
      <c r="K453" s="45"/>
      <c r="L453" s="35"/>
      <c r="M453" s="34"/>
      <c r="O453" s="34"/>
      <c r="P453" s="34"/>
      <c r="Q453" s="34"/>
      <c r="R453" s="34"/>
      <c r="S453" s="34"/>
      <c r="T453" s="34"/>
      <c r="U453" s="34"/>
      <c r="V453" s="34"/>
      <c r="W453" s="34"/>
      <c r="X453" s="34"/>
      <c r="Y453" s="34"/>
      <c r="Z453" s="34"/>
      <c r="AA453" s="34"/>
      <c r="AB453" s="34"/>
      <c r="AC453" s="34"/>
      <c r="AD453" s="34"/>
      <c r="AE453" s="34"/>
    </row>
  </sheetData>
  <sheetProtection algorithmName="SHA-512" hashValue="zufUAqsPugsAGoIi6mRCeWL8AeKSUcYSFLeeGGPcXU6wpV33rgvvUvrzK7/8To8RKmPz+IHhUAmnZFtl5WeE+A==" saltValue="z/oTXQCfMJMgEYNO502ZQg==" spinCount="100000" sheet="1" objects="1" scenarios="1"/>
  <autoFilter ref="C100:K452" xr:uid="{00000000-0009-0000-0000-000002000000}"/>
  <mergeCells count="9">
    <mergeCell ref="E50:H50"/>
    <mergeCell ref="E91:H91"/>
    <mergeCell ref="E93:H9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BM558"/>
  <sheetViews>
    <sheetView showGridLines="0" topLeftCell="A65" zoomScale="70" zoomScaleNormal="70" workbookViewId="0">
      <selection activeCell="I99" sqref="I99"/>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97" t="s">
        <v>6</v>
      </c>
      <c r="M2" s="298"/>
      <c r="N2" s="298"/>
      <c r="O2" s="298"/>
      <c r="P2" s="298"/>
      <c r="Q2" s="298"/>
      <c r="R2" s="298"/>
      <c r="S2" s="298"/>
      <c r="T2" s="298"/>
      <c r="U2" s="298"/>
      <c r="V2" s="298"/>
      <c r="AT2" s="19" t="s">
        <v>89</v>
      </c>
    </row>
    <row r="3" spans="1:46" s="1" customFormat="1" ht="6.95" customHeight="1" x14ac:dyDescent="0.2">
      <c r="B3" s="20"/>
      <c r="C3" s="21"/>
      <c r="D3" s="21"/>
      <c r="E3" s="21"/>
      <c r="F3" s="21"/>
      <c r="G3" s="21"/>
      <c r="H3" s="21"/>
      <c r="I3" s="21"/>
      <c r="J3" s="21"/>
      <c r="K3" s="21"/>
      <c r="L3" s="22"/>
      <c r="AT3" s="19" t="s">
        <v>83</v>
      </c>
    </row>
    <row r="4" spans="1:46" s="1" customFormat="1" ht="24.95" customHeight="1" x14ac:dyDescent="0.2">
      <c r="B4" s="22"/>
      <c r="D4" s="23" t="s">
        <v>93</v>
      </c>
      <c r="L4" s="22"/>
      <c r="M4" s="90" t="s">
        <v>11</v>
      </c>
      <c r="AT4" s="19" t="s">
        <v>4</v>
      </c>
    </row>
    <row r="5" spans="1:46" s="1" customFormat="1" ht="6.95" customHeight="1" x14ac:dyDescent="0.2">
      <c r="B5" s="22"/>
      <c r="L5" s="22"/>
    </row>
    <row r="6" spans="1:46" s="1" customFormat="1" ht="12" customHeight="1" x14ac:dyDescent="0.2">
      <c r="B6" s="22"/>
      <c r="D6" s="29" t="s">
        <v>17</v>
      </c>
      <c r="L6" s="22"/>
    </row>
    <row r="7" spans="1:46" s="1" customFormat="1" ht="16.5" customHeight="1" x14ac:dyDescent="0.2">
      <c r="B7" s="22"/>
      <c r="E7" s="311" t="str">
        <f>'Rekapitulace zakázky'!K6</f>
        <v>Zateplení obvodového pláště MŠ Nad Palatou obj. Pod Lipkami 3183-5 Praha 5 Smíchov</v>
      </c>
      <c r="F7" s="312"/>
      <c r="G7" s="312"/>
      <c r="H7" s="312"/>
      <c r="L7" s="22"/>
    </row>
    <row r="8" spans="1:46" s="2" customFormat="1" ht="12" customHeight="1" x14ac:dyDescent="0.2">
      <c r="A8" s="34"/>
      <c r="B8" s="35"/>
      <c r="C8" s="34"/>
      <c r="D8" s="29" t="s">
        <v>94</v>
      </c>
      <c r="E8" s="34"/>
      <c r="F8" s="34"/>
      <c r="G8" s="34"/>
      <c r="H8" s="34"/>
      <c r="I8" s="34"/>
      <c r="J8" s="34"/>
      <c r="K8" s="34"/>
      <c r="L8" s="91"/>
      <c r="S8" s="34"/>
      <c r="T8" s="34"/>
      <c r="U8" s="34"/>
      <c r="V8" s="34"/>
      <c r="W8" s="34"/>
      <c r="X8" s="34"/>
      <c r="Y8" s="34"/>
      <c r="Z8" s="34"/>
      <c r="AA8" s="34"/>
      <c r="AB8" s="34"/>
      <c r="AC8" s="34"/>
      <c r="AD8" s="34"/>
      <c r="AE8" s="34"/>
    </row>
    <row r="9" spans="1:46" s="2" customFormat="1" ht="16.5" customHeight="1" x14ac:dyDescent="0.2">
      <c r="A9" s="34"/>
      <c r="B9" s="35"/>
      <c r="C9" s="34"/>
      <c r="D9" s="34"/>
      <c r="E9" s="291" t="s">
        <v>804</v>
      </c>
      <c r="F9" s="310"/>
      <c r="G9" s="310"/>
      <c r="H9" s="310"/>
      <c r="I9" s="34"/>
      <c r="J9" s="34"/>
      <c r="K9" s="34"/>
      <c r="L9" s="91"/>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x14ac:dyDescent="0.2">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x14ac:dyDescent="0.2">
      <c r="A12" s="34"/>
      <c r="B12" s="35"/>
      <c r="C12" s="34"/>
      <c r="D12" s="29" t="s">
        <v>21</v>
      </c>
      <c r="E12" s="34"/>
      <c r="F12" s="27" t="s">
        <v>22</v>
      </c>
      <c r="G12" s="34"/>
      <c r="H12" s="34"/>
      <c r="I12" s="29" t="s">
        <v>23</v>
      </c>
      <c r="J12" s="52">
        <f>'Rekapitulace zakázky'!AN8</f>
        <v>44316</v>
      </c>
      <c r="K12" s="34"/>
      <c r="L12" s="91"/>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3</v>
      </c>
      <c r="K14" s="34"/>
      <c r="L14" s="91"/>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26</v>
      </c>
      <c r="F15" s="34"/>
      <c r="G15" s="34"/>
      <c r="H15" s="34"/>
      <c r="I15" s="29" t="s">
        <v>27</v>
      </c>
      <c r="J15" s="27" t="s">
        <v>3</v>
      </c>
      <c r="K15" s="34"/>
      <c r="L15" s="91"/>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x14ac:dyDescent="0.2">
      <c r="A17" s="34"/>
      <c r="B17" s="35"/>
      <c r="C17" s="34"/>
      <c r="D17" s="29" t="s">
        <v>28</v>
      </c>
      <c r="E17" s="34"/>
      <c r="F17" s="34"/>
      <c r="G17" s="34"/>
      <c r="H17" s="34"/>
      <c r="I17" s="29" t="s">
        <v>25</v>
      </c>
      <c r="J17" s="30" t="str">
        <f>'Rekapitulace zakázky'!AN13</f>
        <v>Vyplň údaj</v>
      </c>
      <c r="K17" s="34"/>
      <c r="L17" s="91"/>
      <c r="S17" s="34"/>
      <c r="T17" s="34"/>
      <c r="U17" s="34"/>
      <c r="V17" s="34"/>
      <c r="W17" s="34"/>
      <c r="X17" s="34"/>
      <c r="Y17" s="34"/>
      <c r="Z17" s="34"/>
      <c r="AA17" s="34"/>
      <c r="AB17" s="34"/>
      <c r="AC17" s="34"/>
      <c r="AD17" s="34"/>
      <c r="AE17" s="34"/>
    </row>
    <row r="18" spans="1:31" s="2" customFormat="1" ht="18" customHeight="1" x14ac:dyDescent="0.2">
      <c r="A18" s="34"/>
      <c r="B18" s="35"/>
      <c r="C18" s="34"/>
      <c r="D18" s="34"/>
      <c r="E18" s="313" t="str">
        <f>'Rekapitulace zakázky'!E14</f>
        <v>Vyplň údaj</v>
      </c>
      <c r="F18" s="306"/>
      <c r="G18" s="306"/>
      <c r="H18" s="306"/>
      <c r="I18" s="29" t="s">
        <v>27</v>
      </c>
      <c r="J18" s="30" t="str">
        <f>'Rekapitulace zakázky'!AN14</f>
        <v>Vyplň údaj</v>
      </c>
      <c r="K18" s="34"/>
      <c r="L18" s="91"/>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x14ac:dyDescent="0.2">
      <c r="A20" s="34"/>
      <c r="B20" s="35"/>
      <c r="C20" s="34"/>
      <c r="D20" s="29" t="s">
        <v>30</v>
      </c>
      <c r="E20" s="34"/>
      <c r="F20" s="34"/>
      <c r="G20" s="34"/>
      <c r="H20" s="34"/>
      <c r="I20" s="29" t="s">
        <v>25</v>
      </c>
      <c r="J20" s="27" t="s">
        <v>3</v>
      </c>
      <c r="K20" s="34"/>
      <c r="L20" s="91"/>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31</v>
      </c>
      <c r="F21" s="34"/>
      <c r="G21" s="34"/>
      <c r="H21" s="34"/>
      <c r="I21" s="29" t="s">
        <v>27</v>
      </c>
      <c r="J21" s="27" t="s">
        <v>3</v>
      </c>
      <c r="K21" s="34"/>
      <c r="L21" s="91"/>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x14ac:dyDescent="0.2">
      <c r="A23" s="34"/>
      <c r="B23" s="35"/>
      <c r="C23" s="34"/>
      <c r="D23" s="29" t="s">
        <v>33</v>
      </c>
      <c r="E23" s="34"/>
      <c r="F23" s="34"/>
      <c r="G23" s="34"/>
      <c r="H23" s="34"/>
      <c r="I23" s="29" t="s">
        <v>25</v>
      </c>
      <c r="J23" s="27" t="s">
        <v>34</v>
      </c>
      <c r="K23" s="34"/>
      <c r="L23" s="91"/>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35</v>
      </c>
      <c r="F24" s="34"/>
      <c r="G24" s="34"/>
      <c r="H24" s="34"/>
      <c r="I24" s="29" t="s">
        <v>27</v>
      </c>
      <c r="J24" s="27" t="s">
        <v>36</v>
      </c>
      <c r="K24" s="34"/>
      <c r="L24" s="91"/>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x14ac:dyDescent="0.2">
      <c r="A26" s="34"/>
      <c r="B26" s="35"/>
      <c r="C26" s="34"/>
      <c r="D26" s="29" t="s">
        <v>37</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x14ac:dyDescent="0.2">
      <c r="A27" s="92"/>
      <c r="B27" s="93"/>
      <c r="C27" s="92"/>
      <c r="D27" s="92"/>
      <c r="E27" s="309" t="s">
        <v>38</v>
      </c>
      <c r="F27" s="309"/>
      <c r="G27" s="309"/>
      <c r="H27" s="309"/>
      <c r="I27" s="92"/>
      <c r="J27" s="92"/>
      <c r="K27" s="92"/>
      <c r="L27" s="94"/>
      <c r="S27" s="92"/>
      <c r="T27" s="92"/>
      <c r="U27" s="92"/>
      <c r="V27" s="92"/>
      <c r="W27" s="92"/>
      <c r="X27" s="92"/>
      <c r="Y27" s="92"/>
      <c r="Z27" s="92"/>
      <c r="AA27" s="92"/>
      <c r="AB27" s="92"/>
      <c r="AC27" s="92"/>
      <c r="AD27" s="92"/>
      <c r="AE27" s="92"/>
    </row>
    <row r="28" spans="1:31" s="2" customFormat="1" ht="6.95" customHeight="1" x14ac:dyDescent="0.2">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x14ac:dyDescent="0.2">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x14ac:dyDescent="0.2">
      <c r="A30" s="34"/>
      <c r="B30" s="35"/>
      <c r="C30" s="34"/>
      <c r="D30" s="95" t="s">
        <v>39</v>
      </c>
      <c r="E30" s="34"/>
      <c r="F30" s="34"/>
      <c r="G30" s="34"/>
      <c r="H30" s="34"/>
      <c r="I30" s="34"/>
      <c r="J30" s="68">
        <f>ROUND(J96, 2)</f>
        <v>0</v>
      </c>
      <c r="K30" s="34"/>
      <c r="L30" s="91"/>
      <c r="S30" s="34"/>
      <c r="T30" s="34"/>
      <c r="U30" s="34"/>
      <c r="V30" s="34"/>
      <c r="W30" s="34"/>
      <c r="X30" s="34"/>
      <c r="Y30" s="34"/>
      <c r="Z30" s="34"/>
      <c r="AA30" s="34"/>
      <c r="AB30" s="34"/>
      <c r="AC30" s="34"/>
      <c r="AD30" s="34"/>
      <c r="AE30" s="34"/>
    </row>
    <row r="31" spans="1:31" s="2" customFormat="1" ht="6.95" customHeight="1" x14ac:dyDescent="0.2">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x14ac:dyDescent="0.2">
      <c r="A32" s="34"/>
      <c r="B32" s="35"/>
      <c r="C32" s="34"/>
      <c r="D32" s="34"/>
      <c r="E32" s="34"/>
      <c r="F32" s="38" t="s">
        <v>41</v>
      </c>
      <c r="G32" s="34"/>
      <c r="H32" s="34"/>
      <c r="I32" s="38" t="s">
        <v>40</v>
      </c>
      <c r="J32" s="38" t="s">
        <v>42</v>
      </c>
      <c r="K32" s="34"/>
      <c r="L32" s="91"/>
      <c r="S32" s="34"/>
      <c r="T32" s="34"/>
      <c r="U32" s="34"/>
      <c r="V32" s="34"/>
      <c r="W32" s="34"/>
      <c r="X32" s="34"/>
      <c r="Y32" s="34"/>
      <c r="Z32" s="34"/>
      <c r="AA32" s="34"/>
      <c r="AB32" s="34"/>
      <c r="AC32" s="34"/>
      <c r="AD32" s="34"/>
      <c r="AE32" s="34"/>
    </row>
    <row r="33" spans="1:31" s="2" customFormat="1" ht="14.45" customHeight="1" x14ac:dyDescent="0.2">
      <c r="A33" s="34"/>
      <c r="B33" s="35"/>
      <c r="C33" s="34"/>
      <c r="D33" s="96" t="s">
        <v>43</v>
      </c>
      <c r="E33" s="29" t="s">
        <v>44</v>
      </c>
      <c r="F33" s="97">
        <f>ROUND((SUM(BE96:BE557)),  2)</f>
        <v>0</v>
      </c>
      <c r="G33" s="34"/>
      <c r="H33" s="34"/>
      <c r="I33" s="98">
        <v>0.21</v>
      </c>
      <c r="J33" s="97">
        <f>ROUND(((SUM(BE96:BE557))*I33),  2)</f>
        <v>0</v>
      </c>
      <c r="K33" s="34"/>
      <c r="L33" s="91"/>
      <c r="S33" s="34"/>
      <c r="T33" s="34"/>
      <c r="U33" s="34"/>
      <c r="V33" s="34"/>
      <c r="W33" s="34"/>
      <c r="X33" s="34"/>
      <c r="Y33" s="34"/>
      <c r="Z33" s="34"/>
      <c r="AA33" s="34"/>
      <c r="AB33" s="34"/>
      <c r="AC33" s="34"/>
      <c r="AD33" s="34"/>
      <c r="AE33" s="34"/>
    </row>
    <row r="34" spans="1:31" s="2" customFormat="1" ht="14.45" customHeight="1" x14ac:dyDescent="0.2">
      <c r="A34" s="34"/>
      <c r="B34" s="35"/>
      <c r="C34" s="34"/>
      <c r="D34" s="34"/>
      <c r="E34" s="29" t="s">
        <v>45</v>
      </c>
      <c r="F34" s="97">
        <f>ROUND((SUM(BF96:BF557)),  2)</f>
        <v>0</v>
      </c>
      <c r="G34" s="34"/>
      <c r="H34" s="34"/>
      <c r="I34" s="98">
        <v>0.15</v>
      </c>
      <c r="J34" s="97">
        <f>ROUND(((SUM(BF96:BF557))*I34),  2)</f>
        <v>0</v>
      </c>
      <c r="K34" s="34"/>
      <c r="L34" s="91"/>
      <c r="S34" s="34"/>
      <c r="T34" s="34"/>
      <c r="U34" s="34"/>
      <c r="V34" s="34"/>
      <c r="W34" s="34"/>
      <c r="X34" s="34"/>
      <c r="Y34" s="34"/>
      <c r="Z34" s="34"/>
      <c r="AA34" s="34"/>
      <c r="AB34" s="34"/>
      <c r="AC34" s="34"/>
      <c r="AD34" s="34"/>
      <c r="AE34" s="34"/>
    </row>
    <row r="35" spans="1:31" s="2" customFormat="1" ht="14.45" hidden="1" customHeight="1" x14ac:dyDescent="0.2">
      <c r="A35" s="34"/>
      <c r="B35" s="35"/>
      <c r="C35" s="34"/>
      <c r="D35" s="34"/>
      <c r="E35" s="29" t="s">
        <v>46</v>
      </c>
      <c r="F35" s="97">
        <f>ROUND((SUM(BG96:BG557)),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x14ac:dyDescent="0.2">
      <c r="A36" s="34"/>
      <c r="B36" s="35"/>
      <c r="C36" s="34"/>
      <c r="D36" s="34"/>
      <c r="E36" s="29" t="s">
        <v>47</v>
      </c>
      <c r="F36" s="97">
        <f>ROUND((SUM(BH96:BH557)),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48</v>
      </c>
      <c r="F37" s="97">
        <f>ROUND((SUM(BI96:BI557)),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x14ac:dyDescent="0.2">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x14ac:dyDescent="0.2">
      <c r="A39" s="34"/>
      <c r="B39" s="35"/>
      <c r="C39" s="99"/>
      <c r="D39" s="100" t="s">
        <v>49</v>
      </c>
      <c r="E39" s="57"/>
      <c r="F39" s="57"/>
      <c r="G39" s="101" t="s">
        <v>50</v>
      </c>
      <c r="H39" s="102" t="s">
        <v>51</v>
      </c>
      <c r="I39" s="57"/>
      <c r="J39" s="103">
        <f>SUM(J30:J37)</f>
        <v>0</v>
      </c>
      <c r="K39" s="104"/>
      <c r="L39" s="91"/>
      <c r="S39" s="34"/>
      <c r="T39" s="34"/>
      <c r="U39" s="34"/>
      <c r="V39" s="34"/>
      <c r="W39" s="34"/>
      <c r="X39" s="34"/>
      <c r="Y39" s="34"/>
      <c r="Z39" s="34"/>
      <c r="AA39" s="34"/>
      <c r="AB39" s="34"/>
      <c r="AC39" s="34"/>
      <c r="AD39" s="34"/>
      <c r="AE39" s="34"/>
    </row>
    <row r="40" spans="1:31" s="2" customFormat="1" ht="14.45" customHeight="1" x14ac:dyDescent="0.2">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x14ac:dyDescent="0.2">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x14ac:dyDescent="0.2">
      <c r="A45" s="34"/>
      <c r="B45" s="35"/>
      <c r="C45" s="23" t="s">
        <v>96</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x14ac:dyDescent="0.2">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x14ac:dyDescent="0.2">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x14ac:dyDescent="0.2">
      <c r="A48" s="34"/>
      <c r="B48" s="35"/>
      <c r="C48" s="34"/>
      <c r="D48" s="34"/>
      <c r="E48" s="311" t="str">
        <f>E7</f>
        <v>Zateplení obvodového pláště MŠ Nad Palatou obj. Pod Lipkami 3183-5 Praha 5 Smíchov</v>
      </c>
      <c r="F48" s="312"/>
      <c r="G48" s="312"/>
      <c r="H48" s="312"/>
      <c r="I48" s="34"/>
      <c r="J48" s="34"/>
      <c r="K48" s="34"/>
      <c r="L48" s="91"/>
      <c r="S48" s="34"/>
      <c r="T48" s="34"/>
      <c r="U48" s="34"/>
      <c r="V48" s="34"/>
      <c r="W48" s="34"/>
      <c r="X48" s="34"/>
      <c r="Y48" s="34"/>
      <c r="Z48" s="34"/>
      <c r="AA48" s="34"/>
      <c r="AB48" s="34"/>
      <c r="AC48" s="34"/>
      <c r="AD48" s="34"/>
      <c r="AE48" s="34"/>
    </row>
    <row r="49" spans="1:47" s="2" customFormat="1" ht="12" customHeight="1" x14ac:dyDescent="0.2">
      <c r="A49" s="34"/>
      <c r="B49" s="35"/>
      <c r="C49" s="29" t="s">
        <v>94</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x14ac:dyDescent="0.2">
      <c r="A50" s="34"/>
      <c r="B50" s="35"/>
      <c r="C50" s="34"/>
      <c r="D50" s="34"/>
      <c r="E50" s="291" t="str">
        <f>E9</f>
        <v>03 - Zateplení obvodového pláště</v>
      </c>
      <c r="F50" s="310"/>
      <c r="G50" s="310"/>
      <c r="H50" s="310"/>
      <c r="I50" s="34"/>
      <c r="J50" s="34"/>
      <c r="K50" s="34"/>
      <c r="L50" s="91"/>
      <c r="S50" s="34"/>
      <c r="T50" s="34"/>
      <c r="U50" s="34"/>
      <c r="V50" s="34"/>
      <c r="W50" s="34"/>
      <c r="X50" s="34"/>
      <c r="Y50" s="34"/>
      <c r="Z50" s="34"/>
      <c r="AA50" s="34"/>
      <c r="AB50" s="34"/>
      <c r="AC50" s="34"/>
      <c r="AD50" s="34"/>
      <c r="AE50" s="34"/>
    </row>
    <row r="51" spans="1:47" s="2" customFormat="1" ht="6.95" customHeight="1" x14ac:dyDescent="0.2">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x14ac:dyDescent="0.2">
      <c r="A52" s="34"/>
      <c r="B52" s="35"/>
      <c r="C52" s="29" t="s">
        <v>21</v>
      </c>
      <c r="D52" s="34"/>
      <c r="E52" s="34"/>
      <c r="F52" s="27" t="str">
        <f>F12</f>
        <v>Praha 5</v>
      </c>
      <c r="G52" s="34"/>
      <c r="H52" s="34"/>
      <c r="I52" s="29" t="s">
        <v>23</v>
      </c>
      <c r="J52" s="52">
        <f>IF(J12="","",J12)</f>
        <v>44316</v>
      </c>
      <c r="K52" s="34"/>
      <c r="L52" s="91"/>
      <c r="S52" s="34"/>
      <c r="T52" s="34"/>
      <c r="U52" s="34"/>
      <c r="V52" s="34"/>
      <c r="W52" s="34"/>
      <c r="X52" s="34"/>
      <c r="Y52" s="34"/>
      <c r="Z52" s="34"/>
      <c r="AA52" s="34"/>
      <c r="AB52" s="34"/>
      <c r="AC52" s="34"/>
      <c r="AD52" s="34"/>
      <c r="AE52" s="34"/>
    </row>
    <row r="53" spans="1:47" s="2" customFormat="1" ht="6.95" customHeight="1" x14ac:dyDescent="0.2">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25.7" customHeight="1" x14ac:dyDescent="0.2">
      <c r="A54" s="34"/>
      <c r="B54" s="35"/>
      <c r="C54" s="29" t="s">
        <v>24</v>
      </c>
      <c r="D54" s="34"/>
      <c r="E54" s="34"/>
      <c r="F54" s="27" t="str">
        <f>E15</f>
        <v>Úřad městské části Praha 5</v>
      </c>
      <c r="G54" s="34"/>
      <c r="H54" s="34"/>
      <c r="I54" s="29" t="s">
        <v>30</v>
      </c>
      <c r="J54" s="32" t="str">
        <f>E21</f>
        <v>Fetters management s. r. o.</v>
      </c>
      <c r="K54" s="34"/>
      <c r="L54" s="91"/>
      <c r="S54" s="34"/>
      <c r="T54" s="34"/>
      <c r="U54" s="34"/>
      <c r="V54" s="34"/>
      <c r="W54" s="34"/>
      <c r="X54" s="34"/>
      <c r="Y54" s="34"/>
      <c r="Z54" s="34"/>
      <c r="AA54" s="34"/>
      <c r="AB54" s="34"/>
      <c r="AC54" s="34"/>
      <c r="AD54" s="34"/>
      <c r="AE54" s="34"/>
    </row>
    <row r="55" spans="1:47" s="2" customFormat="1" ht="25.7" customHeight="1" x14ac:dyDescent="0.2">
      <c r="A55" s="34"/>
      <c r="B55" s="35"/>
      <c r="C55" s="29" t="s">
        <v>28</v>
      </c>
      <c r="D55" s="34"/>
      <c r="E55" s="34"/>
      <c r="F55" s="27" t="str">
        <f>IF(E18="","",E18)</f>
        <v>Vyplň údaj</v>
      </c>
      <c r="G55" s="34"/>
      <c r="H55" s="34"/>
      <c r="I55" s="29" t="s">
        <v>33</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x14ac:dyDescent="0.2">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x14ac:dyDescent="0.2">
      <c r="A57" s="34"/>
      <c r="B57" s="35"/>
      <c r="C57" s="105" t="s">
        <v>97</v>
      </c>
      <c r="D57" s="99"/>
      <c r="E57" s="99"/>
      <c r="F57" s="99"/>
      <c r="G57" s="99"/>
      <c r="H57" s="99"/>
      <c r="I57" s="99"/>
      <c r="J57" s="106" t="s">
        <v>98</v>
      </c>
      <c r="K57" s="99"/>
      <c r="L57" s="91"/>
      <c r="S57" s="34"/>
      <c r="T57" s="34"/>
      <c r="U57" s="34"/>
      <c r="V57" s="34"/>
      <c r="W57" s="34"/>
      <c r="X57" s="34"/>
      <c r="Y57" s="34"/>
      <c r="Z57" s="34"/>
      <c r="AA57" s="34"/>
      <c r="AB57" s="34"/>
      <c r="AC57" s="34"/>
      <c r="AD57" s="34"/>
      <c r="AE57" s="34"/>
    </row>
    <row r="58" spans="1:47" s="2" customFormat="1" ht="10.35" customHeight="1" x14ac:dyDescent="0.2">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x14ac:dyDescent="0.2">
      <c r="A59" s="34"/>
      <c r="B59" s="35"/>
      <c r="C59" s="107" t="s">
        <v>71</v>
      </c>
      <c r="D59" s="34"/>
      <c r="E59" s="34"/>
      <c r="F59" s="34"/>
      <c r="G59" s="34"/>
      <c r="H59" s="34"/>
      <c r="I59" s="34"/>
      <c r="J59" s="68">
        <f>J96</f>
        <v>0</v>
      </c>
      <c r="K59" s="34"/>
      <c r="L59" s="91"/>
      <c r="S59" s="34"/>
      <c r="T59" s="34"/>
      <c r="U59" s="34"/>
      <c r="V59" s="34"/>
      <c r="W59" s="34"/>
      <c r="X59" s="34"/>
      <c r="Y59" s="34"/>
      <c r="Z59" s="34"/>
      <c r="AA59" s="34"/>
      <c r="AB59" s="34"/>
      <c r="AC59" s="34"/>
      <c r="AD59" s="34"/>
      <c r="AE59" s="34"/>
      <c r="AU59" s="19" t="s">
        <v>99</v>
      </c>
    </row>
    <row r="60" spans="1:47" s="9" customFormat="1" ht="24.95" customHeight="1" x14ac:dyDescent="0.2">
      <c r="B60" s="108"/>
      <c r="D60" s="109" t="s">
        <v>100</v>
      </c>
      <c r="E60" s="110"/>
      <c r="F60" s="110"/>
      <c r="G60" s="110"/>
      <c r="H60" s="110"/>
      <c r="I60" s="110"/>
      <c r="J60" s="111">
        <f>J97</f>
        <v>0</v>
      </c>
      <c r="L60" s="108"/>
    </row>
    <row r="61" spans="1:47" s="10" customFormat="1" ht="19.899999999999999" customHeight="1" x14ac:dyDescent="0.2">
      <c r="B61" s="112"/>
      <c r="D61" s="113" t="s">
        <v>805</v>
      </c>
      <c r="E61" s="114"/>
      <c r="F61" s="114"/>
      <c r="G61" s="114"/>
      <c r="H61" s="114"/>
      <c r="I61" s="114"/>
      <c r="J61" s="115">
        <f>J98</f>
        <v>0</v>
      </c>
      <c r="L61" s="112"/>
    </row>
    <row r="62" spans="1:47" s="10" customFormat="1" ht="19.899999999999999" customHeight="1" x14ac:dyDescent="0.2">
      <c r="B62" s="112"/>
      <c r="D62" s="113" t="s">
        <v>387</v>
      </c>
      <c r="E62" s="114"/>
      <c r="F62" s="114"/>
      <c r="G62" s="114"/>
      <c r="H62" s="114"/>
      <c r="I62" s="114"/>
      <c r="J62" s="115">
        <f>J111</f>
        <v>0</v>
      </c>
      <c r="L62" s="112"/>
    </row>
    <row r="63" spans="1:47" s="10" customFormat="1" ht="19.899999999999999" customHeight="1" x14ac:dyDescent="0.2">
      <c r="B63" s="112"/>
      <c r="D63" s="113" t="s">
        <v>101</v>
      </c>
      <c r="E63" s="114"/>
      <c r="F63" s="114"/>
      <c r="G63" s="114"/>
      <c r="H63" s="114"/>
      <c r="I63" s="114"/>
      <c r="J63" s="115">
        <f>J122</f>
        <v>0</v>
      </c>
      <c r="L63" s="112"/>
    </row>
    <row r="64" spans="1:47" s="10" customFormat="1" ht="19.899999999999999" customHeight="1" x14ac:dyDescent="0.2">
      <c r="B64" s="112"/>
      <c r="D64" s="113" t="s">
        <v>102</v>
      </c>
      <c r="E64" s="114"/>
      <c r="F64" s="114"/>
      <c r="G64" s="114"/>
      <c r="H64" s="114"/>
      <c r="I64" s="114"/>
      <c r="J64" s="115">
        <f>J393</f>
        <v>0</v>
      </c>
      <c r="L64" s="112"/>
    </row>
    <row r="65" spans="1:31" s="10" customFormat="1" ht="19.899999999999999" customHeight="1" x14ac:dyDescent="0.2">
      <c r="B65" s="112"/>
      <c r="D65" s="113" t="s">
        <v>103</v>
      </c>
      <c r="E65" s="114"/>
      <c r="F65" s="114"/>
      <c r="G65" s="114"/>
      <c r="H65" s="114"/>
      <c r="I65" s="114"/>
      <c r="J65" s="115">
        <f>J448</f>
        <v>0</v>
      </c>
      <c r="L65" s="112"/>
    </row>
    <row r="66" spans="1:31" s="10" customFormat="1" ht="19.899999999999999" customHeight="1" x14ac:dyDescent="0.2">
      <c r="B66" s="112"/>
      <c r="D66" s="113" t="s">
        <v>104</v>
      </c>
      <c r="E66" s="114"/>
      <c r="F66" s="114"/>
      <c r="G66" s="114"/>
      <c r="H66" s="114"/>
      <c r="I66" s="114"/>
      <c r="J66" s="115">
        <f>J461</f>
        <v>0</v>
      </c>
      <c r="L66" s="112"/>
    </row>
    <row r="67" spans="1:31" s="9" customFormat="1" ht="24.95" customHeight="1" x14ac:dyDescent="0.2">
      <c r="B67" s="108"/>
      <c r="D67" s="109" t="s">
        <v>105</v>
      </c>
      <c r="E67" s="110"/>
      <c r="F67" s="110"/>
      <c r="G67" s="110"/>
      <c r="H67" s="110"/>
      <c r="I67" s="110"/>
      <c r="J67" s="111">
        <f>J464</f>
        <v>0</v>
      </c>
      <c r="L67" s="108"/>
    </row>
    <row r="68" spans="1:31" s="10" customFormat="1" ht="19.899999999999999" customHeight="1" x14ac:dyDescent="0.2">
      <c r="B68" s="112"/>
      <c r="D68" s="113" t="s">
        <v>806</v>
      </c>
      <c r="E68" s="114"/>
      <c r="F68" s="114"/>
      <c r="G68" s="114"/>
      <c r="H68" s="114"/>
      <c r="I68" s="114"/>
      <c r="J68" s="115">
        <f>J465</f>
        <v>0</v>
      </c>
      <c r="L68" s="112"/>
    </row>
    <row r="69" spans="1:31" s="10" customFormat="1" ht="19.899999999999999" customHeight="1" x14ac:dyDescent="0.2">
      <c r="B69" s="112"/>
      <c r="D69" s="113" t="s">
        <v>389</v>
      </c>
      <c r="E69" s="114"/>
      <c r="F69" s="114"/>
      <c r="G69" s="114"/>
      <c r="H69" s="114"/>
      <c r="I69" s="114"/>
      <c r="J69" s="115">
        <f>J474</f>
        <v>0</v>
      </c>
      <c r="L69" s="112"/>
    </row>
    <row r="70" spans="1:31" s="10" customFormat="1" ht="19.899999999999999" customHeight="1" x14ac:dyDescent="0.2">
      <c r="B70" s="112"/>
      <c r="D70" s="113" t="s">
        <v>392</v>
      </c>
      <c r="E70" s="114"/>
      <c r="F70" s="114"/>
      <c r="G70" s="114"/>
      <c r="H70" s="114"/>
      <c r="I70" s="114"/>
      <c r="J70" s="115">
        <f>J486</f>
        <v>0</v>
      </c>
      <c r="L70" s="112"/>
    </row>
    <row r="71" spans="1:31" s="10" customFormat="1" ht="19.899999999999999" customHeight="1" x14ac:dyDescent="0.2">
      <c r="B71" s="112"/>
      <c r="D71" s="113" t="s">
        <v>394</v>
      </c>
      <c r="E71" s="114"/>
      <c r="F71" s="114"/>
      <c r="G71" s="114"/>
      <c r="H71" s="114"/>
      <c r="I71" s="114"/>
      <c r="J71" s="115">
        <f>J498</f>
        <v>0</v>
      </c>
      <c r="L71" s="112"/>
    </row>
    <row r="72" spans="1:31" s="10" customFormat="1" ht="19.899999999999999" customHeight="1" x14ac:dyDescent="0.2">
      <c r="B72" s="112"/>
      <c r="D72" s="113" t="s">
        <v>396</v>
      </c>
      <c r="E72" s="114"/>
      <c r="F72" s="114"/>
      <c r="G72" s="114"/>
      <c r="H72" s="114"/>
      <c r="I72" s="114"/>
      <c r="J72" s="115">
        <f>J514</f>
        <v>0</v>
      </c>
      <c r="L72" s="112"/>
    </row>
    <row r="73" spans="1:31" s="10" customFormat="1" ht="19.899999999999999" customHeight="1" x14ac:dyDescent="0.2">
      <c r="B73" s="112"/>
      <c r="D73" s="113" t="s">
        <v>807</v>
      </c>
      <c r="E73" s="114"/>
      <c r="F73" s="114"/>
      <c r="G73" s="114"/>
      <c r="H73" s="114"/>
      <c r="I73" s="114"/>
      <c r="J73" s="115">
        <f>J531</f>
        <v>0</v>
      </c>
      <c r="L73" s="112"/>
    </row>
    <row r="74" spans="1:31" s="10" customFormat="1" ht="19.899999999999999" customHeight="1" x14ac:dyDescent="0.2">
      <c r="B74" s="112"/>
      <c r="D74" s="113" t="s">
        <v>808</v>
      </c>
      <c r="E74" s="114"/>
      <c r="F74" s="114"/>
      <c r="G74" s="114"/>
      <c r="H74" s="114"/>
      <c r="I74" s="114"/>
      <c r="J74" s="115">
        <f>J538</f>
        <v>0</v>
      </c>
      <c r="L74" s="112"/>
    </row>
    <row r="75" spans="1:31" s="10" customFormat="1" ht="19.899999999999999" customHeight="1" x14ac:dyDescent="0.2">
      <c r="B75" s="112"/>
      <c r="D75" s="113" t="s">
        <v>108</v>
      </c>
      <c r="E75" s="114"/>
      <c r="F75" s="114"/>
      <c r="G75" s="114"/>
      <c r="H75" s="114"/>
      <c r="I75" s="114"/>
      <c r="J75" s="115">
        <f>J543</f>
        <v>0</v>
      </c>
      <c r="L75" s="112"/>
    </row>
    <row r="76" spans="1:31" s="10" customFormat="1" ht="19.899999999999999" customHeight="1" x14ac:dyDescent="0.2">
      <c r="B76" s="112"/>
      <c r="D76" s="113" t="s">
        <v>809</v>
      </c>
      <c r="E76" s="114"/>
      <c r="F76" s="114"/>
      <c r="G76" s="114"/>
      <c r="H76" s="114"/>
      <c r="I76" s="114"/>
      <c r="J76" s="115">
        <f>J552</f>
        <v>0</v>
      </c>
      <c r="L76" s="112"/>
    </row>
    <row r="77" spans="1:31" s="2" customFormat="1" ht="21.75" customHeight="1" x14ac:dyDescent="0.2">
      <c r="A77" s="34"/>
      <c r="B77" s="35"/>
      <c r="C77" s="34"/>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6.95" customHeight="1" x14ac:dyDescent="0.2">
      <c r="A78" s="34"/>
      <c r="B78" s="44"/>
      <c r="C78" s="45"/>
      <c r="D78" s="45"/>
      <c r="E78" s="45"/>
      <c r="F78" s="45"/>
      <c r="G78" s="45"/>
      <c r="H78" s="45"/>
      <c r="I78" s="45"/>
      <c r="J78" s="45"/>
      <c r="K78" s="45"/>
      <c r="L78" s="91"/>
      <c r="S78" s="34"/>
      <c r="T78" s="34"/>
      <c r="U78" s="34"/>
      <c r="V78" s="34"/>
      <c r="W78" s="34"/>
      <c r="X78" s="34"/>
      <c r="Y78" s="34"/>
      <c r="Z78" s="34"/>
      <c r="AA78" s="34"/>
      <c r="AB78" s="34"/>
      <c r="AC78" s="34"/>
      <c r="AD78" s="34"/>
      <c r="AE78" s="34"/>
    </row>
    <row r="82" spans="1:63" s="2" customFormat="1" ht="6.95" customHeight="1" x14ac:dyDescent="0.2">
      <c r="A82" s="34"/>
      <c r="B82" s="46"/>
      <c r="C82" s="47"/>
      <c r="D82" s="47"/>
      <c r="E82" s="47"/>
      <c r="F82" s="47"/>
      <c r="G82" s="47"/>
      <c r="H82" s="47"/>
      <c r="I82" s="47"/>
      <c r="J82" s="47"/>
      <c r="K82" s="47"/>
      <c r="L82" s="91"/>
      <c r="S82" s="34"/>
      <c r="T82" s="34"/>
      <c r="U82" s="34"/>
      <c r="V82" s="34"/>
      <c r="W82" s="34"/>
      <c r="X82" s="34"/>
      <c r="Y82" s="34"/>
      <c r="Z82" s="34"/>
      <c r="AA82" s="34"/>
      <c r="AB82" s="34"/>
      <c r="AC82" s="34"/>
      <c r="AD82" s="34"/>
      <c r="AE82" s="34"/>
    </row>
    <row r="83" spans="1:63" s="2" customFormat="1" ht="24.95" customHeight="1" x14ac:dyDescent="0.2">
      <c r="A83" s="34"/>
      <c r="B83" s="35"/>
      <c r="C83" s="23" t="s">
        <v>109</v>
      </c>
      <c r="D83" s="34"/>
      <c r="E83" s="34"/>
      <c r="F83" s="34"/>
      <c r="G83" s="34"/>
      <c r="H83" s="34"/>
      <c r="I83" s="34"/>
      <c r="J83" s="34"/>
      <c r="K83" s="34"/>
      <c r="L83" s="91"/>
      <c r="S83" s="34"/>
      <c r="T83" s="34"/>
      <c r="U83" s="34"/>
      <c r="V83" s="34"/>
      <c r="W83" s="34"/>
      <c r="X83" s="34"/>
      <c r="Y83" s="34"/>
      <c r="Z83" s="34"/>
      <c r="AA83" s="34"/>
      <c r="AB83" s="34"/>
      <c r="AC83" s="34"/>
      <c r="AD83" s="34"/>
      <c r="AE83" s="34"/>
    </row>
    <row r="84" spans="1:63" s="2" customFormat="1" ht="6.95" customHeight="1" x14ac:dyDescent="0.2">
      <c r="A84" s="34"/>
      <c r="B84" s="35"/>
      <c r="C84" s="34"/>
      <c r="D84" s="34"/>
      <c r="E84" s="34"/>
      <c r="F84" s="34"/>
      <c r="G84" s="34"/>
      <c r="H84" s="34"/>
      <c r="I84" s="34"/>
      <c r="J84" s="34"/>
      <c r="K84" s="34"/>
      <c r="L84" s="91"/>
      <c r="S84" s="34"/>
      <c r="T84" s="34"/>
      <c r="U84" s="34"/>
      <c r="V84" s="34"/>
      <c r="W84" s="34"/>
      <c r="X84" s="34"/>
      <c r="Y84" s="34"/>
      <c r="Z84" s="34"/>
      <c r="AA84" s="34"/>
      <c r="AB84" s="34"/>
      <c r="AC84" s="34"/>
      <c r="AD84" s="34"/>
      <c r="AE84" s="34"/>
    </row>
    <row r="85" spans="1:63" s="2" customFormat="1" ht="12" customHeight="1" x14ac:dyDescent="0.2">
      <c r="A85" s="34"/>
      <c r="B85" s="35"/>
      <c r="C85" s="29" t="s">
        <v>17</v>
      </c>
      <c r="D85" s="34"/>
      <c r="E85" s="34"/>
      <c r="F85" s="34"/>
      <c r="G85" s="34"/>
      <c r="H85" s="34"/>
      <c r="I85" s="34"/>
      <c r="J85" s="34"/>
      <c r="K85" s="34"/>
      <c r="L85" s="91"/>
      <c r="S85" s="34"/>
      <c r="T85" s="34"/>
      <c r="U85" s="34"/>
      <c r="V85" s="34"/>
      <c r="W85" s="34"/>
      <c r="X85" s="34"/>
      <c r="Y85" s="34"/>
      <c r="Z85" s="34"/>
      <c r="AA85" s="34"/>
      <c r="AB85" s="34"/>
      <c r="AC85" s="34"/>
      <c r="AD85" s="34"/>
      <c r="AE85" s="34"/>
    </row>
    <row r="86" spans="1:63" s="2" customFormat="1" ht="16.5" customHeight="1" x14ac:dyDescent="0.2">
      <c r="A86" s="34"/>
      <c r="B86" s="35"/>
      <c r="C86" s="34"/>
      <c r="D86" s="34"/>
      <c r="E86" s="311" t="str">
        <f>E7</f>
        <v>Zateplení obvodového pláště MŠ Nad Palatou obj. Pod Lipkami 3183-5 Praha 5 Smíchov</v>
      </c>
      <c r="F86" s="312"/>
      <c r="G86" s="312"/>
      <c r="H86" s="312"/>
      <c r="I86" s="34"/>
      <c r="J86" s="34"/>
      <c r="K86" s="34"/>
      <c r="L86" s="91"/>
      <c r="S86" s="34"/>
      <c r="T86" s="34"/>
      <c r="U86" s="34"/>
      <c r="V86" s="34"/>
      <c r="W86" s="34"/>
      <c r="X86" s="34"/>
      <c r="Y86" s="34"/>
      <c r="Z86" s="34"/>
      <c r="AA86" s="34"/>
      <c r="AB86" s="34"/>
      <c r="AC86" s="34"/>
      <c r="AD86" s="34"/>
      <c r="AE86" s="34"/>
    </row>
    <row r="87" spans="1:63" s="2" customFormat="1" ht="12" customHeight="1" x14ac:dyDescent="0.2">
      <c r="A87" s="34"/>
      <c r="B87" s="35"/>
      <c r="C87" s="29" t="s">
        <v>94</v>
      </c>
      <c r="D87" s="34"/>
      <c r="E87" s="34"/>
      <c r="F87" s="34"/>
      <c r="G87" s="34"/>
      <c r="H87" s="34"/>
      <c r="I87" s="34"/>
      <c r="J87" s="34"/>
      <c r="K87" s="34"/>
      <c r="L87" s="91"/>
      <c r="S87" s="34"/>
      <c r="T87" s="34"/>
      <c r="U87" s="34"/>
      <c r="V87" s="34"/>
      <c r="W87" s="34"/>
      <c r="X87" s="34"/>
      <c r="Y87" s="34"/>
      <c r="Z87" s="34"/>
      <c r="AA87" s="34"/>
      <c r="AB87" s="34"/>
      <c r="AC87" s="34"/>
      <c r="AD87" s="34"/>
      <c r="AE87" s="34"/>
    </row>
    <row r="88" spans="1:63" s="2" customFormat="1" ht="16.5" customHeight="1" x14ac:dyDescent="0.2">
      <c r="A88" s="34"/>
      <c r="B88" s="35"/>
      <c r="C88" s="34"/>
      <c r="D88" s="34"/>
      <c r="E88" s="291" t="str">
        <f>E9</f>
        <v>03 - Zateplení obvodového pláště</v>
      </c>
      <c r="F88" s="310"/>
      <c r="G88" s="310"/>
      <c r="H88" s="310"/>
      <c r="I88" s="34"/>
      <c r="J88" s="34"/>
      <c r="K88" s="34"/>
      <c r="L88" s="91"/>
      <c r="S88" s="34"/>
      <c r="T88" s="34"/>
      <c r="U88" s="34"/>
      <c r="V88" s="34"/>
      <c r="W88" s="34"/>
      <c r="X88" s="34"/>
      <c r="Y88" s="34"/>
      <c r="Z88" s="34"/>
      <c r="AA88" s="34"/>
      <c r="AB88" s="34"/>
      <c r="AC88" s="34"/>
      <c r="AD88" s="34"/>
      <c r="AE88" s="34"/>
    </row>
    <row r="89" spans="1:63" s="2" customFormat="1" ht="6.95" customHeight="1" x14ac:dyDescent="0.2">
      <c r="A89" s="34"/>
      <c r="B89" s="35"/>
      <c r="C89" s="34"/>
      <c r="D89" s="34"/>
      <c r="E89" s="34"/>
      <c r="F89" s="34"/>
      <c r="G89" s="34"/>
      <c r="H89" s="34"/>
      <c r="I89" s="34"/>
      <c r="J89" s="34"/>
      <c r="K89" s="34"/>
      <c r="L89" s="91"/>
      <c r="S89" s="34"/>
      <c r="T89" s="34"/>
      <c r="U89" s="34"/>
      <c r="V89" s="34"/>
      <c r="W89" s="34"/>
      <c r="X89" s="34"/>
      <c r="Y89" s="34"/>
      <c r="Z89" s="34"/>
      <c r="AA89" s="34"/>
      <c r="AB89" s="34"/>
      <c r="AC89" s="34"/>
      <c r="AD89" s="34"/>
      <c r="AE89" s="34"/>
    </row>
    <row r="90" spans="1:63" s="2" customFormat="1" ht="12" customHeight="1" x14ac:dyDescent="0.2">
      <c r="A90" s="34"/>
      <c r="B90" s="35"/>
      <c r="C90" s="29" t="s">
        <v>21</v>
      </c>
      <c r="D90" s="34"/>
      <c r="E90" s="34"/>
      <c r="F90" s="27" t="str">
        <f>F12</f>
        <v>Praha 5</v>
      </c>
      <c r="G90" s="34"/>
      <c r="H90" s="34"/>
      <c r="I90" s="29" t="s">
        <v>23</v>
      </c>
      <c r="J90" s="52">
        <f>IF(J12="","",J12)</f>
        <v>44316</v>
      </c>
      <c r="K90" s="34"/>
      <c r="L90" s="91"/>
      <c r="S90" s="34"/>
      <c r="T90" s="34"/>
      <c r="U90" s="34"/>
      <c r="V90" s="34"/>
      <c r="W90" s="34"/>
      <c r="X90" s="34"/>
      <c r="Y90" s="34"/>
      <c r="Z90" s="34"/>
      <c r="AA90" s="34"/>
      <c r="AB90" s="34"/>
      <c r="AC90" s="34"/>
      <c r="AD90" s="34"/>
      <c r="AE90" s="34"/>
    </row>
    <row r="91" spans="1:63" s="2" customFormat="1" ht="6.95" customHeight="1" x14ac:dyDescent="0.2">
      <c r="A91" s="34"/>
      <c r="B91" s="35"/>
      <c r="C91" s="34"/>
      <c r="D91" s="34"/>
      <c r="E91" s="34"/>
      <c r="F91" s="34"/>
      <c r="G91" s="34"/>
      <c r="H91" s="34"/>
      <c r="I91" s="34"/>
      <c r="J91" s="34"/>
      <c r="K91" s="34"/>
      <c r="L91" s="91"/>
      <c r="S91" s="34"/>
      <c r="T91" s="34"/>
      <c r="U91" s="34"/>
      <c r="V91" s="34"/>
      <c r="W91" s="34"/>
      <c r="X91" s="34"/>
      <c r="Y91" s="34"/>
      <c r="Z91" s="34"/>
      <c r="AA91" s="34"/>
      <c r="AB91" s="34"/>
      <c r="AC91" s="34"/>
      <c r="AD91" s="34"/>
      <c r="AE91" s="34"/>
    </row>
    <row r="92" spans="1:63" s="2" customFormat="1" ht="25.7" customHeight="1" x14ac:dyDescent="0.2">
      <c r="A92" s="34"/>
      <c r="B92" s="35"/>
      <c r="C92" s="29" t="s">
        <v>24</v>
      </c>
      <c r="D92" s="34"/>
      <c r="E92" s="34"/>
      <c r="F92" s="27" t="str">
        <f>E15</f>
        <v>Úřad městské části Praha 5</v>
      </c>
      <c r="G92" s="34"/>
      <c r="H92" s="34"/>
      <c r="I92" s="29" t="s">
        <v>30</v>
      </c>
      <c r="J92" s="32" t="str">
        <f>E21</f>
        <v>Fetters management s. r. o.</v>
      </c>
      <c r="K92" s="34"/>
      <c r="L92" s="91"/>
      <c r="S92" s="34"/>
      <c r="T92" s="34"/>
      <c r="U92" s="34"/>
      <c r="V92" s="34"/>
      <c r="W92" s="34"/>
      <c r="X92" s="34"/>
      <c r="Y92" s="34"/>
      <c r="Z92" s="34"/>
      <c r="AA92" s="34"/>
      <c r="AB92" s="34"/>
      <c r="AC92" s="34"/>
      <c r="AD92" s="34"/>
      <c r="AE92" s="34"/>
    </row>
    <row r="93" spans="1:63" s="2" customFormat="1" ht="25.7" customHeight="1" x14ac:dyDescent="0.2">
      <c r="A93" s="34"/>
      <c r="B93" s="35"/>
      <c r="C93" s="29" t="s">
        <v>28</v>
      </c>
      <c r="D93" s="34"/>
      <c r="E93" s="34"/>
      <c r="F93" s="27" t="str">
        <f>IF(E18="","",E18)</f>
        <v>Vyplň údaj</v>
      </c>
      <c r="G93" s="34"/>
      <c r="H93" s="34"/>
      <c r="I93" s="29" t="s">
        <v>33</v>
      </c>
      <c r="J93" s="32" t="str">
        <f>E24</f>
        <v>STAVEBNÍ ROZPOČTY s.r.o.</v>
      </c>
      <c r="K93" s="34"/>
      <c r="L93" s="91"/>
      <c r="S93" s="34"/>
      <c r="T93" s="34"/>
      <c r="U93" s="34"/>
      <c r="V93" s="34"/>
      <c r="W93" s="34"/>
      <c r="X93" s="34"/>
      <c r="Y93" s="34"/>
      <c r="Z93" s="34"/>
      <c r="AA93" s="34"/>
      <c r="AB93" s="34"/>
      <c r="AC93" s="34"/>
      <c r="AD93" s="34"/>
      <c r="AE93" s="34"/>
    </row>
    <row r="94" spans="1:63" s="2" customFormat="1" ht="10.35" customHeight="1" x14ac:dyDescent="0.2">
      <c r="A94" s="34"/>
      <c r="B94" s="35"/>
      <c r="C94" s="34"/>
      <c r="D94" s="34"/>
      <c r="E94" s="34"/>
      <c r="F94" s="34"/>
      <c r="G94" s="34"/>
      <c r="H94" s="34"/>
      <c r="I94" s="34"/>
      <c r="J94" s="34"/>
      <c r="K94" s="34"/>
      <c r="L94" s="91"/>
      <c r="S94" s="34"/>
      <c r="T94" s="34"/>
      <c r="U94" s="34"/>
      <c r="V94" s="34"/>
      <c r="W94" s="34"/>
      <c r="X94" s="34"/>
      <c r="Y94" s="34"/>
      <c r="Z94" s="34"/>
      <c r="AA94" s="34"/>
      <c r="AB94" s="34"/>
      <c r="AC94" s="34"/>
      <c r="AD94" s="34"/>
      <c r="AE94" s="34"/>
    </row>
    <row r="95" spans="1:63" s="11" customFormat="1" ht="29.25" customHeight="1" x14ac:dyDescent="0.2">
      <c r="A95" s="116"/>
      <c r="B95" s="117"/>
      <c r="C95" s="322" t="s">
        <v>110</v>
      </c>
      <c r="D95" s="323" t="s">
        <v>58</v>
      </c>
      <c r="E95" s="323" t="s">
        <v>54</v>
      </c>
      <c r="F95" s="323" t="s">
        <v>55</v>
      </c>
      <c r="G95" s="323" t="s">
        <v>111</v>
      </c>
      <c r="H95" s="323" t="s">
        <v>112</v>
      </c>
      <c r="I95" s="323" t="s">
        <v>113</v>
      </c>
      <c r="J95" s="323" t="s">
        <v>98</v>
      </c>
      <c r="K95" s="324" t="s">
        <v>114</v>
      </c>
      <c r="L95" s="118"/>
      <c r="M95" s="59" t="s">
        <v>3</v>
      </c>
      <c r="N95" s="60" t="s">
        <v>43</v>
      </c>
      <c r="O95" s="60" t="s">
        <v>115</v>
      </c>
      <c r="P95" s="60" t="s">
        <v>116</v>
      </c>
      <c r="Q95" s="60" t="s">
        <v>117</v>
      </c>
      <c r="R95" s="60" t="s">
        <v>118</v>
      </c>
      <c r="S95" s="60" t="s">
        <v>119</v>
      </c>
      <c r="T95" s="61" t="s">
        <v>120</v>
      </c>
      <c r="U95" s="116"/>
      <c r="V95" s="116"/>
      <c r="W95" s="116"/>
      <c r="X95" s="116"/>
      <c r="Y95" s="116"/>
      <c r="Z95" s="116"/>
      <c r="AA95" s="116"/>
      <c r="AB95" s="116"/>
      <c r="AC95" s="116"/>
      <c r="AD95" s="116"/>
      <c r="AE95" s="116"/>
    </row>
    <row r="96" spans="1:63" s="2" customFormat="1" ht="22.9" customHeight="1" x14ac:dyDescent="0.25">
      <c r="A96" s="34"/>
      <c r="B96" s="35"/>
      <c r="C96" s="325" t="s">
        <v>121</v>
      </c>
      <c r="D96" s="326"/>
      <c r="E96" s="326"/>
      <c r="F96" s="326"/>
      <c r="G96" s="326"/>
      <c r="H96" s="326"/>
      <c r="I96" s="139"/>
      <c r="J96" s="327">
        <f>BK96</f>
        <v>0</v>
      </c>
      <c r="K96" s="326"/>
      <c r="L96" s="35"/>
      <c r="M96" s="62"/>
      <c r="N96" s="53"/>
      <c r="O96" s="63"/>
      <c r="P96" s="119">
        <f>P97+P464</f>
        <v>0</v>
      </c>
      <c r="Q96" s="63"/>
      <c r="R96" s="119">
        <f>R97+R464</f>
        <v>6.5367899999999993E-2</v>
      </c>
      <c r="S96" s="63"/>
      <c r="T96" s="120">
        <f>T97+T464</f>
        <v>0</v>
      </c>
      <c r="U96" s="34"/>
      <c r="V96" s="34"/>
      <c r="W96" s="34"/>
      <c r="X96" s="34"/>
      <c r="Y96" s="34"/>
      <c r="Z96" s="34"/>
      <c r="AA96" s="34"/>
      <c r="AB96" s="34"/>
      <c r="AC96" s="34"/>
      <c r="AD96" s="34"/>
      <c r="AE96" s="34"/>
      <c r="AT96" s="19" t="s">
        <v>72</v>
      </c>
      <c r="AU96" s="19" t="s">
        <v>99</v>
      </c>
      <c r="BK96" s="121">
        <f>BK97+BK464</f>
        <v>0</v>
      </c>
    </row>
    <row r="97" spans="1:65" s="12" customFormat="1" ht="25.9" customHeight="1" x14ac:dyDescent="0.2">
      <c r="B97" s="122"/>
      <c r="C97" s="328"/>
      <c r="D97" s="329" t="s">
        <v>72</v>
      </c>
      <c r="E97" s="330" t="s">
        <v>122</v>
      </c>
      <c r="F97" s="330" t="s">
        <v>123</v>
      </c>
      <c r="G97" s="328"/>
      <c r="H97" s="328"/>
      <c r="I97" s="124"/>
      <c r="J97" s="331">
        <f>BK97</f>
        <v>0</v>
      </c>
      <c r="K97" s="328"/>
      <c r="L97" s="122"/>
      <c r="M97" s="125"/>
      <c r="N97" s="126"/>
      <c r="O97" s="126"/>
      <c r="P97" s="127">
        <f>P98+P111+P122+P393+P448+P461</f>
        <v>0</v>
      </c>
      <c r="Q97" s="126"/>
      <c r="R97" s="127">
        <f>R98+R111+R122+R393+R448+R461</f>
        <v>0</v>
      </c>
      <c r="S97" s="126"/>
      <c r="T97" s="128">
        <f>T98+T111+T122+T393+T448+T461</f>
        <v>0</v>
      </c>
      <c r="AR97" s="123" t="s">
        <v>81</v>
      </c>
      <c r="AT97" s="129" t="s">
        <v>72</v>
      </c>
      <c r="AU97" s="129" t="s">
        <v>73</v>
      </c>
      <c r="AY97" s="123" t="s">
        <v>124</v>
      </c>
      <c r="BK97" s="130">
        <f>BK98+BK111+BK122+BK393+BK448+BK461</f>
        <v>0</v>
      </c>
    </row>
    <row r="98" spans="1:65" s="12" customFormat="1" ht="22.9" customHeight="1" x14ac:dyDescent="0.2">
      <c r="B98" s="122"/>
      <c r="C98" s="328"/>
      <c r="D98" s="329" t="s">
        <v>72</v>
      </c>
      <c r="E98" s="332" t="s">
        <v>81</v>
      </c>
      <c r="F98" s="332" t="s">
        <v>810</v>
      </c>
      <c r="G98" s="328"/>
      <c r="H98" s="328"/>
      <c r="I98" s="124"/>
      <c r="J98" s="333">
        <f>BK98</f>
        <v>0</v>
      </c>
      <c r="K98" s="328"/>
      <c r="L98" s="122"/>
      <c r="M98" s="125"/>
      <c r="N98" s="126"/>
      <c r="O98" s="126"/>
      <c r="P98" s="127">
        <f>SUM(P99:P110)</f>
        <v>0</v>
      </c>
      <c r="Q98" s="126"/>
      <c r="R98" s="127">
        <f>SUM(R99:R110)</f>
        <v>0</v>
      </c>
      <c r="S98" s="126"/>
      <c r="T98" s="128">
        <f>SUM(T99:T110)</f>
        <v>0</v>
      </c>
      <c r="AR98" s="123" t="s">
        <v>81</v>
      </c>
      <c r="AT98" s="129" t="s">
        <v>72</v>
      </c>
      <c r="AU98" s="129" t="s">
        <v>81</v>
      </c>
      <c r="AY98" s="123" t="s">
        <v>124</v>
      </c>
      <c r="BK98" s="130">
        <f>SUM(BK99:BK110)</f>
        <v>0</v>
      </c>
    </row>
    <row r="99" spans="1:65" s="2" customFormat="1" ht="24" x14ac:dyDescent="0.2">
      <c r="A99" s="34"/>
      <c r="B99" s="131"/>
      <c r="C99" s="334" t="s">
        <v>81</v>
      </c>
      <c r="D99" s="334" t="s">
        <v>127</v>
      </c>
      <c r="E99" s="335" t="s">
        <v>811</v>
      </c>
      <c r="F99" s="336" t="s">
        <v>812</v>
      </c>
      <c r="G99" s="337" t="s">
        <v>130</v>
      </c>
      <c r="H99" s="338">
        <v>65.849000000000004</v>
      </c>
      <c r="I99" s="132"/>
      <c r="J99" s="339">
        <f>ROUND(I99*H99,2)</f>
        <v>0</v>
      </c>
      <c r="K99" s="336" t="s">
        <v>131</v>
      </c>
      <c r="L99" s="35"/>
      <c r="M99" s="133" t="s">
        <v>3</v>
      </c>
      <c r="N99" s="134" t="s">
        <v>44</v>
      </c>
      <c r="O99" s="55"/>
      <c r="P99" s="135">
        <f>O99*H99</f>
        <v>0</v>
      </c>
      <c r="Q99" s="135">
        <v>0</v>
      </c>
      <c r="R99" s="135">
        <f>Q99*H99</f>
        <v>0</v>
      </c>
      <c r="S99" s="135">
        <v>0</v>
      </c>
      <c r="T99" s="136">
        <f>S99*H99</f>
        <v>0</v>
      </c>
      <c r="U99" s="34"/>
      <c r="V99" s="34"/>
      <c r="W99" s="34"/>
      <c r="X99" s="34"/>
      <c r="Y99" s="34"/>
      <c r="Z99" s="34"/>
      <c r="AA99" s="34"/>
      <c r="AB99" s="34"/>
      <c r="AC99" s="34"/>
      <c r="AD99" s="34"/>
      <c r="AE99" s="34"/>
      <c r="AR99" s="137" t="s">
        <v>132</v>
      </c>
      <c r="AT99" s="137" t="s">
        <v>127</v>
      </c>
      <c r="AU99" s="137" t="s">
        <v>83</v>
      </c>
      <c r="AY99" s="19" t="s">
        <v>124</v>
      </c>
      <c r="BE99" s="138">
        <f>IF(N99="základní",J99,0)</f>
        <v>0</v>
      </c>
      <c r="BF99" s="138">
        <f>IF(N99="snížená",J99,0)</f>
        <v>0</v>
      </c>
      <c r="BG99" s="138">
        <f>IF(N99="zákl. přenesená",J99,0)</f>
        <v>0</v>
      </c>
      <c r="BH99" s="138">
        <f>IF(N99="sníž. přenesená",J99,0)</f>
        <v>0</v>
      </c>
      <c r="BI99" s="138">
        <f>IF(N99="nulová",J99,0)</f>
        <v>0</v>
      </c>
      <c r="BJ99" s="19" t="s">
        <v>81</v>
      </c>
      <c r="BK99" s="138">
        <f>ROUND(I99*H99,2)</f>
        <v>0</v>
      </c>
      <c r="BL99" s="19" t="s">
        <v>132</v>
      </c>
      <c r="BM99" s="137" t="s">
        <v>83</v>
      </c>
    </row>
    <row r="100" spans="1:65" s="2" customFormat="1" ht="126.75" x14ac:dyDescent="0.2">
      <c r="A100" s="34"/>
      <c r="B100" s="35"/>
      <c r="C100" s="326"/>
      <c r="D100" s="345" t="s">
        <v>133</v>
      </c>
      <c r="E100" s="326"/>
      <c r="F100" s="346" t="s">
        <v>813</v>
      </c>
      <c r="G100" s="326"/>
      <c r="H100" s="326"/>
      <c r="I100" s="139"/>
      <c r="J100" s="326"/>
      <c r="K100" s="326"/>
      <c r="L100" s="35"/>
      <c r="M100" s="140"/>
      <c r="N100" s="141"/>
      <c r="O100" s="55"/>
      <c r="P100" s="55"/>
      <c r="Q100" s="55"/>
      <c r="R100" s="55"/>
      <c r="S100" s="55"/>
      <c r="T100" s="56"/>
      <c r="U100" s="34"/>
      <c r="V100" s="34"/>
      <c r="W100" s="34"/>
      <c r="X100" s="34"/>
      <c r="Y100" s="34"/>
      <c r="Z100" s="34"/>
      <c r="AA100" s="34"/>
      <c r="AB100" s="34"/>
      <c r="AC100" s="34"/>
      <c r="AD100" s="34"/>
      <c r="AE100" s="34"/>
      <c r="AT100" s="19" t="s">
        <v>133</v>
      </c>
      <c r="AU100" s="19" t="s">
        <v>83</v>
      </c>
    </row>
    <row r="101" spans="1:65" s="13" customFormat="1" x14ac:dyDescent="0.2">
      <c r="B101" s="142"/>
      <c r="C101" s="347"/>
      <c r="D101" s="345" t="s">
        <v>135</v>
      </c>
      <c r="E101" s="348" t="s">
        <v>3</v>
      </c>
      <c r="F101" s="349" t="s">
        <v>814</v>
      </c>
      <c r="G101" s="347"/>
      <c r="H101" s="350">
        <v>65.849000000000004</v>
      </c>
      <c r="I101" s="144"/>
      <c r="J101" s="347"/>
      <c r="K101" s="347"/>
      <c r="L101" s="142"/>
      <c r="M101" s="145"/>
      <c r="N101" s="146"/>
      <c r="O101" s="146"/>
      <c r="P101" s="146"/>
      <c r="Q101" s="146"/>
      <c r="R101" s="146"/>
      <c r="S101" s="146"/>
      <c r="T101" s="147"/>
      <c r="AT101" s="143" t="s">
        <v>135</v>
      </c>
      <c r="AU101" s="143" t="s">
        <v>83</v>
      </c>
      <c r="AV101" s="13" t="s">
        <v>83</v>
      </c>
      <c r="AW101" s="13" t="s">
        <v>32</v>
      </c>
      <c r="AX101" s="13" t="s">
        <v>73</v>
      </c>
      <c r="AY101" s="143" t="s">
        <v>124</v>
      </c>
    </row>
    <row r="102" spans="1:65" s="15" customFormat="1" x14ac:dyDescent="0.2">
      <c r="B102" s="154"/>
      <c r="C102" s="351"/>
      <c r="D102" s="345" t="s">
        <v>135</v>
      </c>
      <c r="E102" s="352" t="s">
        <v>3</v>
      </c>
      <c r="F102" s="353" t="s">
        <v>152</v>
      </c>
      <c r="G102" s="351"/>
      <c r="H102" s="354">
        <v>65.849000000000004</v>
      </c>
      <c r="I102" s="156"/>
      <c r="J102" s="351"/>
      <c r="K102" s="351"/>
      <c r="L102" s="154"/>
      <c r="M102" s="157"/>
      <c r="N102" s="158"/>
      <c r="O102" s="158"/>
      <c r="P102" s="158"/>
      <c r="Q102" s="158"/>
      <c r="R102" s="158"/>
      <c r="S102" s="158"/>
      <c r="T102" s="159"/>
      <c r="AT102" s="155" t="s">
        <v>135</v>
      </c>
      <c r="AU102" s="155" t="s">
        <v>83</v>
      </c>
      <c r="AV102" s="15" t="s">
        <v>132</v>
      </c>
      <c r="AW102" s="15" t="s">
        <v>32</v>
      </c>
      <c r="AX102" s="15" t="s">
        <v>81</v>
      </c>
      <c r="AY102" s="155" t="s">
        <v>124</v>
      </c>
    </row>
    <row r="103" spans="1:65" s="2" customFormat="1" ht="24" x14ac:dyDescent="0.2">
      <c r="A103" s="34"/>
      <c r="B103" s="131"/>
      <c r="C103" s="334" t="s">
        <v>83</v>
      </c>
      <c r="D103" s="334" t="s">
        <v>127</v>
      </c>
      <c r="E103" s="335" t="s">
        <v>815</v>
      </c>
      <c r="F103" s="336" t="s">
        <v>816</v>
      </c>
      <c r="G103" s="337" t="s">
        <v>409</v>
      </c>
      <c r="H103" s="338">
        <v>19.754999999999999</v>
      </c>
      <c r="I103" s="132"/>
      <c r="J103" s="339">
        <f>ROUND(I103*H103,2)</f>
        <v>0</v>
      </c>
      <c r="K103" s="336" t="s">
        <v>131</v>
      </c>
      <c r="L103" s="35"/>
      <c r="M103" s="133" t="s">
        <v>3</v>
      </c>
      <c r="N103" s="134" t="s">
        <v>44</v>
      </c>
      <c r="O103" s="55"/>
      <c r="P103" s="135">
        <f>O103*H103</f>
        <v>0</v>
      </c>
      <c r="Q103" s="135">
        <v>0</v>
      </c>
      <c r="R103" s="135">
        <f>Q103*H103</f>
        <v>0</v>
      </c>
      <c r="S103" s="135">
        <v>0</v>
      </c>
      <c r="T103" s="136">
        <f>S103*H103</f>
        <v>0</v>
      </c>
      <c r="U103" s="34"/>
      <c r="V103" s="34"/>
      <c r="W103" s="34"/>
      <c r="X103" s="34"/>
      <c r="Y103" s="34"/>
      <c r="Z103" s="34"/>
      <c r="AA103" s="34"/>
      <c r="AB103" s="34"/>
      <c r="AC103" s="34"/>
      <c r="AD103" s="34"/>
      <c r="AE103" s="34"/>
      <c r="AR103" s="137" t="s">
        <v>132</v>
      </c>
      <c r="AT103" s="137" t="s">
        <v>127</v>
      </c>
      <c r="AU103" s="137" t="s">
        <v>83</v>
      </c>
      <c r="AY103" s="19" t="s">
        <v>124</v>
      </c>
      <c r="BE103" s="138">
        <f>IF(N103="základní",J103,0)</f>
        <v>0</v>
      </c>
      <c r="BF103" s="138">
        <f>IF(N103="snížená",J103,0)</f>
        <v>0</v>
      </c>
      <c r="BG103" s="138">
        <f>IF(N103="zákl. přenesená",J103,0)</f>
        <v>0</v>
      </c>
      <c r="BH103" s="138">
        <f>IF(N103="sníž. přenesená",J103,0)</f>
        <v>0</v>
      </c>
      <c r="BI103" s="138">
        <f>IF(N103="nulová",J103,0)</f>
        <v>0</v>
      </c>
      <c r="BJ103" s="19" t="s">
        <v>81</v>
      </c>
      <c r="BK103" s="138">
        <f>ROUND(I103*H103,2)</f>
        <v>0</v>
      </c>
      <c r="BL103" s="19" t="s">
        <v>132</v>
      </c>
      <c r="BM103" s="137" t="s">
        <v>132</v>
      </c>
    </row>
    <row r="104" spans="1:65" s="2" customFormat="1" ht="29.25" x14ac:dyDescent="0.2">
      <c r="A104" s="34"/>
      <c r="B104" s="35"/>
      <c r="C104" s="326"/>
      <c r="D104" s="345" t="s">
        <v>133</v>
      </c>
      <c r="E104" s="326"/>
      <c r="F104" s="346" t="s">
        <v>817</v>
      </c>
      <c r="G104" s="326"/>
      <c r="H104" s="326"/>
      <c r="I104" s="139"/>
      <c r="J104" s="326"/>
      <c r="K104" s="326"/>
      <c r="L104" s="35"/>
      <c r="M104" s="140"/>
      <c r="N104" s="141"/>
      <c r="O104" s="55"/>
      <c r="P104" s="55"/>
      <c r="Q104" s="55"/>
      <c r="R104" s="55"/>
      <c r="S104" s="55"/>
      <c r="T104" s="56"/>
      <c r="U104" s="34"/>
      <c r="V104" s="34"/>
      <c r="W104" s="34"/>
      <c r="X104" s="34"/>
      <c r="Y104" s="34"/>
      <c r="Z104" s="34"/>
      <c r="AA104" s="34"/>
      <c r="AB104" s="34"/>
      <c r="AC104" s="34"/>
      <c r="AD104" s="34"/>
      <c r="AE104" s="34"/>
      <c r="AT104" s="19" t="s">
        <v>133</v>
      </c>
      <c r="AU104" s="19" t="s">
        <v>83</v>
      </c>
    </row>
    <row r="105" spans="1:65" s="13" customFormat="1" x14ac:dyDescent="0.2">
      <c r="B105" s="142"/>
      <c r="C105" s="347"/>
      <c r="D105" s="345" t="s">
        <v>135</v>
      </c>
      <c r="E105" s="348" t="s">
        <v>3</v>
      </c>
      <c r="F105" s="349" t="s">
        <v>818</v>
      </c>
      <c r="G105" s="347"/>
      <c r="H105" s="350">
        <v>19.754999999999999</v>
      </c>
      <c r="I105" s="144"/>
      <c r="J105" s="347"/>
      <c r="K105" s="347"/>
      <c r="L105" s="142"/>
      <c r="M105" s="145"/>
      <c r="N105" s="146"/>
      <c r="O105" s="146"/>
      <c r="P105" s="146"/>
      <c r="Q105" s="146"/>
      <c r="R105" s="146"/>
      <c r="S105" s="146"/>
      <c r="T105" s="147"/>
      <c r="AT105" s="143" t="s">
        <v>135</v>
      </c>
      <c r="AU105" s="143" t="s">
        <v>83</v>
      </c>
      <c r="AV105" s="13" t="s">
        <v>83</v>
      </c>
      <c r="AW105" s="13" t="s">
        <v>32</v>
      </c>
      <c r="AX105" s="13" t="s">
        <v>73</v>
      </c>
      <c r="AY105" s="143" t="s">
        <v>124</v>
      </c>
    </row>
    <row r="106" spans="1:65" s="15" customFormat="1" x14ac:dyDescent="0.2">
      <c r="B106" s="154"/>
      <c r="C106" s="351"/>
      <c r="D106" s="345" t="s">
        <v>135</v>
      </c>
      <c r="E106" s="352" t="s">
        <v>3</v>
      </c>
      <c r="F106" s="353" t="s">
        <v>152</v>
      </c>
      <c r="G106" s="351"/>
      <c r="H106" s="354">
        <v>19.754999999999999</v>
      </c>
      <c r="I106" s="156"/>
      <c r="J106" s="351"/>
      <c r="K106" s="351"/>
      <c r="L106" s="154"/>
      <c r="M106" s="157"/>
      <c r="N106" s="158"/>
      <c r="O106" s="158"/>
      <c r="P106" s="158"/>
      <c r="Q106" s="158"/>
      <c r="R106" s="158"/>
      <c r="S106" s="158"/>
      <c r="T106" s="159"/>
      <c r="AT106" s="155" t="s">
        <v>135</v>
      </c>
      <c r="AU106" s="155" t="s">
        <v>83</v>
      </c>
      <c r="AV106" s="15" t="s">
        <v>132</v>
      </c>
      <c r="AW106" s="15" t="s">
        <v>32</v>
      </c>
      <c r="AX106" s="15" t="s">
        <v>81</v>
      </c>
      <c r="AY106" s="155" t="s">
        <v>124</v>
      </c>
    </row>
    <row r="107" spans="1:65" s="2" customFormat="1" ht="24" x14ac:dyDescent="0.2">
      <c r="A107" s="34"/>
      <c r="B107" s="131"/>
      <c r="C107" s="334" t="s">
        <v>159</v>
      </c>
      <c r="D107" s="334" t="s">
        <v>127</v>
      </c>
      <c r="E107" s="335" t="s">
        <v>819</v>
      </c>
      <c r="F107" s="336" t="s">
        <v>820</v>
      </c>
      <c r="G107" s="337" t="s">
        <v>409</v>
      </c>
      <c r="H107" s="338">
        <v>19.754999999999999</v>
      </c>
      <c r="I107" s="132"/>
      <c r="J107" s="339">
        <f>ROUND(I107*H107,2)</f>
        <v>0</v>
      </c>
      <c r="K107" s="336" t="s">
        <v>131</v>
      </c>
      <c r="L107" s="35"/>
      <c r="M107" s="133" t="s">
        <v>3</v>
      </c>
      <c r="N107" s="134" t="s">
        <v>44</v>
      </c>
      <c r="O107" s="55"/>
      <c r="P107" s="135">
        <f>O107*H107</f>
        <v>0</v>
      </c>
      <c r="Q107" s="135">
        <v>0</v>
      </c>
      <c r="R107" s="135">
        <f>Q107*H107</f>
        <v>0</v>
      </c>
      <c r="S107" s="135">
        <v>0</v>
      </c>
      <c r="T107" s="136">
        <f>S107*H107</f>
        <v>0</v>
      </c>
      <c r="U107" s="34"/>
      <c r="V107" s="34"/>
      <c r="W107" s="34"/>
      <c r="X107" s="34"/>
      <c r="Y107" s="34"/>
      <c r="Z107" s="34"/>
      <c r="AA107" s="34"/>
      <c r="AB107" s="34"/>
      <c r="AC107" s="34"/>
      <c r="AD107" s="34"/>
      <c r="AE107" s="34"/>
      <c r="AR107" s="137" t="s">
        <v>132</v>
      </c>
      <c r="AT107" s="137" t="s">
        <v>127</v>
      </c>
      <c r="AU107" s="137" t="s">
        <v>83</v>
      </c>
      <c r="AY107" s="19" t="s">
        <v>124</v>
      </c>
      <c r="BE107" s="138">
        <f>IF(N107="základní",J107,0)</f>
        <v>0</v>
      </c>
      <c r="BF107" s="138">
        <f>IF(N107="snížená",J107,0)</f>
        <v>0</v>
      </c>
      <c r="BG107" s="138">
        <f>IF(N107="zákl. přenesená",J107,0)</f>
        <v>0</v>
      </c>
      <c r="BH107" s="138">
        <f>IF(N107="sníž. přenesená",J107,0)</f>
        <v>0</v>
      </c>
      <c r="BI107" s="138">
        <f>IF(N107="nulová",J107,0)</f>
        <v>0</v>
      </c>
      <c r="BJ107" s="19" t="s">
        <v>81</v>
      </c>
      <c r="BK107" s="138">
        <f>ROUND(I107*H107,2)</f>
        <v>0</v>
      </c>
      <c r="BL107" s="19" t="s">
        <v>132</v>
      </c>
      <c r="BM107" s="137" t="s">
        <v>125</v>
      </c>
    </row>
    <row r="108" spans="1:65" s="2" customFormat="1" ht="97.5" x14ac:dyDescent="0.2">
      <c r="A108" s="34"/>
      <c r="B108" s="35"/>
      <c r="C108" s="326"/>
      <c r="D108" s="345" t="s">
        <v>133</v>
      </c>
      <c r="E108" s="326"/>
      <c r="F108" s="346" t="s">
        <v>821</v>
      </c>
      <c r="G108" s="326"/>
      <c r="H108" s="326"/>
      <c r="I108" s="139"/>
      <c r="J108" s="326"/>
      <c r="K108" s="326"/>
      <c r="L108" s="35"/>
      <c r="M108" s="140"/>
      <c r="N108" s="141"/>
      <c r="O108" s="55"/>
      <c r="P108" s="55"/>
      <c r="Q108" s="55"/>
      <c r="R108" s="55"/>
      <c r="S108" s="55"/>
      <c r="T108" s="56"/>
      <c r="U108" s="34"/>
      <c r="V108" s="34"/>
      <c r="W108" s="34"/>
      <c r="X108" s="34"/>
      <c r="Y108" s="34"/>
      <c r="Z108" s="34"/>
      <c r="AA108" s="34"/>
      <c r="AB108" s="34"/>
      <c r="AC108" s="34"/>
      <c r="AD108" s="34"/>
      <c r="AE108" s="34"/>
      <c r="AT108" s="19" t="s">
        <v>133</v>
      </c>
      <c r="AU108" s="19" t="s">
        <v>83</v>
      </c>
    </row>
    <row r="109" spans="1:65" s="13" customFormat="1" x14ac:dyDescent="0.2">
      <c r="B109" s="142"/>
      <c r="C109" s="347"/>
      <c r="D109" s="345" t="s">
        <v>135</v>
      </c>
      <c r="E109" s="348" t="s">
        <v>3</v>
      </c>
      <c r="F109" s="349" t="s">
        <v>818</v>
      </c>
      <c r="G109" s="347"/>
      <c r="H109" s="350">
        <v>19.754999999999999</v>
      </c>
      <c r="I109" s="144"/>
      <c r="J109" s="347"/>
      <c r="K109" s="347"/>
      <c r="L109" s="142"/>
      <c r="M109" s="145"/>
      <c r="N109" s="146"/>
      <c r="O109" s="146"/>
      <c r="P109" s="146"/>
      <c r="Q109" s="146"/>
      <c r="R109" s="146"/>
      <c r="S109" s="146"/>
      <c r="T109" s="147"/>
      <c r="AT109" s="143" t="s">
        <v>135</v>
      </c>
      <c r="AU109" s="143" t="s">
        <v>83</v>
      </c>
      <c r="AV109" s="13" t="s">
        <v>83</v>
      </c>
      <c r="AW109" s="13" t="s">
        <v>32</v>
      </c>
      <c r="AX109" s="13" t="s">
        <v>73</v>
      </c>
      <c r="AY109" s="143" t="s">
        <v>124</v>
      </c>
    </row>
    <row r="110" spans="1:65" s="15" customFormat="1" x14ac:dyDescent="0.2">
      <c r="B110" s="154"/>
      <c r="C110" s="351"/>
      <c r="D110" s="345" t="s">
        <v>135</v>
      </c>
      <c r="E110" s="352" t="s">
        <v>3</v>
      </c>
      <c r="F110" s="353" t="s">
        <v>152</v>
      </c>
      <c r="G110" s="351"/>
      <c r="H110" s="354">
        <v>19.754999999999999</v>
      </c>
      <c r="I110" s="156"/>
      <c r="J110" s="351"/>
      <c r="K110" s="351"/>
      <c r="L110" s="154"/>
      <c r="M110" s="157"/>
      <c r="N110" s="158"/>
      <c r="O110" s="158"/>
      <c r="P110" s="158"/>
      <c r="Q110" s="158"/>
      <c r="R110" s="158"/>
      <c r="S110" s="158"/>
      <c r="T110" s="159"/>
      <c r="AT110" s="155" t="s">
        <v>135</v>
      </c>
      <c r="AU110" s="155" t="s">
        <v>83</v>
      </c>
      <c r="AV110" s="15" t="s">
        <v>132</v>
      </c>
      <c r="AW110" s="15" t="s">
        <v>32</v>
      </c>
      <c r="AX110" s="15" t="s">
        <v>81</v>
      </c>
      <c r="AY110" s="155" t="s">
        <v>124</v>
      </c>
    </row>
    <row r="111" spans="1:65" s="12" customFormat="1" ht="22.9" customHeight="1" x14ac:dyDescent="0.2">
      <c r="B111" s="122"/>
      <c r="C111" s="328"/>
      <c r="D111" s="329" t="s">
        <v>72</v>
      </c>
      <c r="E111" s="332" t="s">
        <v>168</v>
      </c>
      <c r="F111" s="332" t="s">
        <v>422</v>
      </c>
      <c r="G111" s="328"/>
      <c r="H111" s="328"/>
      <c r="I111" s="124"/>
      <c r="J111" s="333">
        <f>BK111</f>
        <v>0</v>
      </c>
      <c r="K111" s="328"/>
      <c r="L111" s="122"/>
      <c r="M111" s="125"/>
      <c r="N111" s="126"/>
      <c r="O111" s="126"/>
      <c r="P111" s="127">
        <f>SUM(P112:P121)</f>
        <v>0</v>
      </c>
      <c r="Q111" s="126"/>
      <c r="R111" s="127">
        <f>SUM(R112:R121)</f>
        <v>0</v>
      </c>
      <c r="S111" s="126"/>
      <c r="T111" s="128">
        <f>SUM(T112:T121)</f>
        <v>0</v>
      </c>
      <c r="AR111" s="123" t="s">
        <v>81</v>
      </c>
      <c r="AT111" s="129" t="s">
        <v>72</v>
      </c>
      <c r="AU111" s="129" t="s">
        <v>81</v>
      </c>
      <c r="AY111" s="123" t="s">
        <v>124</v>
      </c>
      <c r="BK111" s="130">
        <f>SUM(BK112:BK121)</f>
        <v>0</v>
      </c>
    </row>
    <row r="112" spans="1:65" s="2" customFormat="1" ht="21.75" customHeight="1" x14ac:dyDescent="0.2">
      <c r="A112" s="34"/>
      <c r="B112" s="131"/>
      <c r="C112" s="334" t="s">
        <v>132</v>
      </c>
      <c r="D112" s="334" t="s">
        <v>127</v>
      </c>
      <c r="E112" s="335" t="s">
        <v>822</v>
      </c>
      <c r="F112" s="336" t="s">
        <v>823</v>
      </c>
      <c r="G112" s="337" t="s">
        <v>130</v>
      </c>
      <c r="H112" s="338">
        <v>65.849000000000004</v>
      </c>
      <c r="I112" s="132"/>
      <c r="J112" s="339">
        <f>ROUND(I112*H112,2)</f>
        <v>0</v>
      </c>
      <c r="K112" s="336" t="s">
        <v>131</v>
      </c>
      <c r="L112" s="35"/>
      <c r="M112" s="133" t="s">
        <v>3</v>
      </c>
      <c r="N112" s="134" t="s">
        <v>44</v>
      </c>
      <c r="O112" s="55"/>
      <c r="P112" s="135">
        <f>O112*H112</f>
        <v>0</v>
      </c>
      <c r="Q112" s="135">
        <v>0</v>
      </c>
      <c r="R112" s="135">
        <f>Q112*H112</f>
        <v>0</v>
      </c>
      <c r="S112" s="135">
        <v>0</v>
      </c>
      <c r="T112" s="136">
        <f>S112*H112</f>
        <v>0</v>
      </c>
      <c r="U112" s="34"/>
      <c r="V112" s="34"/>
      <c r="W112" s="34"/>
      <c r="X112" s="34"/>
      <c r="Y112" s="34"/>
      <c r="Z112" s="34"/>
      <c r="AA112" s="34"/>
      <c r="AB112" s="34"/>
      <c r="AC112" s="34"/>
      <c r="AD112" s="34"/>
      <c r="AE112" s="34"/>
      <c r="AR112" s="137" t="s">
        <v>132</v>
      </c>
      <c r="AT112" s="137" t="s">
        <v>127</v>
      </c>
      <c r="AU112" s="137" t="s">
        <v>83</v>
      </c>
      <c r="AY112" s="19" t="s">
        <v>124</v>
      </c>
      <c r="BE112" s="138">
        <f>IF(N112="základní",J112,0)</f>
        <v>0</v>
      </c>
      <c r="BF112" s="138">
        <f>IF(N112="snížená",J112,0)</f>
        <v>0</v>
      </c>
      <c r="BG112" s="138">
        <f>IF(N112="zákl. přenesená",J112,0)</f>
        <v>0</v>
      </c>
      <c r="BH112" s="138">
        <f>IF(N112="sníž. přenesená",J112,0)</f>
        <v>0</v>
      </c>
      <c r="BI112" s="138">
        <f>IF(N112="nulová",J112,0)</f>
        <v>0</v>
      </c>
      <c r="BJ112" s="19" t="s">
        <v>81</v>
      </c>
      <c r="BK112" s="138">
        <f>ROUND(I112*H112,2)</f>
        <v>0</v>
      </c>
      <c r="BL112" s="19" t="s">
        <v>132</v>
      </c>
      <c r="BM112" s="137" t="s">
        <v>166</v>
      </c>
    </row>
    <row r="113" spans="1:65" s="14" customFormat="1" x14ac:dyDescent="0.2">
      <c r="B113" s="148"/>
      <c r="C113" s="355"/>
      <c r="D113" s="345" t="s">
        <v>135</v>
      </c>
      <c r="E113" s="356" t="s">
        <v>3</v>
      </c>
      <c r="F113" s="357" t="s">
        <v>824</v>
      </c>
      <c r="G113" s="355"/>
      <c r="H113" s="356" t="s">
        <v>3</v>
      </c>
      <c r="I113" s="150"/>
      <c r="J113" s="355"/>
      <c r="K113" s="355"/>
      <c r="L113" s="148"/>
      <c r="M113" s="151"/>
      <c r="N113" s="152"/>
      <c r="O113" s="152"/>
      <c r="P113" s="152"/>
      <c r="Q113" s="152"/>
      <c r="R113" s="152"/>
      <c r="S113" s="152"/>
      <c r="T113" s="153"/>
      <c r="AT113" s="149" t="s">
        <v>135</v>
      </c>
      <c r="AU113" s="149" t="s">
        <v>83</v>
      </c>
      <c r="AV113" s="14" t="s">
        <v>81</v>
      </c>
      <c r="AW113" s="14" t="s">
        <v>32</v>
      </c>
      <c r="AX113" s="14" t="s">
        <v>73</v>
      </c>
      <c r="AY113" s="149" t="s">
        <v>124</v>
      </c>
    </row>
    <row r="114" spans="1:65" s="13" customFormat="1" x14ac:dyDescent="0.2">
      <c r="B114" s="142"/>
      <c r="C114" s="347"/>
      <c r="D114" s="345" t="s">
        <v>135</v>
      </c>
      <c r="E114" s="348" t="s">
        <v>3</v>
      </c>
      <c r="F114" s="349" t="s">
        <v>814</v>
      </c>
      <c r="G114" s="347"/>
      <c r="H114" s="350">
        <v>65.849000000000004</v>
      </c>
      <c r="I114" s="144"/>
      <c r="J114" s="347"/>
      <c r="K114" s="347"/>
      <c r="L114" s="142"/>
      <c r="M114" s="145"/>
      <c r="N114" s="146"/>
      <c r="O114" s="146"/>
      <c r="P114" s="146"/>
      <c r="Q114" s="146"/>
      <c r="R114" s="146"/>
      <c r="S114" s="146"/>
      <c r="T114" s="147"/>
      <c r="AT114" s="143" t="s">
        <v>135</v>
      </c>
      <c r="AU114" s="143" t="s">
        <v>83</v>
      </c>
      <c r="AV114" s="13" t="s">
        <v>83</v>
      </c>
      <c r="AW114" s="13" t="s">
        <v>32</v>
      </c>
      <c r="AX114" s="13" t="s">
        <v>73</v>
      </c>
      <c r="AY114" s="143" t="s">
        <v>124</v>
      </c>
    </row>
    <row r="115" spans="1:65" s="15" customFormat="1" x14ac:dyDescent="0.2">
      <c r="B115" s="154"/>
      <c r="C115" s="351"/>
      <c r="D115" s="345" t="s">
        <v>135</v>
      </c>
      <c r="E115" s="352" t="s">
        <v>3</v>
      </c>
      <c r="F115" s="353" t="s">
        <v>152</v>
      </c>
      <c r="G115" s="351"/>
      <c r="H115" s="354">
        <v>65.849000000000004</v>
      </c>
      <c r="I115" s="156"/>
      <c r="J115" s="351"/>
      <c r="K115" s="351"/>
      <c r="L115" s="154"/>
      <c r="M115" s="157"/>
      <c r="N115" s="158"/>
      <c r="O115" s="158"/>
      <c r="P115" s="158"/>
      <c r="Q115" s="158"/>
      <c r="R115" s="158"/>
      <c r="S115" s="158"/>
      <c r="T115" s="159"/>
      <c r="AT115" s="155" t="s">
        <v>135</v>
      </c>
      <c r="AU115" s="155" t="s">
        <v>83</v>
      </c>
      <c r="AV115" s="15" t="s">
        <v>132</v>
      </c>
      <c r="AW115" s="15" t="s">
        <v>32</v>
      </c>
      <c r="AX115" s="15" t="s">
        <v>81</v>
      </c>
      <c r="AY115" s="155" t="s">
        <v>124</v>
      </c>
    </row>
    <row r="116" spans="1:65" s="2" customFormat="1" ht="21.75" customHeight="1" x14ac:dyDescent="0.2">
      <c r="A116" s="34"/>
      <c r="B116" s="131"/>
      <c r="C116" s="334" t="s">
        <v>168</v>
      </c>
      <c r="D116" s="334" t="s">
        <v>127</v>
      </c>
      <c r="E116" s="335" t="s">
        <v>825</v>
      </c>
      <c r="F116" s="336" t="s">
        <v>826</v>
      </c>
      <c r="G116" s="337" t="s">
        <v>130</v>
      </c>
      <c r="H116" s="338">
        <v>65.849000000000004</v>
      </c>
      <c r="I116" s="132"/>
      <c r="J116" s="339">
        <f>ROUND(I116*H116,2)</f>
        <v>0</v>
      </c>
      <c r="K116" s="336" t="s">
        <v>131</v>
      </c>
      <c r="L116" s="35"/>
      <c r="M116" s="133" t="s">
        <v>3</v>
      </c>
      <c r="N116" s="134" t="s">
        <v>44</v>
      </c>
      <c r="O116" s="55"/>
      <c r="P116" s="135">
        <f>O116*H116</f>
        <v>0</v>
      </c>
      <c r="Q116" s="135">
        <v>0</v>
      </c>
      <c r="R116" s="135">
        <f>Q116*H116</f>
        <v>0</v>
      </c>
      <c r="S116" s="135">
        <v>0</v>
      </c>
      <c r="T116" s="136">
        <f>S116*H116</f>
        <v>0</v>
      </c>
      <c r="U116" s="34"/>
      <c r="V116" s="34"/>
      <c r="W116" s="34"/>
      <c r="X116" s="34"/>
      <c r="Y116" s="34"/>
      <c r="Z116" s="34"/>
      <c r="AA116" s="34"/>
      <c r="AB116" s="34"/>
      <c r="AC116" s="34"/>
      <c r="AD116" s="34"/>
      <c r="AE116" s="34"/>
      <c r="AR116" s="137" t="s">
        <v>132</v>
      </c>
      <c r="AT116" s="137" t="s">
        <v>127</v>
      </c>
      <c r="AU116" s="137" t="s">
        <v>83</v>
      </c>
      <c r="AY116" s="19" t="s">
        <v>124</v>
      </c>
      <c r="BE116" s="138">
        <f>IF(N116="základní",J116,0)</f>
        <v>0</v>
      </c>
      <c r="BF116" s="138">
        <f>IF(N116="snížená",J116,0)</f>
        <v>0</v>
      </c>
      <c r="BG116" s="138">
        <f>IF(N116="zákl. přenesená",J116,0)</f>
        <v>0</v>
      </c>
      <c r="BH116" s="138">
        <f>IF(N116="sníž. přenesená",J116,0)</f>
        <v>0</v>
      </c>
      <c r="BI116" s="138">
        <f>IF(N116="nulová",J116,0)</f>
        <v>0</v>
      </c>
      <c r="BJ116" s="19" t="s">
        <v>81</v>
      </c>
      <c r="BK116" s="138">
        <f>ROUND(I116*H116,2)</f>
        <v>0</v>
      </c>
      <c r="BL116" s="19" t="s">
        <v>132</v>
      </c>
      <c r="BM116" s="137" t="s">
        <v>171</v>
      </c>
    </row>
    <row r="117" spans="1:65" s="13" customFormat="1" x14ac:dyDescent="0.2">
      <c r="B117" s="142"/>
      <c r="C117" s="347"/>
      <c r="D117" s="345" t="s">
        <v>135</v>
      </c>
      <c r="E117" s="348" t="s">
        <v>3</v>
      </c>
      <c r="F117" s="349" t="s">
        <v>814</v>
      </c>
      <c r="G117" s="347"/>
      <c r="H117" s="350">
        <v>65.849000000000004</v>
      </c>
      <c r="I117" s="144"/>
      <c r="J117" s="347"/>
      <c r="K117" s="347"/>
      <c r="L117" s="142"/>
      <c r="M117" s="145"/>
      <c r="N117" s="146"/>
      <c r="O117" s="146"/>
      <c r="P117" s="146"/>
      <c r="Q117" s="146"/>
      <c r="R117" s="146"/>
      <c r="S117" s="146"/>
      <c r="T117" s="147"/>
      <c r="AT117" s="143" t="s">
        <v>135</v>
      </c>
      <c r="AU117" s="143" t="s">
        <v>83</v>
      </c>
      <c r="AV117" s="13" t="s">
        <v>83</v>
      </c>
      <c r="AW117" s="13" t="s">
        <v>32</v>
      </c>
      <c r="AX117" s="13" t="s">
        <v>73</v>
      </c>
      <c r="AY117" s="143" t="s">
        <v>124</v>
      </c>
    </row>
    <row r="118" spans="1:65" s="15" customFormat="1" x14ac:dyDescent="0.2">
      <c r="B118" s="154"/>
      <c r="C118" s="351"/>
      <c r="D118" s="345" t="s">
        <v>135</v>
      </c>
      <c r="E118" s="352" t="s">
        <v>3</v>
      </c>
      <c r="F118" s="353" t="s">
        <v>152</v>
      </c>
      <c r="G118" s="351"/>
      <c r="H118" s="354">
        <v>65.849000000000004</v>
      </c>
      <c r="I118" s="156"/>
      <c r="J118" s="351"/>
      <c r="K118" s="351"/>
      <c r="L118" s="154"/>
      <c r="M118" s="157"/>
      <c r="N118" s="158"/>
      <c r="O118" s="158"/>
      <c r="P118" s="158"/>
      <c r="Q118" s="158"/>
      <c r="R118" s="158"/>
      <c r="S118" s="158"/>
      <c r="T118" s="159"/>
      <c r="AT118" s="155" t="s">
        <v>135</v>
      </c>
      <c r="AU118" s="155" t="s">
        <v>83</v>
      </c>
      <c r="AV118" s="15" t="s">
        <v>132</v>
      </c>
      <c r="AW118" s="15" t="s">
        <v>32</v>
      </c>
      <c r="AX118" s="15" t="s">
        <v>81</v>
      </c>
      <c r="AY118" s="155" t="s">
        <v>124</v>
      </c>
    </row>
    <row r="119" spans="1:65" s="2" customFormat="1" ht="24" x14ac:dyDescent="0.2">
      <c r="A119" s="34"/>
      <c r="B119" s="131"/>
      <c r="C119" s="334" t="s">
        <v>125</v>
      </c>
      <c r="D119" s="334" t="s">
        <v>127</v>
      </c>
      <c r="E119" s="335" t="s">
        <v>827</v>
      </c>
      <c r="F119" s="336" t="s">
        <v>828</v>
      </c>
      <c r="G119" s="337" t="s">
        <v>130</v>
      </c>
      <c r="H119" s="338">
        <v>65.849000000000004</v>
      </c>
      <c r="I119" s="132"/>
      <c r="J119" s="339">
        <f>ROUND(I119*H119,2)</f>
        <v>0</v>
      </c>
      <c r="K119" s="336" t="s">
        <v>131</v>
      </c>
      <c r="L119" s="35"/>
      <c r="M119" s="133" t="s">
        <v>3</v>
      </c>
      <c r="N119" s="134" t="s">
        <v>44</v>
      </c>
      <c r="O119" s="55"/>
      <c r="P119" s="135">
        <f>O119*H119</f>
        <v>0</v>
      </c>
      <c r="Q119" s="135">
        <v>0</v>
      </c>
      <c r="R119" s="135">
        <f>Q119*H119</f>
        <v>0</v>
      </c>
      <c r="S119" s="135">
        <v>0</v>
      </c>
      <c r="T119" s="136">
        <f>S119*H119</f>
        <v>0</v>
      </c>
      <c r="U119" s="34"/>
      <c r="V119" s="34"/>
      <c r="W119" s="34"/>
      <c r="X119" s="34"/>
      <c r="Y119" s="34"/>
      <c r="Z119" s="34"/>
      <c r="AA119" s="34"/>
      <c r="AB119" s="34"/>
      <c r="AC119" s="34"/>
      <c r="AD119" s="34"/>
      <c r="AE119" s="34"/>
      <c r="AR119" s="137" t="s">
        <v>132</v>
      </c>
      <c r="AT119" s="137" t="s">
        <v>127</v>
      </c>
      <c r="AU119" s="137" t="s">
        <v>83</v>
      </c>
      <c r="AY119" s="19" t="s">
        <v>124</v>
      </c>
      <c r="BE119" s="138">
        <f>IF(N119="základní",J119,0)</f>
        <v>0</v>
      </c>
      <c r="BF119" s="138">
        <f>IF(N119="snížená",J119,0)</f>
        <v>0</v>
      </c>
      <c r="BG119" s="138">
        <f>IF(N119="zákl. přenesená",J119,0)</f>
        <v>0</v>
      </c>
      <c r="BH119" s="138">
        <f>IF(N119="sníž. přenesená",J119,0)</f>
        <v>0</v>
      </c>
      <c r="BI119" s="138">
        <f>IF(N119="nulová",J119,0)</f>
        <v>0</v>
      </c>
      <c r="BJ119" s="19" t="s">
        <v>81</v>
      </c>
      <c r="BK119" s="138">
        <f>ROUND(I119*H119,2)</f>
        <v>0</v>
      </c>
      <c r="BL119" s="19" t="s">
        <v>132</v>
      </c>
      <c r="BM119" s="137" t="s">
        <v>178</v>
      </c>
    </row>
    <row r="120" spans="1:65" s="13" customFormat="1" x14ac:dyDescent="0.2">
      <c r="B120" s="142"/>
      <c r="C120" s="347"/>
      <c r="D120" s="345" t="s">
        <v>135</v>
      </c>
      <c r="E120" s="348" t="s">
        <v>3</v>
      </c>
      <c r="F120" s="349" t="s">
        <v>814</v>
      </c>
      <c r="G120" s="347"/>
      <c r="H120" s="350">
        <v>65.849000000000004</v>
      </c>
      <c r="I120" s="144"/>
      <c r="J120" s="347"/>
      <c r="K120" s="347"/>
      <c r="L120" s="142"/>
      <c r="M120" s="145"/>
      <c r="N120" s="146"/>
      <c r="O120" s="146"/>
      <c r="P120" s="146"/>
      <c r="Q120" s="146"/>
      <c r="R120" s="146"/>
      <c r="S120" s="146"/>
      <c r="T120" s="147"/>
      <c r="AT120" s="143" t="s">
        <v>135</v>
      </c>
      <c r="AU120" s="143" t="s">
        <v>83</v>
      </c>
      <c r="AV120" s="13" t="s">
        <v>83</v>
      </c>
      <c r="AW120" s="13" t="s">
        <v>32</v>
      </c>
      <c r="AX120" s="13" t="s">
        <v>73</v>
      </c>
      <c r="AY120" s="143" t="s">
        <v>124</v>
      </c>
    </row>
    <row r="121" spans="1:65" s="15" customFormat="1" x14ac:dyDescent="0.2">
      <c r="B121" s="154"/>
      <c r="C121" s="351"/>
      <c r="D121" s="345" t="s">
        <v>135</v>
      </c>
      <c r="E121" s="352" t="s">
        <v>3</v>
      </c>
      <c r="F121" s="353" t="s">
        <v>152</v>
      </c>
      <c r="G121" s="351"/>
      <c r="H121" s="354">
        <v>65.849000000000004</v>
      </c>
      <c r="I121" s="156"/>
      <c r="J121" s="351"/>
      <c r="K121" s="351"/>
      <c r="L121" s="154"/>
      <c r="M121" s="157"/>
      <c r="N121" s="158"/>
      <c r="O121" s="158"/>
      <c r="P121" s="158"/>
      <c r="Q121" s="158"/>
      <c r="R121" s="158"/>
      <c r="S121" s="158"/>
      <c r="T121" s="159"/>
      <c r="AT121" s="155" t="s">
        <v>135</v>
      </c>
      <c r="AU121" s="155" t="s">
        <v>83</v>
      </c>
      <c r="AV121" s="15" t="s">
        <v>132</v>
      </c>
      <c r="AW121" s="15" t="s">
        <v>32</v>
      </c>
      <c r="AX121" s="15" t="s">
        <v>81</v>
      </c>
      <c r="AY121" s="155" t="s">
        <v>124</v>
      </c>
    </row>
    <row r="122" spans="1:65" s="12" customFormat="1" ht="22.9" customHeight="1" x14ac:dyDescent="0.2">
      <c r="B122" s="122"/>
      <c r="C122" s="328"/>
      <c r="D122" s="329" t="s">
        <v>72</v>
      </c>
      <c r="E122" s="332" t="s">
        <v>125</v>
      </c>
      <c r="F122" s="332" t="s">
        <v>126</v>
      </c>
      <c r="G122" s="328"/>
      <c r="H122" s="328"/>
      <c r="I122" s="124"/>
      <c r="J122" s="333">
        <f>BK122</f>
        <v>0</v>
      </c>
      <c r="K122" s="328"/>
      <c r="L122" s="122"/>
      <c r="M122" s="125"/>
      <c r="N122" s="126"/>
      <c r="O122" s="126"/>
      <c r="P122" s="127">
        <f>SUM(P123:P392)</f>
        <v>0</v>
      </c>
      <c r="Q122" s="126"/>
      <c r="R122" s="127">
        <f>SUM(R123:R392)</f>
        <v>0</v>
      </c>
      <c r="S122" s="126"/>
      <c r="T122" s="128">
        <f>SUM(T123:T392)</f>
        <v>0</v>
      </c>
      <c r="AR122" s="123" t="s">
        <v>81</v>
      </c>
      <c r="AT122" s="129" t="s">
        <v>72</v>
      </c>
      <c r="AU122" s="129" t="s">
        <v>81</v>
      </c>
      <c r="AY122" s="123" t="s">
        <v>124</v>
      </c>
      <c r="BK122" s="130">
        <f>SUM(BK123:BK392)</f>
        <v>0</v>
      </c>
    </row>
    <row r="123" spans="1:65" s="2" customFormat="1" ht="16.5" customHeight="1" x14ac:dyDescent="0.2">
      <c r="A123" s="34"/>
      <c r="B123" s="131"/>
      <c r="C123" s="334" t="s">
        <v>180</v>
      </c>
      <c r="D123" s="334" t="s">
        <v>127</v>
      </c>
      <c r="E123" s="335" t="s">
        <v>829</v>
      </c>
      <c r="F123" s="336" t="s">
        <v>830</v>
      </c>
      <c r="G123" s="337" t="s">
        <v>130</v>
      </c>
      <c r="H123" s="338">
        <v>13.6</v>
      </c>
      <c r="I123" s="132"/>
      <c r="J123" s="339">
        <f>ROUND(I123*H123,2)</f>
        <v>0</v>
      </c>
      <c r="K123" s="336" t="s">
        <v>131</v>
      </c>
      <c r="L123" s="35"/>
      <c r="M123" s="133" t="s">
        <v>3</v>
      </c>
      <c r="N123" s="134" t="s">
        <v>44</v>
      </c>
      <c r="O123" s="55"/>
      <c r="P123" s="135">
        <f>O123*H123</f>
        <v>0</v>
      </c>
      <c r="Q123" s="135">
        <v>0</v>
      </c>
      <c r="R123" s="135">
        <f>Q123*H123</f>
        <v>0</v>
      </c>
      <c r="S123" s="135">
        <v>0</v>
      </c>
      <c r="T123" s="136">
        <f>S123*H123</f>
        <v>0</v>
      </c>
      <c r="U123" s="34"/>
      <c r="V123" s="34"/>
      <c r="W123" s="34"/>
      <c r="X123" s="34"/>
      <c r="Y123" s="34"/>
      <c r="Z123" s="34"/>
      <c r="AA123" s="34"/>
      <c r="AB123" s="34"/>
      <c r="AC123" s="34"/>
      <c r="AD123" s="34"/>
      <c r="AE123" s="34"/>
      <c r="AR123" s="137" t="s">
        <v>132</v>
      </c>
      <c r="AT123" s="137" t="s">
        <v>127</v>
      </c>
      <c r="AU123" s="137" t="s">
        <v>83</v>
      </c>
      <c r="AY123" s="19" t="s">
        <v>124</v>
      </c>
      <c r="BE123" s="138">
        <f>IF(N123="základní",J123,0)</f>
        <v>0</v>
      </c>
      <c r="BF123" s="138">
        <f>IF(N123="snížená",J123,0)</f>
        <v>0</v>
      </c>
      <c r="BG123" s="138">
        <f>IF(N123="zákl. přenesená",J123,0)</f>
        <v>0</v>
      </c>
      <c r="BH123" s="138">
        <f>IF(N123="sníž. přenesená",J123,0)</f>
        <v>0</v>
      </c>
      <c r="BI123" s="138">
        <f>IF(N123="nulová",J123,0)</f>
        <v>0</v>
      </c>
      <c r="BJ123" s="19" t="s">
        <v>81</v>
      </c>
      <c r="BK123" s="138">
        <f>ROUND(I123*H123,2)</f>
        <v>0</v>
      </c>
      <c r="BL123" s="19" t="s">
        <v>132</v>
      </c>
      <c r="BM123" s="137" t="s">
        <v>183</v>
      </c>
    </row>
    <row r="124" spans="1:65" s="14" customFormat="1" x14ac:dyDescent="0.2">
      <c r="B124" s="148"/>
      <c r="C124" s="355"/>
      <c r="D124" s="345" t="s">
        <v>135</v>
      </c>
      <c r="E124" s="356" t="s">
        <v>3</v>
      </c>
      <c r="F124" s="357" t="s">
        <v>831</v>
      </c>
      <c r="G124" s="355"/>
      <c r="H124" s="356" t="s">
        <v>3</v>
      </c>
      <c r="I124" s="150"/>
      <c r="J124" s="355"/>
      <c r="K124" s="355"/>
      <c r="L124" s="148"/>
      <c r="M124" s="151"/>
      <c r="N124" s="152"/>
      <c r="O124" s="152"/>
      <c r="P124" s="152"/>
      <c r="Q124" s="152"/>
      <c r="R124" s="152"/>
      <c r="S124" s="152"/>
      <c r="T124" s="153"/>
      <c r="AT124" s="149" t="s">
        <v>135</v>
      </c>
      <c r="AU124" s="149" t="s">
        <v>83</v>
      </c>
      <c r="AV124" s="14" t="s">
        <v>81</v>
      </c>
      <c r="AW124" s="14" t="s">
        <v>32</v>
      </c>
      <c r="AX124" s="14" t="s">
        <v>73</v>
      </c>
      <c r="AY124" s="149" t="s">
        <v>124</v>
      </c>
    </row>
    <row r="125" spans="1:65" s="13" customFormat="1" x14ac:dyDescent="0.2">
      <c r="B125" s="142"/>
      <c r="C125" s="347"/>
      <c r="D125" s="345" t="s">
        <v>135</v>
      </c>
      <c r="E125" s="348" t="s">
        <v>3</v>
      </c>
      <c r="F125" s="349" t="s">
        <v>832</v>
      </c>
      <c r="G125" s="347"/>
      <c r="H125" s="350">
        <v>4.9000000000000004</v>
      </c>
      <c r="I125" s="144"/>
      <c r="J125" s="347"/>
      <c r="K125" s="347"/>
      <c r="L125" s="142"/>
      <c r="M125" s="145"/>
      <c r="N125" s="146"/>
      <c r="O125" s="146"/>
      <c r="P125" s="146"/>
      <c r="Q125" s="146"/>
      <c r="R125" s="146"/>
      <c r="S125" s="146"/>
      <c r="T125" s="147"/>
      <c r="AT125" s="143" t="s">
        <v>135</v>
      </c>
      <c r="AU125" s="143" t="s">
        <v>83</v>
      </c>
      <c r="AV125" s="13" t="s">
        <v>83</v>
      </c>
      <c r="AW125" s="13" t="s">
        <v>32</v>
      </c>
      <c r="AX125" s="13" t="s">
        <v>73</v>
      </c>
      <c r="AY125" s="143" t="s">
        <v>124</v>
      </c>
    </row>
    <row r="126" spans="1:65" s="14" customFormat="1" x14ac:dyDescent="0.2">
      <c r="B126" s="148"/>
      <c r="C126" s="355"/>
      <c r="D126" s="345" t="s">
        <v>135</v>
      </c>
      <c r="E126" s="356" t="s">
        <v>3</v>
      </c>
      <c r="F126" s="357" t="s">
        <v>833</v>
      </c>
      <c r="G126" s="355"/>
      <c r="H126" s="356" t="s">
        <v>3</v>
      </c>
      <c r="I126" s="150"/>
      <c r="J126" s="355"/>
      <c r="K126" s="355"/>
      <c r="L126" s="148"/>
      <c r="M126" s="151"/>
      <c r="N126" s="152"/>
      <c r="O126" s="152"/>
      <c r="P126" s="152"/>
      <c r="Q126" s="152"/>
      <c r="R126" s="152"/>
      <c r="S126" s="152"/>
      <c r="T126" s="153"/>
      <c r="AT126" s="149" t="s">
        <v>135</v>
      </c>
      <c r="AU126" s="149" t="s">
        <v>83</v>
      </c>
      <c r="AV126" s="14" t="s">
        <v>81</v>
      </c>
      <c r="AW126" s="14" t="s">
        <v>32</v>
      </c>
      <c r="AX126" s="14" t="s">
        <v>73</v>
      </c>
      <c r="AY126" s="149" t="s">
        <v>124</v>
      </c>
    </row>
    <row r="127" spans="1:65" s="13" customFormat="1" x14ac:dyDescent="0.2">
      <c r="B127" s="142"/>
      <c r="C127" s="347"/>
      <c r="D127" s="345" t="s">
        <v>135</v>
      </c>
      <c r="E127" s="348" t="s">
        <v>3</v>
      </c>
      <c r="F127" s="349" t="s">
        <v>834</v>
      </c>
      <c r="G127" s="347"/>
      <c r="H127" s="350">
        <v>8.6999999999999993</v>
      </c>
      <c r="I127" s="144"/>
      <c r="J127" s="347"/>
      <c r="K127" s="347"/>
      <c r="L127" s="142"/>
      <c r="M127" s="145"/>
      <c r="N127" s="146"/>
      <c r="O127" s="146"/>
      <c r="P127" s="146"/>
      <c r="Q127" s="146"/>
      <c r="R127" s="146"/>
      <c r="S127" s="146"/>
      <c r="T127" s="147"/>
      <c r="AT127" s="143" t="s">
        <v>135</v>
      </c>
      <c r="AU127" s="143" t="s">
        <v>83</v>
      </c>
      <c r="AV127" s="13" t="s">
        <v>83</v>
      </c>
      <c r="AW127" s="13" t="s">
        <v>32</v>
      </c>
      <c r="AX127" s="13" t="s">
        <v>73</v>
      </c>
      <c r="AY127" s="143" t="s">
        <v>124</v>
      </c>
    </row>
    <row r="128" spans="1:65" s="15" customFormat="1" x14ac:dyDescent="0.2">
      <c r="B128" s="154"/>
      <c r="C128" s="351"/>
      <c r="D128" s="345" t="s">
        <v>135</v>
      </c>
      <c r="E128" s="352" t="s">
        <v>3</v>
      </c>
      <c r="F128" s="353" t="s">
        <v>152</v>
      </c>
      <c r="G128" s="351"/>
      <c r="H128" s="354">
        <v>13.6</v>
      </c>
      <c r="I128" s="156"/>
      <c r="J128" s="351"/>
      <c r="K128" s="351"/>
      <c r="L128" s="154"/>
      <c r="M128" s="157"/>
      <c r="N128" s="158"/>
      <c r="O128" s="158"/>
      <c r="P128" s="158"/>
      <c r="Q128" s="158"/>
      <c r="R128" s="158"/>
      <c r="S128" s="158"/>
      <c r="T128" s="159"/>
      <c r="AT128" s="155" t="s">
        <v>135</v>
      </c>
      <c r="AU128" s="155" t="s">
        <v>83</v>
      </c>
      <c r="AV128" s="15" t="s">
        <v>132</v>
      </c>
      <c r="AW128" s="15" t="s">
        <v>32</v>
      </c>
      <c r="AX128" s="15" t="s">
        <v>81</v>
      </c>
      <c r="AY128" s="155" t="s">
        <v>124</v>
      </c>
    </row>
    <row r="129" spans="1:65" s="2" customFormat="1" ht="16.5" customHeight="1" x14ac:dyDescent="0.2">
      <c r="A129" s="34"/>
      <c r="B129" s="131"/>
      <c r="C129" s="334" t="s">
        <v>166</v>
      </c>
      <c r="D129" s="334" t="s">
        <v>127</v>
      </c>
      <c r="E129" s="335" t="s">
        <v>835</v>
      </c>
      <c r="F129" s="336" t="s">
        <v>836</v>
      </c>
      <c r="G129" s="337" t="s">
        <v>130</v>
      </c>
      <c r="H129" s="338">
        <v>13.025</v>
      </c>
      <c r="I129" s="132"/>
      <c r="J129" s="339">
        <f>ROUND(I129*H129,2)</f>
        <v>0</v>
      </c>
      <c r="K129" s="336" t="s">
        <v>131</v>
      </c>
      <c r="L129" s="35"/>
      <c r="M129" s="133" t="s">
        <v>3</v>
      </c>
      <c r="N129" s="134" t="s">
        <v>44</v>
      </c>
      <c r="O129" s="55"/>
      <c r="P129" s="135">
        <f>O129*H129</f>
        <v>0</v>
      </c>
      <c r="Q129" s="135">
        <v>0</v>
      </c>
      <c r="R129" s="135">
        <f>Q129*H129</f>
        <v>0</v>
      </c>
      <c r="S129" s="135">
        <v>0</v>
      </c>
      <c r="T129" s="136">
        <f>S129*H129</f>
        <v>0</v>
      </c>
      <c r="U129" s="34"/>
      <c r="V129" s="34"/>
      <c r="W129" s="34"/>
      <c r="X129" s="34"/>
      <c r="Y129" s="34"/>
      <c r="Z129" s="34"/>
      <c r="AA129" s="34"/>
      <c r="AB129" s="34"/>
      <c r="AC129" s="34"/>
      <c r="AD129" s="34"/>
      <c r="AE129" s="34"/>
      <c r="AR129" s="137" t="s">
        <v>132</v>
      </c>
      <c r="AT129" s="137" t="s">
        <v>127</v>
      </c>
      <c r="AU129" s="137" t="s">
        <v>83</v>
      </c>
      <c r="AY129" s="19" t="s">
        <v>124</v>
      </c>
      <c r="BE129" s="138">
        <f>IF(N129="základní",J129,0)</f>
        <v>0</v>
      </c>
      <c r="BF129" s="138">
        <f>IF(N129="snížená",J129,0)</f>
        <v>0</v>
      </c>
      <c r="BG129" s="138">
        <f>IF(N129="zákl. přenesená",J129,0)</f>
        <v>0</v>
      </c>
      <c r="BH129" s="138">
        <f>IF(N129="sníž. přenesená",J129,0)</f>
        <v>0</v>
      </c>
      <c r="BI129" s="138">
        <f>IF(N129="nulová",J129,0)</f>
        <v>0</v>
      </c>
      <c r="BJ129" s="19" t="s">
        <v>81</v>
      </c>
      <c r="BK129" s="138">
        <f>ROUND(I129*H129,2)</f>
        <v>0</v>
      </c>
      <c r="BL129" s="19" t="s">
        <v>132</v>
      </c>
      <c r="BM129" s="137" t="s">
        <v>187</v>
      </c>
    </row>
    <row r="130" spans="1:65" s="14" customFormat="1" x14ac:dyDescent="0.2">
      <c r="B130" s="148"/>
      <c r="C130" s="355"/>
      <c r="D130" s="345" t="s">
        <v>135</v>
      </c>
      <c r="E130" s="356" t="s">
        <v>3</v>
      </c>
      <c r="F130" s="357" t="s">
        <v>831</v>
      </c>
      <c r="G130" s="355"/>
      <c r="H130" s="356" t="s">
        <v>3</v>
      </c>
      <c r="I130" s="150"/>
      <c r="J130" s="355"/>
      <c r="K130" s="355"/>
      <c r="L130" s="148"/>
      <c r="M130" s="151"/>
      <c r="N130" s="152"/>
      <c r="O130" s="152"/>
      <c r="P130" s="152"/>
      <c r="Q130" s="152"/>
      <c r="R130" s="152"/>
      <c r="S130" s="152"/>
      <c r="T130" s="153"/>
      <c r="AT130" s="149" t="s">
        <v>135</v>
      </c>
      <c r="AU130" s="149" t="s">
        <v>83</v>
      </c>
      <c r="AV130" s="14" t="s">
        <v>81</v>
      </c>
      <c r="AW130" s="14" t="s">
        <v>32</v>
      </c>
      <c r="AX130" s="14" t="s">
        <v>73</v>
      </c>
      <c r="AY130" s="149" t="s">
        <v>124</v>
      </c>
    </row>
    <row r="131" spans="1:65" s="13" customFormat="1" x14ac:dyDescent="0.2">
      <c r="B131" s="142"/>
      <c r="C131" s="347"/>
      <c r="D131" s="345" t="s">
        <v>135</v>
      </c>
      <c r="E131" s="348" t="s">
        <v>3</v>
      </c>
      <c r="F131" s="349" t="s">
        <v>837</v>
      </c>
      <c r="G131" s="347"/>
      <c r="H131" s="350">
        <v>6</v>
      </c>
      <c r="I131" s="144"/>
      <c r="J131" s="347"/>
      <c r="K131" s="347"/>
      <c r="L131" s="142"/>
      <c r="M131" s="145"/>
      <c r="N131" s="146"/>
      <c r="O131" s="146"/>
      <c r="P131" s="146"/>
      <c r="Q131" s="146"/>
      <c r="R131" s="146"/>
      <c r="S131" s="146"/>
      <c r="T131" s="147"/>
      <c r="AT131" s="143" t="s">
        <v>135</v>
      </c>
      <c r="AU131" s="143" t="s">
        <v>83</v>
      </c>
      <c r="AV131" s="13" t="s">
        <v>83</v>
      </c>
      <c r="AW131" s="13" t="s">
        <v>32</v>
      </c>
      <c r="AX131" s="13" t="s">
        <v>73</v>
      </c>
      <c r="AY131" s="143" t="s">
        <v>124</v>
      </c>
    </row>
    <row r="132" spans="1:65" s="14" customFormat="1" x14ac:dyDescent="0.2">
      <c r="B132" s="148"/>
      <c r="C132" s="355"/>
      <c r="D132" s="345" t="s">
        <v>135</v>
      </c>
      <c r="E132" s="356" t="s">
        <v>3</v>
      </c>
      <c r="F132" s="357" t="s">
        <v>833</v>
      </c>
      <c r="G132" s="355"/>
      <c r="H132" s="356" t="s">
        <v>3</v>
      </c>
      <c r="I132" s="150"/>
      <c r="J132" s="355"/>
      <c r="K132" s="355"/>
      <c r="L132" s="148"/>
      <c r="M132" s="151"/>
      <c r="N132" s="152"/>
      <c r="O132" s="152"/>
      <c r="P132" s="152"/>
      <c r="Q132" s="152"/>
      <c r="R132" s="152"/>
      <c r="S132" s="152"/>
      <c r="T132" s="153"/>
      <c r="AT132" s="149" t="s">
        <v>135</v>
      </c>
      <c r="AU132" s="149" t="s">
        <v>83</v>
      </c>
      <c r="AV132" s="14" t="s">
        <v>81</v>
      </c>
      <c r="AW132" s="14" t="s">
        <v>32</v>
      </c>
      <c r="AX132" s="14" t="s">
        <v>73</v>
      </c>
      <c r="AY132" s="149" t="s">
        <v>124</v>
      </c>
    </row>
    <row r="133" spans="1:65" s="13" customFormat="1" x14ac:dyDescent="0.2">
      <c r="B133" s="142"/>
      <c r="C133" s="347"/>
      <c r="D133" s="345" t="s">
        <v>135</v>
      </c>
      <c r="E133" s="348" t="s">
        <v>3</v>
      </c>
      <c r="F133" s="349" t="s">
        <v>838</v>
      </c>
      <c r="G133" s="347"/>
      <c r="H133" s="350">
        <v>7.0250000000000004</v>
      </c>
      <c r="I133" s="144"/>
      <c r="J133" s="347"/>
      <c r="K133" s="347"/>
      <c r="L133" s="142"/>
      <c r="M133" s="145"/>
      <c r="N133" s="146"/>
      <c r="O133" s="146"/>
      <c r="P133" s="146"/>
      <c r="Q133" s="146"/>
      <c r="R133" s="146"/>
      <c r="S133" s="146"/>
      <c r="T133" s="147"/>
      <c r="AT133" s="143" t="s">
        <v>135</v>
      </c>
      <c r="AU133" s="143" t="s">
        <v>83</v>
      </c>
      <c r="AV133" s="13" t="s">
        <v>83</v>
      </c>
      <c r="AW133" s="13" t="s">
        <v>32</v>
      </c>
      <c r="AX133" s="13" t="s">
        <v>73</v>
      </c>
      <c r="AY133" s="143" t="s">
        <v>124</v>
      </c>
    </row>
    <row r="134" spans="1:65" s="15" customFormat="1" x14ac:dyDescent="0.2">
      <c r="B134" s="154"/>
      <c r="C134" s="351"/>
      <c r="D134" s="345" t="s">
        <v>135</v>
      </c>
      <c r="E134" s="352" t="s">
        <v>3</v>
      </c>
      <c r="F134" s="353" t="s">
        <v>152</v>
      </c>
      <c r="G134" s="351"/>
      <c r="H134" s="354">
        <v>13.025</v>
      </c>
      <c r="I134" s="156"/>
      <c r="J134" s="351"/>
      <c r="K134" s="351"/>
      <c r="L134" s="154"/>
      <c r="M134" s="157"/>
      <c r="N134" s="158"/>
      <c r="O134" s="158"/>
      <c r="P134" s="158"/>
      <c r="Q134" s="158"/>
      <c r="R134" s="158"/>
      <c r="S134" s="158"/>
      <c r="T134" s="159"/>
      <c r="AT134" s="155" t="s">
        <v>135</v>
      </c>
      <c r="AU134" s="155" t="s">
        <v>83</v>
      </c>
      <c r="AV134" s="15" t="s">
        <v>132</v>
      </c>
      <c r="AW134" s="15" t="s">
        <v>32</v>
      </c>
      <c r="AX134" s="15" t="s">
        <v>81</v>
      </c>
      <c r="AY134" s="155" t="s">
        <v>124</v>
      </c>
    </row>
    <row r="135" spans="1:65" s="2" customFormat="1" ht="24" x14ac:dyDescent="0.2">
      <c r="A135" s="34"/>
      <c r="B135" s="131"/>
      <c r="C135" s="334" t="s">
        <v>157</v>
      </c>
      <c r="D135" s="334" t="s">
        <v>127</v>
      </c>
      <c r="E135" s="335" t="s">
        <v>839</v>
      </c>
      <c r="F135" s="336" t="s">
        <v>840</v>
      </c>
      <c r="G135" s="337" t="s">
        <v>130</v>
      </c>
      <c r="H135" s="338">
        <v>3.6579999999999999</v>
      </c>
      <c r="I135" s="132"/>
      <c r="J135" s="339">
        <f>ROUND(I135*H135,2)</f>
        <v>0</v>
      </c>
      <c r="K135" s="336" t="s">
        <v>131</v>
      </c>
      <c r="L135" s="35"/>
      <c r="M135" s="133" t="s">
        <v>3</v>
      </c>
      <c r="N135" s="134" t="s">
        <v>44</v>
      </c>
      <c r="O135" s="55"/>
      <c r="P135" s="135">
        <f>O135*H135</f>
        <v>0</v>
      </c>
      <c r="Q135" s="135">
        <v>0</v>
      </c>
      <c r="R135" s="135">
        <f>Q135*H135</f>
        <v>0</v>
      </c>
      <c r="S135" s="135">
        <v>0</v>
      </c>
      <c r="T135" s="136">
        <f>S135*H135</f>
        <v>0</v>
      </c>
      <c r="U135" s="34"/>
      <c r="V135" s="34"/>
      <c r="W135" s="34"/>
      <c r="X135" s="34"/>
      <c r="Y135" s="34"/>
      <c r="Z135" s="34"/>
      <c r="AA135" s="34"/>
      <c r="AB135" s="34"/>
      <c r="AC135" s="34"/>
      <c r="AD135" s="34"/>
      <c r="AE135" s="34"/>
      <c r="AR135" s="137" t="s">
        <v>132</v>
      </c>
      <c r="AT135" s="137" t="s">
        <v>127</v>
      </c>
      <c r="AU135" s="137" t="s">
        <v>83</v>
      </c>
      <c r="AY135" s="19" t="s">
        <v>124</v>
      </c>
      <c r="BE135" s="138">
        <f>IF(N135="základní",J135,0)</f>
        <v>0</v>
      </c>
      <c r="BF135" s="138">
        <f>IF(N135="snížená",J135,0)</f>
        <v>0</v>
      </c>
      <c r="BG135" s="138">
        <f>IF(N135="zákl. přenesená",J135,0)</f>
        <v>0</v>
      </c>
      <c r="BH135" s="138">
        <f>IF(N135="sníž. přenesená",J135,0)</f>
        <v>0</v>
      </c>
      <c r="BI135" s="138">
        <f>IF(N135="nulová",J135,0)</f>
        <v>0</v>
      </c>
      <c r="BJ135" s="19" t="s">
        <v>81</v>
      </c>
      <c r="BK135" s="138">
        <f>ROUND(I135*H135,2)</f>
        <v>0</v>
      </c>
      <c r="BL135" s="19" t="s">
        <v>132</v>
      </c>
      <c r="BM135" s="137" t="s">
        <v>191</v>
      </c>
    </row>
    <row r="136" spans="1:65" s="2" customFormat="1" ht="97.5" x14ac:dyDescent="0.2">
      <c r="A136" s="34"/>
      <c r="B136" s="35"/>
      <c r="C136" s="326"/>
      <c r="D136" s="345" t="s">
        <v>133</v>
      </c>
      <c r="E136" s="326"/>
      <c r="F136" s="346" t="s">
        <v>841</v>
      </c>
      <c r="G136" s="326"/>
      <c r="H136" s="326"/>
      <c r="I136" s="139"/>
      <c r="J136" s="326"/>
      <c r="K136" s="326"/>
      <c r="L136" s="35"/>
      <c r="M136" s="140"/>
      <c r="N136" s="141"/>
      <c r="O136" s="55"/>
      <c r="P136" s="55"/>
      <c r="Q136" s="55"/>
      <c r="R136" s="55"/>
      <c r="S136" s="55"/>
      <c r="T136" s="56"/>
      <c r="U136" s="34"/>
      <c r="V136" s="34"/>
      <c r="W136" s="34"/>
      <c r="X136" s="34"/>
      <c r="Y136" s="34"/>
      <c r="Z136" s="34"/>
      <c r="AA136" s="34"/>
      <c r="AB136" s="34"/>
      <c r="AC136" s="34"/>
      <c r="AD136" s="34"/>
      <c r="AE136" s="34"/>
      <c r="AT136" s="19" t="s">
        <v>133</v>
      </c>
      <c r="AU136" s="19" t="s">
        <v>83</v>
      </c>
    </row>
    <row r="137" spans="1:65" s="13" customFormat="1" x14ac:dyDescent="0.2">
      <c r="B137" s="142"/>
      <c r="C137" s="347"/>
      <c r="D137" s="345" t="s">
        <v>135</v>
      </c>
      <c r="E137" s="348" t="s">
        <v>3</v>
      </c>
      <c r="F137" s="349" t="s">
        <v>842</v>
      </c>
      <c r="G137" s="347"/>
      <c r="H137" s="350">
        <v>2.5920000000000001</v>
      </c>
      <c r="I137" s="144"/>
      <c r="J137" s="347"/>
      <c r="K137" s="347"/>
      <c r="L137" s="142"/>
      <c r="M137" s="145"/>
      <c r="N137" s="146"/>
      <c r="O137" s="146"/>
      <c r="P137" s="146"/>
      <c r="Q137" s="146"/>
      <c r="R137" s="146"/>
      <c r="S137" s="146"/>
      <c r="T137" s="147"/>
      <c r="AT137" s="143" t="s">
        <v>135</v>
      </c>
      <c r="AU137" s="143" t="s">
        <v>83</v>
      </c>
      <c r="AV137" s="13" t="s">
        <v>83</v>
      </c>
      <c r="AW137" s="13" t="s">
        <v>32</v>
      </c>
      <c r="AX137" s="13" t="s">
        <v>73</v>
      </c>
      <c r="AY137" s="143" t="s">
        <v>124</v>
      </c>
    </row>
    <row r="138" spans="1:65" s="13" customFormat="1" x14ac:dyDescent="0.2">
      <c r="B138" s="142"/>
      <c r="C138" s="347"/>
      <c r="D138" s="345" t="s">
        <v>135</v>
      </c>
      <c r="E138" s="348" t="s">
        <v>3</v>
      </c>
      <c r="F138" s="349" t="s">
        <v>843</v>
      </c>
      <c r="G138" s="347"/>
      <c r="H138" s="350">
        <v>0.25600000000000001</v>
      </c>
      <c r="I138" s="144"/>
      <c r="J138" s="347"/>
      <c r="K138" s="347"/>
      <c r="L138" s="142"/>
      <c r="M138" s="145"/>
      <c r="N138" s="146"/>
      <c r="O138" s="146"/>
      <c r="P138" s="146"/>
      <c r="Q138" s="146"/>
      <c r="R138" s="146"/>
      <c r="S138" s="146"/>
      <c r="T138" s="147"/>
      <c r="AT138" s="143" t="s">
        <v>135</v>
      </c>
      <c r="AU138" s="143" t="s">
        <v>83</v>
      </c>
      <c r="AV138" s="13" t="s">
        <v>83</v>
      </c>
      <c r="AW138" s="13" t="s">
        <v>32</v>
      </c>
      <c r="AX138" s="13" t="s">
        <v>73</v>
      </c>
      <c r="AY138" s="143" t="s">
        <v>124</v>
      </c>
    </row>
    <row r="139" spans="1:65" s="13" customFormat="1" x14ac:dyDescent="0.2">
      <c r="B139" s="142"/>
      <c r="C139" s="347"/>
      <c r="D139" s="345" t="s">
        <v>135</v>
      </c>
      <c r="E139" s="348" t="s">
        <v>3</v>
      </c>
      <c r="F139" s="349" t="s">
        <v>844</v>
      </c>
      <c r="G139" s="347"/>
      <c r="H139" s="350">
        <v>0.81</v>
      </c>
      <c r="I139" s="144"/>
      <c r="J139" s="347"/>
      <c r="K139" s="347"/>
      <c r="L139" s="142"/>
      <c r="M139" s="145"/>
      <c r="N139" s="146"/>
      <c r="O139" s="146"/>
      <c r="P139" s="146"/>
      <c r="Q139" s="146"/>
      <c r="R139" s="146"/>
      <c r="S139" s="146"/>
      <c r="T139" s="147"/>
      <c r="AT139" s="143" t="s">
        <v>135</v>
      </c>
      <c r="AU139" s="143" t="s">
        <v>83</v>
      </c>
      <c r="AV139" s="13" t="s">
        <v>83</v>
      </c>
      <c r="AW139" s="13" t="s">
        <v>32</v>
      </c>
      <c r="AX139" s="13" t="s">
        <v>73</v>
      </c>
      <c r="AY139" s="143" t="s">
        <v>124</v>
      </c>
    </row>
    <row r="140" spans="1:65" s="15" customFormat="1" x14ac:dyDescent="0.2">
      <c r="B140" s="154"/>
      <c r="C140" s="351"/>
      <c r="D140" s="345" t="s">
        <v>135</v>
      </c>
      <c r="E140" s="352" t="s">
        <v>3</v>
      </c>
      <c r="F140" s="353" t="s">
        <v>152</v>
      </c>
      <c r="G140" s="351"/>
      <c r="H140" s="354">
        <v>3.6579999999999999</v>
      </c>
      <c r="I140" s="156"/>
      <c r="J140" s="351"/>
      <c r="K140" s="351"/>
      <c r="L140" s="154"/>
      <c r="M140" s="157"/>
      <c r="N140" s="158"/>
      <c r="O140" s="158"/>
      <c r="P140" s="158"/>
      <c r="Q140" s="158"/>
      <c r="R140" s="158"/>
      <c r="S140" s="158"/>
      <c r="T140" s="159"/>
      <c r="AT140" s="155" t="s">
        <v>135</v>
      </c>
      <c r="AU140" s="155" t="s">
        <v>83</v>
      </c>
      <c r="AV140" s="15" t="s">
        <v>132</v>
      </c>
      <c r="AW140" s="15" t="s">
        <v>32</v>
      </c>
      <c r="AX140" s="15" t="s">
        <v>81</v>
      </c>
      <c r="AY140" s="155" t="s">
        <v>124</v>
      </c>
    </row>
    <row r="141" spans="1:65" s="2" customFormat="1" ht="16.5" customHeight="1" x14ac:dyDescent="0.2">
      <c r="A141" s="34"/>
      <c r="B141" s="131"/>
      <c r="C141" s="358" t="s">
        <v>171</v>
      </c>
      <c r="D141" s="358" t="s">
        <v>230</v>
      </c>
      <c r="E141" s="359" t="s">
        <v>845</v>
      </c>
      <c r="F141" s="360" t="s">
        <v>846</v>
      </c>
      <c r="G141" s="361" t="s">
        <v>130</v>
      </c>
      <c r="H141" s="362">
        <v>3.7309999999999999</v>
      </c>
      <c r="I141" s="166"/>
      <c r="J141" s="363">
        <f>ROUND(I141*H141,2)</f>
        <v>0</v>
      </c>
      <c r="K141" s="360" t="s">
        <v>131</v>
      </c>
      <c r="L141" s="167"/>
      <c r="M141" s="168" t="s">
        <v>3</v>
      </c>
      <c r="N141" s="169" t="s">
        <v>44</v>
      </c>
      <c r="O141" s="55"/>
      <c r="P141" s="135">
        <f>O141*H141</f>
        <v>0</v>
      </c>
      <c r="Q141" s="135">
        <v>0</v>
      </c>
      <c r="R141" s="135">
        <f>Q141*H141</f>
        <v>0</v>
      </c>
      <c r="S141" s="135">
        <v>0</v>
      </c>
      <c r="T141" s="136">
        <f>S141*H141</f>
        <v>0</v>
      </c>
      <c r="U141" s="34"/>
      <c r="V141" s="34"/>
      <c r="W141" s="34"/>
      <c r="X141" s="34"/>
      <c r="Y141" s="34"/>
      <c r="Z141" s="34"/>
      <c r="AA141" s="34"/>
      <c r="AB141" s="34"/>
      <c r="AC141" s="34"/>
      <c r="AD141" s="34"/>
      <c r="AE141" s="34"/>
      <c r="AR141" s="137" t="s">
        <v>166</v>
      </c>
      <c r="AT141" s="137" t="s">
        <v>230</v>
      </c>
      <c r="AU141" s="137" t="s">
        <v>83</v>
      </c>
      <c r="AY141" s="19" t="s">
        <v>124</v>
      </c>
      <c r="BE141" s="138">
        <f>IF(N141="základní",J141,0)</f>
        <v>0</v>
      </c>
      <c r="BF141" s="138">
        <f>IF(N141="snížená",J141,0)</f>
        <v>0</v>
      </c>
      <c r="BG141" s="138">
        <f>IF(N141="zákl. přenesená",J141,0)</f>
        <v>0</v>
      </c>
      <c r="BH141" s="138">
        <f>IF(N141="sníž. přenesená",J141,0)</f>
        <v>0</v>
      </c>
      <c r="BI141" s="138">
        <f>IF(N141="nulová",J141,0)</f>
        <v>0</v>
      </c>
      <c r="BJ141" s="19" t="s">
        <v>81</v>
      </c>
      <c r="BK141" s="138">
        <f>ROUND(I141*H141,2)</f>
        <v>0</v>
      </c>
      <c r="BL141" s="19" t="s">
        <v>132</v>
      </c>
      <c r="BM141" s="137" t="s">
        <v>195</v>
      </c>
    </row>
    <row r="142" spans="1:65" s="13" customFormat="1" x14ac:dyDescent="0.2">
      <c r="B142" s="142"/>
      <c r="C142" s="347"/>
      <c r="D142" s="345" t="s">
        <v>135</v>
      </c>
      <c r="E142" s="348" t="s">
        <v>3</v>
      </c>
      <c r="F142" s="349" t="s">
        <v>847</v>
      </c>
      <c r="G142" s="347"/>
      <c r="H142" s="350">
        <v>3.7309999999999999</v>
      </c>
      <c r="I142" s="144"/>
      <c r="J142" s="347"/>
      <c r="K142" s="347"/>
      <c r="L142" s="142"/>
      <c r="M142" s="145"/>
      <c r="N142" s="146"/>
      <c r="O142" s="146"/>
      <c r="P142" s="146"/>
      <c r="Q142" s="146"/>
      <c r="R142" s="146"/>
      <c r="S142" s="146"/>
      <c r="T142" s="147"/>
      <c r="AT142" s="143" t="s">
        <v>135</v>
      </c>
      <c r="AU142" s="143" t="s">
        <v>83</v>
      </c>
      <c r="AV142" s="13" t="s">
        <v>83</v>
      </c>
      <c r="AW142" s="13" t="s">
        <v>32</v>
      </c>
      <c r="AX142" s="13" t="s">
        <v>73</v>
      </c>
      <c r="AY142" s="143" t="s">
        <v>124</v>
      </c>
    </row>
    <row r="143" spans="1:65" s="15" customFormat="1" x14ac:dyDescent="0.2">
      <c r="B143" s="154"/>
      <c r="C143" s="351"/>
      <c r="D143" s="345" t="s">
        <v>135</v>
      </c>
      <c r="E143" s="352" t="s">
        <v>3</v>
      </c>
      <c r="F143" s="353" t="s">
        <v>152</v>
      </c>
      <c r="G143" s="351"/>
      <c r="H143" s="354">
        <v>3.7309999999999999</v>
      </c>
      <c r="I143" s="156"/>
      <c r="J143" s="351"/>
      <c r="K143" s="351"/>
      <c r="L143" s="154"/>
      <c r="M143" s="157"/>
      <c r="N143" s="158"/>
      <c r="O143" s="158"/>
      <c r="P143" s="158"/>
      <c r="Q143" s="158"/>
      <c r="R143" s="158"/>
      <c r="S143" s="158"/>
      <c r="T143" s="159"/>
      <c r="AT143" s="155" t="s">
        <v>135</v>
      </c>
      <c r="AU143" s="155" t="s">
        <v>83</v>
      </c>
      <c r="AV143" s="15" t="s">
        <v>132</v>
      </c>
      <c r="AW143" s="15" t="s">
        <v>32</v>
      </c>
      <c r="AX143" s="15" t="s">
        <v>81</v>
      </c>
      <c r="AY143" s="155" t="s">
        <v>124</v>
      </c>
    </row>
    <row r="144" spans="1:65" s="2" customFormat="1" ht="24" x14ac:dyDescent="0.2">
      <c r="A144" s="34"/>
      <c r="B144" s="131"/>
      <c r="C144" s="334" t="s">
        <v>198</v>
      </c>
      <c r="D144" s="334" t="s">
        <v>127</v>
      </c>
      <c r="E144" s="335" t="s">
        <v>848</v>
      </c>
      <c r="F144" s="336" t="s">
        <v>849</v>
      </c>
      <c r="G144" s="337" t="s">
        <v>130</v>
      </c>
      <c r="H144" s="338">
        <v>3.6579999999999999</v>
      </c>
      <c r="I144" s="132"/>
      <c r="J144" s="339">
        <f>ROUND(I144*H144,2)</f>
        <v>0</v>
      </c>
      <c r="K144" s="336" t="s">
        <v>131</v>
      </c>
      <c r="L144" s="35"/>
      <c r="M144" s="133" t="s">
        <v>3</v>
      </c>
      <c r="N144" s="134" t="s">
        <v>44</v>
      </c>
      <c r="O144" s="55"/>
      <c r="P144" s="135">
        <f>O144*H144</f>
        <v>0</v>
      </c>
      <c r="Q144" s="135">
        <v>0</v>
      </c>
      <c r="R144" s="135">
        <f>Q144*H144</f>
        <v>0</v>
      </c>
      <c r="S144" s="135">
        <v>0</v>
      </c>
      <c r="T144" s="136">
        <f>S144*H144</f>
        <v>0</v>
      </c>
      <c r="U144" s="34"/>
      <c r="V144" s="34"/>
      <c r="W144" s="34"/>
      <c r="X144" s="34"/>
      <c r="Y144" s="34"/>
      <c r="Z144" s="34"/>
      <c r="AA144" s="34"/>
      <c r="AB144" s="34"/>
      <c r="AC144" s="34"/>
      <c r="AD144" s="34"/>
      <c r="AE144" s="34"/>
      <c r="AR144" s="137" t="s">
        <v>132</v>
      </c>
      <c r="AT144" s="137" t="s">
        <v>127</v>
      </c>
      <c r="AU144" s="137" t="s">
        <v>83</v>
      </c>
      <c r="AY144" s="19" t="s">
        <v>124</v>
      </c>
      <c r="BE144" s="138">
        <f>IF(N144="základní",J144,0)</f>
        <v>0</v>
      </c>
      <c r="BF144" s="138">
        <f>IF(N144="snížená",J144,0)</f>
        <v>0</v>
      </c>
      <c r="BG144" s="138">
        <f>IF(N144="zákl. přenesená",J144,0)</f>
        <v>0</v>
      </c>
      <c r="BH144" s="138">
        <f>IF(N144="sníž. přenesená",J144,0)</f>
        <v>0</v>
      </c>
      <c r="BI144" s="138">
        <f>IF(N144="nulová",J144,0)</f>
        <v>0</v>
      </c>
      <c r="BJ144" s="19" t="s">
        <v>81</v>
      </c>
      <c r="BK144" s="138">
        <f>ROUND(I144*H144,2)</f>
        <v>0</v>
      </c>
      <c r="BL144" s="19" t="s">
        <v>132</v>
      </c>
      <c r="BM144" s="137" t="s">
        <v>201</v>
      </c>
    </row>
    <row r="145" spans="1:65" s="2" customFormat="1" ht="21.75" customHeight="1" x14ac:dyDescent="0.2">
      <c r="A145" s="34"/>
      <c r="B145" s="131"/>
      <c r="C145" s="334" t="s">
        <v>178</v>
      </c>
      <c r="D145" s="334" t="s">
        <v>127</v>
      </c>
      <c r="E145" s="335" t="s">
        <v>850</v>
      </c>
      <c r="F145" s="336" t="s">
        <v>851</v>
      </c>
      <c r="G145" s="337" t="s">
        <v>130</v>
      </c>
      <c r="H145" s="338">
        <v>28.896000000000001</v>
      </c>
      <c r="I145" s="132"/>
      <c r="J145" s="339">
        <f>ROUND(I145*H145,2)</f>
        <v>0</v>
      </c>
      <c r="K145" s="336" t="s">
        <v>131</v>
      </c>
      <c r="L145" s="35"/>
      <c r="M145" s="133" t="s">
        <v>3</v>
      </c>
      <c r="N145" s="134" t="s">
        <v>44</v>
      </c>
      <c r="O145" s="55"/>
      <c r="P145" s="135">
        <f>O145*H145</f>
        <v>0</v>
      </c>
      <c r="Q145" s="135">
        <v>0</v>
      </c>
      <c r="R145" s="135">
        <f>Q145*H145</f>
        <v>0</v>
      </c>
      <c r="S145" s="135">
        <v>0</v>
      </c>
      <c r="T145" s="136">
        <f>S145*H145</f>
        <v>0</v>
      </c>
      <c r="U145" s="34"/>
      <c r="V145" s="34"/>
      <c r="W145" s="34"/>
      <c r="X145" s="34"/>
      <c r="Y145" s="34"/>
      <c r="Z145" s="34"/>
      <c r="AA145" s="34"/>
      <c r="AB145" s="34"/>
      <c r="AC145" s="34"/>
      <c r="AD145" s="34"/>
      <c r="AE145" s="34"/>
      <c r="AR145" s="137" t="s">
        <v>132</v>
      </c>
      <c r="AT145" s="137" t="s">
        <v>127</v>
      </c>
      <c r="AU145" s="137" t="s">
        <v>83</v>
      </c>
      <c r="AY145" s="19" t="s">
        <v>124</v>
      </c>
      <c r="BE145" s="138">
        <f>IF(N145="základní",J145,0)</f>
        <v>0</v>
      </c>
      <c r="BF145" s="138">
        <f>IF(N145="snížená",J145,0)</f>
        <v>0</v>
      </c>
      <c r="BG145" s="138">
        <f>IF(N145="zákl. přenesená",J145,0)</f>
        <v>0</v>
      </c>
      <c r="BH145" s="138">
        <f>IF(N145="sníž. přenesená",J145,0)</f>
        <v>0</v>
      </c>
      <c r="BI145" s="138">
        <f>IF(N145="nulová",J145,0)</f>
        <v>0</v>
      </c>
      <c r="BJ145" s="19" t="s">
        <v>81</v>
      </c>
      <c r="BK145" s="138">
        <f>ROUND(I145*H145,2)</f>
        <v>0</v>
      </c>
      <c r="BL145" s="19" t="s">
        <v>132</v>
      </c>
      <c r="BM145" s="137" t="s">
        <v>210</v>
      </c>
    </row>
    <row r="146" spans="1:65" s="2" customFormat="1" ht="68.25" x14ac:dyDescent="0.2">
      <c r="A146" s="34"/>
      <c r="B146" s="35"/>
      <c r="C146" s="326"/>
      <c r="D146" s="345" t="s">
        <v>133</v>
      </c>
      <c r="E146" s="326"/>
      <c r="F146" s="346" t="s">
        <v>852</v>
      </c>
      <c r="G146" s="326"/>
      <c r="H146" s="326"/>
      <c r="I146" s="139"/>
      <c r="J146" s="326"/>
      <c r="K146" s="326"/>
      <c r="L146" s="35"/>
      <c r="M146" s="140"/>
      <c r="N146" s="141"/>
      <c r="O146" s="55"/>
      <c r="P146" s="55"/>
      <c r="Q146" s="55"/>
      <c r="R146" s="55"/>
      <c r="S146" s="55"/>
      <c r="T146" s="56"/>
      <c r="U146" s="34"/>
      <c r="V146" s="34"/>
      <c r="W146" s="34"/>
      <c r="X146" s="34"/>
      <c r="Y146" s="34"/>
      <c r="Z146" s="34"/>
      <c r="AA146" s="34"/>
      <c r="AB146" s="34"/>
      <c r="AC146" s="34"/>
      <c r="AD146" s="34"/>
      <c r="AE146" s="34"/>
      <c r="AT146" s="19" t="s">
        <v>133</v>
      </c>
      <c r="AU146" s="19" t="s">
        <v>83</v>
      </c>
    </row>
    <row r="147" spans="1:65" s="13" customFormat="1" x14ac:dyDescent="0.2">
      <c r="B147" s="142"/>
      <c r="C147" s="347"/>
      <c r="D147" s="345" t="s">
        <v>135</v>
      </c>
      <c r="E147" s="348" t="s">
        <v>3</v>
      </c>
      <c r="F147" s="349" t="s">
        <v>853</v>
      </c>
      <c r="G147" s="347"/>
      <c r="H147" s="350">
        <v>11.65</v>
      </c>
      <c r="I147" s="144"/>
      <c r="J147" s="347"/>
      <c r="K147" s="347"/>
      <c r="L147" s="142"/>
      <c r="M147" s="145"/>
      <c r="N147" s="146"/>
      <c r="O147" s="146"/>
      <c r="P147" s="146"/>
      <c r="Q147" s="146"/>
      <c r="R147" s="146"/>
      <c r="S147" s="146"/>
      <c r="T147" s="147"/>
      <c r="AT147" s="143" t="s">
        <v>135</v>
      </c>
      <c r="AU147" s="143" t="s">
        <v>83</v>
      </c>
      <c r="AV147" s="13" t="s">
        <v>83</v>
      </c>
      <c r="AW147" s="13" t="s">
        <v>32</v>
      </c>
      <c r="AX147" s="13" t="s">
        <v>73</v>
      </c>
      <c r="AY147" s="143" t="s">
        <v>124</v>
      </c>
    </row>
    <row r="148" spans="1:65" s="13" customFormat="1" x14ac:dyDescent="0.2">
      <c r="B148" s="142"/>
      <c r="C148" s="347"/>
      <c r="D148" s="345" t="s">
        <v>135</v>
      </c>
      <c r="E148" s="348" t="s">
        <v>3</v>
      </c>
      <c r="F148" s="349" t="s">
        <v>854</v>
      </c>
      <c r="G148" s="347"/>
      <c r="H148" s="350">
        <v>2.9489999999999998</v>
      </c>
      <c r="I148" s="144"/>
      <c r="J148" s="347"/>
      <c r="K148" s="347"/>
      <c r="L148" s="142"/>
      <c r="M148" s="145"/>
      <c r="N148" s="146"/>
      <c r="O148" s="146"/>
      <c r="P148" s="146"/>
      <c r="Q148" s="146"/>
      <c r="R148" s="146"/>
      <c r="S148" s="146"/>
      <c r="T148" s="147"/>
      <c r="AT148" s="143" t="s">
        <v>135</v>
      </c>
      <c r="AU148" s="143" t="s">
        <v>83</v>
      </c>
      <c r="AV148" s="13" t="s">
        <v>83</v>
      </c>
      <c r="AW148" s="13" t="s">
        <v>32</v>
      </c>
      <c r="AX148" s="13" t="s">
        <v>73</v>
      </c>
      <c r="AY148" s="143" t="s">
        <v>124</v>
      </c>
    </row>
    <row r="149" spans="1:65" s="13" customFormat="1" x14ac:dyDescent="0.2">
      <c r="B149" s="142"/>
      <c r="C149" s="347"/>
      <c r="D149" s="345" t="s">
        <v>135</v>
      </c>
      <c r="E149" s="348" t="s">
        <v>3</v>
      </c>
      <c r="F149" s="349" t="s">
        <v>855</v>
      </c>
      <c r="G149" s="347"/>
      <c r="H149" s="350">
        <v>3.2410000000000001</v>
      </c>
      <c r="I149" s="144"/>
      <c r="J149" s="347"/>
      <c r="K149" s="347"/>
      <c r="L149" s="142"/>
      <c r="M149" s="145"/>
      <c r="N149" s="146"/>
      <c r="O149" s="146"/>
      <c r="P149" s="146"/>
      <c r="Q149" s="146"/>
      <c r="R149" s="146"/>
      <c r="S149" s="146"/>
      <c r="T149" s="147"/>
      <c r="AT149" s="143" t="s">
        <v>135</v>
      </c>
      <c r="AU149" s="143" t="s">
        <v>83</v>
      </c>
      <c r="AV149" s="13" t="s">
        <v>83</v>
      </c>
      <c r="AW149" s="13" t="s">
        <v>32</v>
      </c>
      <c r="AX149" s="13" t="s">
        <v>73</v>
      </c>
      <c r="AY149" s="143" t="s">
        <v>124</v>
      </c>
    </row>
    <row r="150" spans="1:65" s="13" customFormat="1" x14ac:dyDescent="0.2">
      <c r="B150" s="142"/>
      <c r="C150" s="347"/>
      <c r="D150" s="345" t="s">
        <v>135</v>
      </c>
      <c r="E150" s="348" t="s">
        <v>3</v>
      </c>
      <c r="F150" s="349" t="s">
        <v>856</v>
      </c>
      <c r="G150" s="347"/>
      <c r="H150" s="350">
        <v>11.055999999999999</v>
      </c>
      <c r="I150" s="144"/>
      <c r="J150" s="347"/>
      <c r="K150" s="347"/>
      <c r="L150" s="142"/>
      <c r="M150" s="145"/>
      <c r="N150" s="146"/>
      <c r="O150" s="146"/>
      <c r="P150" s="146"/>
      <c r="Q150" s="146"/>
      <c r="R150" s="146"/>
      <c r="S150" s="146"/>
      <c r="T150" s="147"/>
      <c r="AT150" s="143" t="s">
        <v>135</v>
      </c>
      <c r="AU150" s="143" t="s">
        <v>83</v>
      </c>
      <c r="AV150" s="13" t="s">
        <v>83</v>
      </c>
      <c r="AW150" s="13" t="s">
        <v>32</v>
      </c>
      <c r="AX150" s="13" t="s">
        <v>73</v>
      </c>
      <c r="AY150" s="143" t="s">
        <v>124</v>
      </c>
    </row>
    <row r="151" spans="1:65" s="15" customFormat="1" x14ac:dyDescent="0.2">
      <c r="B151" s="154"/>
      <c r="C151" s="351"/>
      <c r="D151" s="345" t="s">
        <v>135</v>
      </c>
      <c r="E151" s="352" t="s">
        <v>3</v>
      </c>
      <c r="F151" s="353" t="s">
        <v>152</v>
      </c>
      <c r="G151" s="351"/>
      <c r="H151" s="354">
        <v>28.896000000000001</v>
      </c>
      <c r="I151" s="156"/>
      <c r="J151" s="351"/>
      <c r="K151" s="351"/>
      <c r="L151" s="154"/>
      <c r="M151" s="157"/>
      <c r="N151" s="158"/>
      <c r="O151" s="158"/>
      <c r="P151" s="158"/>
      <c r="Q151" s="158"/>
      <c r="R151" s="158"/>
      <c r="S151" s="158"/>
      <c r="T151" s="159"/>
      <c r="AT151" s="155" t="s">
        <v>135</v>
      </c>
      <c r="AU151" s="155" t="s">
        <v>83</v>
      </c>
      <c r="AV151" s="15" t="s">
        <v>132</v>
      </c>
      <c r="AW151" s="15" t="s">
        <v>32</v>
      </c>
      <c r="AX151" s="15" t="s">
        <v>81</v>
      </c>
      <c r="AY151" s="155" t="s">
        <v>124</v>
      </c>
    </row>
    <row r="152" spans="1:65" s="2" customFormat="1" ht="24" x14ac:dyDescent="0.2">
      <c r="A152" s="34"/>
      <c r="B152" s="131"/>
      <c r="C152" s="334" t="s">
        <v>214</v>
      </c>
      <c r="D152" s="334" t="s">
        <v>127</v>
      </c>
      <c r="E152" s="335" t="s">
        <v>857</v>
      </c>
      <c r="F152" s="336" t="s">
        <v>858</v>
      </c>
      <c r="G152" s="337" t="s">
        <v>130</v>
      </c>
      <c r="H152" s="338">
        <v>424.36700000000002</v>
      </c>
      <c r="I152" s="132"/>
      <c r="J152" s="339">
        <f>ROUND(I152*H152,2)</f>
        <v>0</v>
      </c>
      <c r="K152" s="336" t="s">
        <v>131</v>
      </c>
      <c r="L152" s="35"/>
      <c r="M152" s="133" t="s">
        <v>3</v>
      </c>
      <c r="N152" s="134" t="s">
        <v>44</v>
      </c>
      <c r="O152" s="55"/>
      <c r="P152" s="135">
        <f>O152*H152</f>
        <v>0</v>
      </c>
      <c r="Q152" s="135">
        <v>0</v>
      </c>
      <c r="R152" s="135">
        <f>Q152*H152</f>
        <v>0</v>
      </c>
      <c r="S152" s="135">
        <v>0</v>
      </c>
      <c r="T152" s="136">
        <f>S152*H152</f>
        <v>0</v>
      </c>
      <c r="U152" s="34"/>
      <c r="V152" s="34"/>
      <c r="W152" s="34"/>
      <c r="X152" s="34"/>
      <c r="Y152" s="34"/>
      <c r="Z152" s="34"/>
      <c r="AA152" s="34"/>
      <c r="AB152" s="34"/>
      <c r="AC152" s="34"/>
      <c r="AD152" s="34"/>
      <c r="AE152" s="34"/>
      <c r="AR152" s="137" t="s">
        <v>132</v>
      </c>
      <c r="AT152" s="137" t="s">
        <v>127</v>
      </c>
      <c r="AU152" s="137" t="s">
        <v>83</v>
      </c>
      <c r="AY152" s="19" t="s">
        <v>124</v>
      </c>
      <c r="BE152" s="138">
        <f>IF(N152="základní",J152,0)</f>
        <v>0</v>
      </c>
      <c r="BF152" s="138">
        <f>IF(N152="snížená",J152,0)</f>
        <v>0</v>
      </c>
      <c r="BG152" s="138">
        <f>IF(N152="zákl. přenesená",J152,0)</f>
        <v>0</v>
      </c>
      <c r="BH152" s="138">
        <f>IF(N152="sníž. přenesená",J152,0)</f>
        <v>0</v>
      </c>
      <c r="BI152" s="138">
        <f>IF(N152="nulová",J152,0)</f>
        <v>0</v>
      </c>
      <c r="BJ152" s="19" t="s">
        <v>81</v>
      </c>
      <c r="BK152" s="138">
        <f>ROUND(I152*H152,2)</f>
        <v>0</v>
      </c>
      <c r="BL152" s="19" t="s">
        <v>132</v>
      </c>
      <c r="BM152" s="137" t="s">
        <v>217</v>
      </c>
    </row>
    <row r="153" spans="1:65" s="2" customFormat="1" ht="97.5" x14ac:dyDescent="0.2">
      <c r="A153" s="34"/>
      <c r="B153" s="35"/>
      <c r="C153" s="326"/>
      <c r="D153" s="345" t="s">
        <v>133</v>
      </c>
      <c r="E153" s="326"/>
      <c r="F153" s="346" t="s">
        <v>841</v>
      </c>
      <c r="G153" s="326"/>
      <c r="H153" s="326"/>
      <c r="I153" s="139"/>
      <c r="J153" s="326"/>
      <c r="K153" s="326"/>
      <c r="L153" s="35"/>
      <c r="M153" s="140"/>
      <c r="N153" s="141"/>
      <c r="O153" s="55"/>
      <c r="P153" s="55"/>
      <c r="Q153" s="55"/>
      <c r="R153" s="55"/>
      <c r="S153" s="55"/>
      <c r="T153" s="56"/>
      <c r="U153" s="34"/>
      <c r="V153" s="34"/>
      <c r="W153" s="34"/>
      <c r="X153" s="34"/>
      <c r="Y153" s="34"/>
      <c r="Z153" s="34"/>
      <c r="AA153" s="34"/>
      <c r="AB153" s="34"/>
      <c r="AC153" s="34"/>
      <c r="AD153" s="34"/>
      <c r="AE153" s="34"/>
      <c r="AT153" s="19" t="s">
        <v>133</v>
      </c>
      <c r="AU153" s="19" t="s">
        <v>83</v>
      </c>
    </row>
    <row r="154" spans="1:65" s="13" customFormat="1" x14ac:dyDescent="0.2">
      <c r="B154" s="142"/>
      <c r="C154" s="347"/>
      <c r="D154" s="345" t="s">
        <v>135</v>
      </c>
      <c r="E154" s="348" t="s">
        <v>3</v>
      </c>
      <c r="F154" s="349" t="s">
        <v>859</v>
      </c>
      <c r="G154" s="347"/>
      <c r="H154" s="350">
        <v>424.36700000000002</v>
      </c>
      <c r="I154" s="144"/>
      <c r="J154" s="347"/>
      <c r="K154" s="347"/>
      <c r="L154" s="142"/>
      <c r="M154" s="145"/>
      <c r="N154" s="146"/>
      <c r="O154" s="146"/>
      <c r="P154" s="146"/>
      <c r="Q154" s="146"/>
      <c r="R154" s="146"/>
      <c r="S154" s="146"/>
      <c r="T154" s="147"/>
      <c r="AT154" s="143" t="s">
        <v>135</v>
      </c>
      <c r="AU154" s="143" t="s">
        <v>83</v>
      </c>
      <c r="AV154" s="13" t="s">
        <v>83</v>
      </c>
      <c r="AW154" s="13" t="s">
        <v>32</v>
      </c>
      <c r="AX154" s="13" t="s">
        <v>73</v>
      </c>
      <c r="AY154" s="143" t="s">
        <v>124</v>
      </c>
    </row>
    <row r="155" spans="1:65" s="15" customFormat="1" x14ac:dyDescent="0.2">
      <c r="B155" s="154"/>
      <c r="C155" s="351"/>
      <c r="D155" s="345" t="s">
        <v>135</v>
      </c>
      <c r="E155" s="352" t="s">
        <v>3</v>
      </c>
      <c r="F155" s="353" t="s">
        <v>152</v>
      </c>
      <c r="G155" s="351"/>
      <c r="H155" s="354">
        <v>424.36700000000002</v>
      </c>
      <c r="I155" s="156"/>
      <c r="J155" s="351"/>
      <c r="K155" s="351"/>
      <c r="L155" s="154"/>
      <c r="M155" s="157"/>
      <c r="N155" s="158"/>
      <c r="O155" s="158"/>
      <c r="P155" s="158"/>
      <c r="Q155" s="158"/>
      <c r="R155" s="158"/>
      <c r="S155" s="158"/>
      <c r="T155" s="159"/>
      <c r="AT155" s="155" t="s">
        <v>135</v>
      </c>
      <c r="AU155" s="155" t="s">
        <v>83</v>
      </c>
      <c r="AV155" s="15" t="s">
        <v>132</v>
      </c>
      <c r="AW155" s="15" t="s">
        <v>32</v>
      </c>
      <c r="AX155" s="15" t="s">
        <v>81</v>
      </c>
      <c r="AY155" s="155" t="s">
        <v>124</v>
      </c>
    </row>
    <row r="156" spans="1:65" s="2" customFormat="1" ht="16.5" customHeight="1" x14ac:dyDescent="0.2">
      <c r="A156" s="34"/>
      <c r="B156" s="131"/>
      <c r="C156" s="358" t="s">
        <v>183</v>
      </c>
      <c r="D156" s="358" t="s">
        <v>230</v>
      </c>
      <c r="E156" s="359" t="s">
        <v>860</v>
      </c>
      <c r="F156" s="360" t="s">
        <v>861</v>
      </c>
      <c r="G156" s="361" t="s">
        <v>130</v>
      </c>
      <c r="H156" s="362">
        <v>71.682000000000002</v>
      </c>
      <c r="I156" s="166"/>
      <c r="J156" s="363">
        <f>ROUND(I156*H156,2)</f>
        <v>0</v>
      </c>
      <c r="K156" s="360" t="s">
        <v>131</v>
      </c>
      <c r="L156" s="167"/>
      <c r="M156" s="168" t="s">
        <v>3</v>
      </c>
      <c r="N156" s="169" t="s">
        <v>44</v>
      </c>
      <c r="O156" s="55"/>
      <c r="P156" s="135">
        <f>O156*H156</f>
        <v>0</v>
      </c>
      <c r="Q156" s="135">
        <v>0</v>
      </c>
      <c r="R156" s="135">
        <f>Q156*H156</f>
        <v>0</v>
      </c>
      <c r="S156" s="135">
        <v>0</v>
      </c>
      <c r="T156" s="136">
        <f>S156*H156</f>
        <v>0</v>
      </c>
      <c r="U156" s="34"/>
      <c r="V156" s="34"/>
      <c r="W156" s="34"/>
      <c r="X156" s="34"/>
      <c r="Y156" s="34"/>
      <c r="Z156" s="34"/>
      <c r="AA156" s="34"/>
      <c r="AB156" s="34"/>
      <c r="AC156" s="34"/>
      <c r="AD156" s="34"/>
      <c r="AE156" s="34"/>
      <c r="AR156" s="137" t="s">
        <v>166</v>
      </c>
      <c r="AT156" s="137" t="s">
        <v>230</v>
      </c>
      <c r="AU156" s="137" t="s">
        <v>83</v>
      </c>
      <c r="AY156" s="19" t="s">
        <v>124</v>
      </c>
      <c r="BE156" s="138">
        <f>IF(N156="základní",J156,0)</f>
        <v>0</v>
      </c>
      <c r="BF156" s="138">
        <f>IF(N156="snížená",J156,0)</f>
        <v>0</v>
      </c>
      <c r="BG156" s="138">
        <f>IF(N156="zákl. přenesená",J156,0)</f>
        <v>0</v>
      </c>
      <c r="BH156" s="138">
        <f>IF(N156="sníž. přenesená",J156,0)</f>
        <v>0</v>
      </c>
      <c r="BI156" s="138">
        <f>IF(N156="nulová",J156,0)</f>
        <v>0</v>
      </c>
      <c r="BJ156" s="19" t="s">
        <v>81</v>
      </c>
      <c r="BK156" s="138">
        <f>ROUND(I156*H156,2)</f>
        <v>0</v>
      </c>
      <c r="BL156" s="19" t="s">
        <v>132</v>
      </c>
      <c r="BM156" s="137" t="s">
        <v>234</v>
      </c>
    </row>
    <row r="157" spans="1:65" s="13" customFormat="1" x14ac:dyDescent="0.2">
      <c r="B157" s="142"/>
      <c r="C157" s="347"/>
      <c r="D157" s="345" t="s">
        <v>135</v>
      </c>
      <c r="E157" s="348" t="s">
        <v>3</v>
      </c>
      <c r="F157" s="349" t="s">
        <v>862</v>
      </c>
      <c r="G157" s="347"/>
      <c r="H157" s="350">
        <v>23.3</v>
      </c>
      <c r="I157" s="144"/>
      <c r="J157" s="347"/>
      <c r="K157" s="347"/>
      <c r="L157" s="142"/>
      <c r="M157" s="145"/>
      <c r="N157" s="146"/>
      <c r="O157" s="146"/>
      <c r="P157" s="146"/>
      <c r="Q157" s="146"/>
      <c r="R157" s="146"/>
      <c r="S157" s="146"/>
      <c r="T157" s="147"/>
      <c r="AT157" s="143" t="s">
        <v>135</v>
      </c>
      <c r="AU157" s="143" t="s">
        <v>83</v>
      </c>
      <c r="AV157" s="13" t="s">
        <v>83</v>
      </c>
      <c r="AW157" s="13" t="s">
        <v>32</v>
      </c>
      <c r="AX157" s="13" t="s">
        <v>73</v>
      </c>
      <c r="AY157" s="143" t="s">
        <v>124</v>
      </c>
    </row>
    <row r="158" spans="1:65" s="13" customFormat="1" x14ac:dyDescent="0.2">
      <c r="B158" s="142"/>
      <c r="C158" s="347"/>
      <c r="D158" s="345" t="s">
        <v>135</v>
      </c>
      <c r="E158" s="348" t="s">
        <v>3</v>
      </c>
      <c r="F158" s="349" t="s">
        <v>863</v>
      </c>
      <c r="G158" s="347"/>
      <c r="H158" s="350">
        <v>12.779</v>
      </c>
      <c r="I158" s="144"/>
      <c r="J158" s="347"/>
      <c r="K158" s="347"/>
      <c r="L158" s="142"/>
      <c r="M158" s="145"/>
      <c r="N158" s="146"/>
      <c r="O158" s="146"/>
      <c r="P158" s="146"/>
      <c r="Q158" s="146"/>
      <c r="R158" s="146"/>
      <c r="S158" s="146"/>
      <c r="T158" s="147"/>
      <c r="AT158" s="143" t="s">
        <v>135</v>
      </c>
      <c r="AU158" s="143" t="s">
        <v>83</v>
      </c>
      <c r="AV158" s="13" t="s">
        <v>83</v>
      </c>
      <c r="AW158" s="13" t="s">
        <v>32</v>
      </c>
      <c r="AX158" s="13" t="s">
        <v>73</v>
      </c>
      <c r="AY158" s="143" t="s">
        <v>124</v>
      </c>
    </row>
    <row r="159" spans="1:65" s="13" customFormat="1" x14ac:dyDescent="0.2">
      <c r="B159" s="142"/>
      <c r="C159" s="347"/>
      <c r="D159" s="345" t="s">
        <v>135</v>
      </c>
      <c r="E159" s="348" t="s">
        <v>3</v>
      </c>
      <c r="F159" s="349" t="s">
        <v>864</v>
      </c>
      <c r="G159" s="347"/>
      <c r="H159" s="350">
        <v>3.8</v>
      </c>
      <c r="I159" s="144"/>
      <c r="J159" s="347"/>
      <c r="K159" s="347"/>
      <c r="L159" s="142"/>
      <c r="M159" s="145"/>
      <c r="N159" s="146"/>
      <c r="O159" s="146"/>
      <c r="P159" s="146"/>
      <c r="Q159" s="146"/>
      <c r="R159" s="146"/>
      <c r="S159" s="146"/>
      <c r="T159" s="147"/>
      <c r="AT159" s="143" t="s">
        <v>135</v>
      </c>
      <c r="AU159" s="143" t="s">
        <v>83</v>
      </c>
      <c r="AV159" s="13" t="s">
        <v>83</v>
      </c>
      <c r="AW159" s="13" t="s">
        <v>32</v>
      </c>
      <c r="AX159" s="13" t="s">
        <v>73</v>
      </c>
      <c r="AY159" s="143" t="s">
        <v>124</v>
      </c>
    </row>
    <row r="160" spans="1:65" s="13" customFormat="1" x14ac:dyDescent="0.2">
      <c r="B160" s="142"/>
      <c r="C160" s="347"/>
      <c r="D160" s="345" t="s">
        <v>135</v>
      </c>
      <c r="E160" s="348" t="s">
        <v>3</v>
      </c>
      <c r="F160" s="349" t="s">
        <v>865</v>
      </c>
      <c r="G160" s="347"/>
      <c r="H160" s="350">
        <v>7.8710000000000004</v>
      </c>
      <c r="I160" s="144"/>
      <c r="J160" s="347"/>
      <c r="K160" s="347"/>
      <c r="L160" s="142"/>
      <c r="M160" s="145"/>
      <c r="N160" s="146"/>
      <c r="O160" s="146"/>
      <c r="P160" s="146"/>
      <c r="Q160" s="146"/>
      <c r="R160" s="146"/>
      <c r="S160" s="146"/>
      <c r="T160" s="147"/>
      <c r="AT160" s="143" t="s">
        <v>135</v>
      </c>
      <c r="AU160" s="143" t="s">
        <v>83</v>
      </c>
      <c r="AV160" s="13" t="s">
        <v>83</v>
      </c>
      <c r="AW160" s="13" t="s">
        <v>32</v>
      </c>
      <c r="AX160" s="13" t="s">
        <v>73</v>
      </c>
      <c r="AY160" s="143" t="s">
        <v>124</v>
      </c>
    </row>
    <row r="161" spans="1:65" s="13" customFormat="1" x14ac:dyDescent="0.2">
      <c r="B161" s="142"/>
      <c r="C161" s="347"/>
      <c r="D161" s="345" t="s">
        <v>135</v>
      </c>
      <c r="E161" s="348" t="s">
        <v>3</v>
      </c>
      <c r="F161" s="349" t="s">
        <v>866</v>
      </c>
      <c r="G161" s="347"/>
      <c r="H161" s="350">
        <v>4.5599999999999996</v>
      </c>
      <c r="I161" s="144"/>
      <c r="J161" s="347"/>
      <c r="K161" s="347"/>
      <c r="L161" s="142"/>
      <c r="M161" s="145"/>
      <c r="N161" s="146"/>
      <c r="O161" s="146"/>
      <c r="P161" s="146"/>
      <c r="Q161" s="146"/>
      <c r="R161" s="146"/>
      <c r="S161" s="146"/>
      <c r="T161" s="147"/>
      <c r="AT161" s="143" t="s">
        <v>135</v>
      </c>
      <c r="AU161" s="143" t="s">
        <v>83</v>
      </c>
      <c r="AV161" s="13" t="s">
        <v>83</v>
      </c>
      <c r="AW161" s="13" t="s">
        <v>32</v>
      </c>
      <c r="AX161" s="13" t="s">
        <v>73</v>
      </c>
      <c r="AY161" s="143" t="s">
        <v>124</v>
      </c>
    </row>
    <row r="162" spans="1:65" s="13" customFormat="1" x14ac:dyDescent="0.2">
      <c r="B162" s="142"/>
      <c r="C162" s="347"/>
      <c r="D162" s="345" t="s">
        <v>135</v>
      </c>
      <c r="E162" s="348" t="s">
        <v>3</v>
      </c>
      <c r="F162" s="349" t="s">
        <v>867</v>
      </c>
      <c r="G162" s="347"/>
      <c r="H162" s="350">
        <v>17.966000000000001</v>
      </c>
      <c r="I162" s="144"/>
      <c r="J162" s="347"/>
      <c r="K162" s="347"/>
      <c r="L162" s="142"/>
      <c r="M162" s="145"/>
      <c r="N162" s="146"/>
      <c r="O162" s="146"/>
      <c r="P162" s="146"/>
      <c r="Q162" s="146"/>
      <c r="R162" s="146"/>
      <c r="S162" s="146"/>
      <c r="T162" s="147"/>
      <c r="AT162" s="143" t="s">
        <v>135</v>
      </c>
      <c r="AU162" s="143" t="s">
        <v>83</v>
      </c>
      <c r="AV162" s="13" t="s">
        <v>83</v>
      </c>
      <c r="AW162" s="13" t="s">
        <v>32</v>
      </c>
      <c r="AX162" s="13" t="s">
        <v>73</v>
      </c>
      <c r="AY162" s="143" t="s">
        <v>124</v>
      </c>
    </row>
    <row r="163" spans="1:65" s="15" customFormat="1" x14ac:dyDescent="0.2">
      <c r="B163" s="154"/>
      <c r="C163" s="351"/>
      <c r="D163" s="345" t="s">
        <v>135</v>
      </c>
      <c r="E163" s="352" t="s">
        <v>3</v>
      </c>
      <c r="F163" s="353" t="s">
        <v>152</v>
      </c>
      <c r="G163" s="351"/>
      <c r="H163" s="354">
        <v>70.27600000000001</v>
      </c>
      <c r="I163" s="156"/>
      <c r="J163" s="351"/>
      <c r="K163" s="351"/>
      <c r="L163" s="154"/>
      <c r="M163" s="157"/>
      <c r="N163" s="158"/>
      <c r="O163" s="158"/>
      <c r="P163" s="158"/>
      <c r="Q163" s="158"/>
      <c r="R163" s="158"/>
      <c r="S163" s="158"/>
      <c r="T163" s="159"/>
      <c r="AT163" s="155" t="s">
        <v>135</v>
      </c>
      <c r="AU163" s="155" t="s">
        <v>83</v>
      </c>
      <c r="AV163" s="15" t="s">
        <v>132</v>
      </c>
      <c r="AW163" s="15" t="s">
        <v>32</v>
      </c>
      <c r="AX163" s="15" t="s">
        <v>73</v>
      </c>
      <c r="AY163" s="155" t="s">
        <v>124</v>
      </c>
    </row>
    <row r="164" spans="1:65" s="13" customFormat="1" x14ac:dyDescent="0.2">
      <c r="B164" s="142"/>
      <c r="C164" s="347"/>
      <c r="D164" s="345" t="s">
        <v>135</v>
      </c>
      <c r="E164" s="348" t="s">
        <v>3</v>
      </c>
      <c r="F164" s="349" t="s">
        <v>868</v>
      </c>
      <c r="G164" s="347"/>
      <c r="H164" s="350">
        <v>71.682000000000002</v>
      </c>
      <c r="I164" s="144"/>
      <c r="J164" s="347"/>
      <c r="K164" s="347"/>
      <c r="L164" s="142"/>
      <c r="M164" s="145"/>
      <c r="N164" s="146"/>
      <c r="O164" s="146"/>
      <c r="P164" s="146"/>
      <c r="Q164" s="146"/>
      <c r="R164" s="146"/>
      <c r="S164" s="146"/>
      <c r="T164" s="147"/>
      <c r="AT164" s="143" t="s">
        <v>135</v>
      </c>
      <c r="AU164" s="143" t="s">
        <v>83</v>
      </c>
      <c r="AV164" s="13" t="s">
        <v>83</v>
      </c>
      <c r="AW164" s="13" t="s">
        <v>32</v>
      </c>
      <c r="AX164" s="13" t="s">
        <v>73</v>
      </c>
      <c r="AY164" s="143" t="s">
        <v>124</v>
      </c>
    </row>
    <row r="165" spans="1:65" s="15" customFormat="1" x14ac:dyDescent="0.2">
      <c r="B165" s="154"/>
      <c r="C165" s="351"/>
      <c r="D165" s="345" t="s">
        <v>135</v>
      </c>
      <c r="E165" s="352" t="s">
        <v>3</v>
      </c>
      <c r="F165" s="353" t="s">
        <v>152</v>
      </c>
      <c r="G165" s="351"/>
      <c r="H165" s="354">
        <v>71.682000000000002</v>
      </c>
      <c r="I165" s="156"/>
      <c r="J165" s="351"/>
      <c r="K165" s="351"/>
      <c r="L165" s="154"/>
      <c r="M165" s="157"/>
      <c r="N165" s="158"/>
      <c r="O165" s="158"/>
      <c r="P165" s="158"/>
      <c r="Q165" s="158"/>
      <c r="R165" s="158"/>
      <c r="S165" s="158"/>
      <c r="T165" s="159"/>
      <c r="AT165" s="155" t="s">
        <v>135</v>
      </c>
      <c r="AU165" s="155" t="s">
        <v>83</v>
      </c>
      <c r="AV165" s="15" t="s">
        <v>132</v>
      </c>
      <c r="AW165" s="15" t="s">
        <v>32</v>
      </c>
      <c r="AX165" s="15" t="s">
        <v>81</v>
      </c>
      <c r="AY165" s="155" t="s">
        <v>124</v>
      </c>
    </row>
    <row r="166" spans="1:65" s="2" customFormat="1" ht="16.5" customHeight="1" x14ac:dyDescent="0.2">
      <c r="A166" s="34"/>
      <c r="B166" s="131"/>
      <c r="C166" s="358" t="s">
        <v>9</v>
      </c>
      <c r="D166" s="358" t="s">
        <v>230</v>
      </c>
      <c r="E166" s="359" t="s">
        <v>869</v>
      </c>
      <c r="F166" s="360" t="s">
        <v>870</v>
      </c>
      <c r="G166" s="361" t="s">
        <v>130</v>
      </c>
      <c r="H166" s="362">
        <v>361.17200000000003</v>
      </c>
      <c r="I166" s="166"/>
      <c r="J166" s="363">
        <f>ROUND(I166*H166,2)</f>
        <v>0</v>
      </c>
      <c r="K166" s="360" t="s">
        <v>131</v>
      </c>
      <c r="L166" s="167"/>
      <c r="M166" s="168" t="s">
        <v>3</v>
      </c>
      <c r="N166" s="169" t="s">
        <v>44</v>
      </c>
      <c r="O166" s="55"/>
      <c r="P166" s="135">
        <f>O166*H166</f>
        <v>0</v>
      </c>
      <c r="Q166" s="135">
        <v>0</v>
      </c>
      <c r="R166" s="135">
        <f>Q166*H166</f>
        <v>0</v>
      </c>
      <c r="S166" s="135">
        <v>0</v>
      </c>
      <c r="T166" s="136">
        <f>S166*H166</f>
        <v>0</v>
      </c>
      <c r="U166" s="34"/>
      <c r="V166" s="34"/>
      <c r="W166" s="34"/>
      <c r="X166" s="34"/>
      <c r="Y166" s="34"/>
      <c r="Z166" s="34"/>
      <c r="AA166" s="34"/>
      <c r="AB166" s="34"/>
      <c r="AC166" s="34"/>
      <c r="AD166" s="34"/>
      <c r="AE166" s="34"/>
      <c r="AR166" s="137" t="s">
        <v>166</v>
      </c>
      <c r="AT166" s="137" t="s">
        <v>230</v>
      </c>
      <c r="AU166" s="137" t="s">
        <v>83</v>
      </c>
      <c r="AY166" s="19" t="s">
        <v>124</v>
      </c>
      <c r="BE166" s="138">
        <f>IF(N166="základní",J166,0)</f>
        <v>0</v>
      </c>
      <c r="BF166" s="138">
        <f>IF(N166="snížená",J166,0)</f>
        <v>0</v>
      </c>
      <c r="BG166" s="138">
        <f>IF(N166="zákl. přenesená",J166,0)</f>
        <v>0</v>
      </c>
      <c r="BH166" s="138">
        <f>IF(N166="sníž. přenesená",J166,0)</f>
        <v>0</v>
      </c>
      <c r="BI166" s="138">
        <f>IF(N166="nulová",J166,0)</f>
        <v>0</v>
      </c>
      <c r="BJ166" s="19" t="s">
        <v>81</v>
      </c>
      <c r="BK166" s="138">
        <f>ROUND(I166*H166,2)</f>
        <v>0</v>
      </c>
      <c r="BL166" s="19" t="s">
        <v>132</v>
      </c>
      <c r="BM166" s="137" t="s">
        <v>237</v>
      </c>
    </row>
    <row r="167" spans="1:65" s="14" customFormat="1" x14ac:dyDescent="0.2">
      <c r="B167" s="148"/>
      <c r="C167" s="355"/>
      <c r="D167" s="345" t="s">
        <v>135</v>
      </c>
      <c r="E167" s="356" t="s">
        <v>3</v>
      </c>
      <c r="F167" s="357" t="s">
        <v>871</v>
      </c>
      <c r="G167" s="355"/>
      <c r="H167" s="356" t="s">
        <v>3</v>
      </c>
      <c r="I167" s="150"/>
      <c r="J167" s="355"/>
      <c r="K167" s="355"/>
      <c r="L167" s="148"/>
      <c r="M167" s="151"/>
      <c r="N167" s="152"/>
      <c r="O167" s="152"/>
      <c r="P167" s="152"/>
      <c r="Q167" s="152"/>
      <c r="R167" s="152"/>
      <c r="S167" s="152"/>
      <c r="T167" s="153"/>
      <c r="AT167" s="149" t="s">
        <v>135</v>
      </c>
      <c r="AU167" s="149" t="s">
        <v>83</v>
      </c>
      <c r="AV167" s="14" t="s">
        <v>81</v>
      </c>
      <c r="AW167" s="14" t="s">
        <v>32</v>
      </c>
      <c r="AX167" s="14" t="s">
        <v>73</v>
      </c>
      <c r="AY167" s="149" t="s">
        <v>124</v>
      </c>
    </row>
    <row r="168" spans="1:65" s="13" customFormat="1" x14ac:dyDescent="0.2">
      <c r="B168" s="142"/>
      <c r="C168" s="347"/>
      <c r="D168" s="345" t="s">
        <v>135</v>
      </c>
      <c r="E168" s="348" t="s">
        <v>3</v>
      </c>
      <c r="F168" s="349" t="s">
        <v>872</v>
      </c>
      <c r="G168" s="347"/>
      <c r="H168" s="350">
        <v>102.95</v>
      </c>
      <c r="I168" s="144"/>
      <c r="J168" s="347"/>
      <c r="K168" s="347"/>
      <c r="L168" s="142"/>
      <c r="M168" s="145"/>
      <c r="N168" s="146"/>
      <c r="O168" s="146"/>
      <c r="P168" s="146"/>
      <c r="Q168" s="146"/>
      <c r="R168" s="146"/>
      <c r="S168" s="146"/>
      <c r="T168" s="147"/>
      <c r="AT168" s="143" t="s">
        <v>135</v>
      </c>
      <c r="AU168" s="143" t="s">
        <v>83</v>
      </c>
      <c r="AV168" s="13" t="s">
        <v>83</v>
      </c>
      <c r="AW168" s="13" t="s">
        <v>32</v>
      </c>
      <c r="AX168" s="13" t="s">
        <v>73</v>
      </c>
      <c r="AY168" s="143" t="s">
        <v>124</v>
      </c>
    </row>
    <row r="169" spans="1:65" s="13" customFormat="1" x14ac:dyDescent="0.2">
      <c r="B169" s="142"/>
      <c r="C169" s="347"/>
      <c r="D169" s="345" t="s">
        <v>135</v>
      </c>
      <c r="E169" s="348" t="s">
        <v>3</v>
      </c>
      <c r="F169" s="349" t="s">
        <v>873</v>
      </c>
      <c r="G169" s="347"/>
      <c r="H169" s="350">
        <v>-8.64</v>
      </c>
      <c r="I169" s="144"/>
      <c r="J169" s="347"/>
      <c r="K169" s="347"/>
      <c r="L169" s="142"/>
      <c r="M169" s="145"/>
      <c r="N169" s="146"/>
      <c r="O169" s="146"/>
      <c r="P169" s="146"/>
      <c r="Q169" s="146"/>
      <c r="R169" s="146"/>
      <c r="S169" s="146"/>
      <c r="T169" s="147"/>
      <c r="AT169" s="143" t="s">
        <v>135</v>
      </c>
      <c r="AU169" s="143" t="s">
        <v>83</v>
      </c>
      <c r="AV169" s="13" t="s">
        <v>83</v>
      </c>
      <c r="AW169" s="13" t="s">
        <v>32</v>
      </c>
      <c r="AX169" s="13" t="s">
        <v>73</v>
      </c>
      <c r="AY169" s="143" t="s">
        <v>124</v>
      </c>
    </row>
    <row r="170" spans="1:65" s="13" customFormat="1" x14ac:dyDescent="0.2">
      <c r="B170" s="142"/>
      <c r="C170" s="347"/>
      <c r="D170" s="345" t="s">
        <v>135</v>
      </c>
      <c r="E170" s="348" t="s">
        <v>3</v>
      </c>
      <c r="F170" s="349" t="s">
        <v>874</v>
      </c>
      <c r="G170" s="347"/>
      <c r="H170" s="350">
        <v>-6.72</v>
      </c>
      <c r="I170" s="144"/>
      <c r="J170" s="347"/>
      <c r="K170" s="347"/>
      <c r="L170" s="142"/>
      <c r="M170" s="145"/>
      <c r="N170" s="146"/>
      <c r="O170" s="146"/>
      <c r="P170" s="146"/>
      <c r="Q170" s="146"/>
      <c r="R170" s="146"/>
      <c r="S170" s="146"/>
      <c r="T170" s="147"/>
      <c r="AT170" s="143" t="s">
        <v>135</v>
      </c>
      <c r="AU170" s="143" t="s">
        <v>83</v>
      </c>
      <c r="AV170" s="13" t="s">
        <v>83</v>
      </c>
      <c r="AW170" s="13" t="s">
        <v>32</v>
      </c>
      <c r="AX170" s="13" t="s">
        <v>73</v>
      </c>
      <c r="AY170" s="143" t="s">
        <v>124</v>
      </c>
    </row>
    <row r="171" spans="1:65" s="14" customFormat="1" x14ac:dyDescent="0.2">
      <c r="B171" s="148"/>
      <c r="C171" s="355"/>
      <c r="D171" s="345" t="s">
        <v>135</v>
      </c>
      <c r="E171" s="356" t="s">
        <v>3</v>
      </c>
      <c r="F171" s="357" t="s">
        <v>875</v>
      </c>
      <c r="G171" s="355"/>
      <c r="H171" s="356" t="s">
        <v>3</v>
      </c>
      <c r="I171" s="150"/>
      <c r="J171" s="355"/>
      <c r="K171" s="355"/>
      <c r="L171" s="148"/>
      <c r="M171" s="151"/>
      <c r="N171" s="152"/>
      <c r="O171" s="152"/>
      <c r="P171" s="152"/>
      <c r="Q171" s="152"/>
      <c r="R171" s="152"/>
      <c r="S171" s="152"/>
      <c r="T171" s="153"/>
      <c r="AT171" s="149" t="s">
        <v>135</v>
      </c>
      <c r="AU171" s="149" t="s">
        <v>83</v>
      </c>
      <c r="AV171" s="14" t="s">
        <v>81</v>
      </c>
      <c r="AW171" s="14" t="s">
        <v>32</v>
      </c>
      <c r="AX171" s="14" t="s">
        <v>73</v>
      </c>
      <c r="AY171" s="149" t="s">
        <v>124</v>
      </c>
    </row>
    <row r="172" spans="1:65" s="13" customFormat="1" x14ac:dyDescent="0.2">
      <c r="B172" s="142"/>
      <c r="C172" s="347"/>
      <c r="D172" s="345" t="s">
        <v>135</v>
      </c>
      <c r="E172" s="348" t="s">
        <v>3</v>
      </c>
      <c r="F172" s="349" t="s">
        <v>876</v>
      </c>
      <c r="G172" s="347"/>
      <c r="H172" s="350">
        <v>89.65</v>
      </c>
      <c r="I172" s="144"/>
      <c r="J172" s="347"/>
      <c r="K172" s="347"/>
      <c r="L172" s="142"/>
      <c r="M172" s="145"/>
      <c r="N172" s="146"/>
      <c r="O172" s="146"/>
      <c r="P172" s="146"/>
      <c r="Q172" s="146"/>
      <c r="R172" s="146"/>
      <c r="S172" s="146"/>
      <c r="T172" s="147"/>
      <c r="AT172" s="143" t="s">
        <v>135</v>
      </c>
      <c r="AU172" s="143" t="s">
        <v>83</v>
      </c>
      <c r="AV172" s="13" t="s">
        <v>83</v>
      </c>
      <c r="AW172" s="13" t="s">
        <v>32</v>
      </c>
      <c r="AX172" s="13" t="s">
        <v>73</v>
      </c>
      <c r="AY172" s="143" t="s">
        <v>124</v>
      </c>
    </row>
    <row r="173" spans="1:65" s="13" customFormat="1" x14ac:dyDescent="0.2">
      <c r="B173" s="142"/>
      <c r="C173" s="347"/>
      <c r="D173" s="345" t="s">
        <v>135</v>
      </c>
      <c r="E173" s="348" t="s">
        <v>3</v>
      </c>
      <c r="F173" s="349" t="s">
        <v>877</v>
      </c>
      <c r="G173" s="347"/>
      <c r="H173" s="350">
        <v>-2.16</v>
      </c>
      <c r="I173" s="144"/>
      <c r="J173" s="347"/>
      <c r="K173" s="347"/>
      <c r="L173" s="142"/>
      <c r="M173" s="145"/>
      <c r="N173" s="146"/>
      <c r="O173" s="146"/>
      <c r="P173" s="146"/>
      <c r="Q173" s="146"/>
      <c r="R173" s="146"/>
      <c r="S173" s="146"/>
      <c r="T173" s="147"/>
      <c r="AT173" s="143" t="s">
        <v>135</v>
      </c>
      <c r="AU173" s="143" t="s">
        <v>83</v>
      </c>
      <c r="AV173" s="13" t="s">
        <v>83</v>
      </c>
      <c r="AW173" s="13" t="s">
        <v>32</v>
      </c>
      <c r="AX173" s="13" t="s">
        <v>73</v>
      </c>
      <c r="AY173" s="143" t="s">
        <v>124</v>
      </c>
    </row>
    <row r="174" spans="1:65" s="13" customFormat="1" x14ac:dyDescent="0.2">
      <c r="B174" s="142"/>
      <c r="C174" s="347"/>
      <c r="D174" s="345" t="s">
        <v>135</v>
      </c>
      <c r="E174" s="348" t="s">
        <v>3</v>
      </c>
      <c r="F174" s="349" t="s">
        <v>878</v>
      </c>
      <c r="G174" s="347"/>
      <c r="H174" s="350">
        <v>-2.6</v>
      </c>
      <c r="I174" s="144"/>
      <c r="J174" s="347"/>
      <c r="K174" s="347"/>
      <c r="L174" s="142"/>
      <c r="M174" s="145"/>
      <c r="N174" s="146"/>
      <c r="O174" s="146"/>
      <c r="P174" s="146"/>
      <c r="Q174" s="146"/>
      <c r="R174" s="146"/>
      <c r="S174" s="146"/>
      <c r="T174" s="147"/>
      <c r="AT174" s="143" t="s">
        <v>135</v>
      </c>
      <c r="AU174" s="143" t="s">
        <v>83</v>
      </c>
      <c r="AV174" s="13" t="s">
        <v>83</v>
      </c>
      <c r="AW174" s="13" t="s">
        <v>32</v>
      </c>
      <c r="AX174" s="13" t="s">
        <v>73</v>
      </c>
      <c r="AY174" s="143" t="s">
        <v>124</v>
      </c>
    </row>
    <row r="175" spans="1:65" s="14" customFormat="1" x14ac:dyDescent="0.2">
      <c r="B175" s="148"/>
      <c r="C175" s="355"/>
      <c r="D175" s="345" t="s">
        <v>135</v>
      </c>
      <c r="E175" s="356" t="s">
        <v>3</v>
      </c>
      <c r="F175" s="357" t="s">
        <v>879</v>
      </c>
      <c r="G175" s="355"/>
      <c r="H175" s="356" t="s">
        <v>3</v>
      </c>
      <c r="I175" s="150"/>
      <c r="J175" s="355"/>
      <c r="K175" s="355"/>
      <c r="L175" s="148"/>
      <c r="M175" s="151"/>
      <c r="N175" s="152"/>
      <c r="O175" s="152"/>
      <c r="P175" s="152"/>
      <c r="Q175" s="152"/>
      <c r="R175" s="152"/>
      <c r="S175" s="152"/>
      <c r="T175" s="153"/>
      <c r="AT175" s="149" t="s">
        <v>135</v>
      </c>
      <c r="AU175" s="149" t="s">
        <v>83</v>
      </c>
      <c r="AV175" s="14" t="s">
        <v>81</v>
      </c>
      <c r="AW175" s="14" t="s">
        <v>32</v>
      </c>
      <c r="AX175" s="14" t="s">
        <v>73</v>
      </c>
      <c r="AY175" s="149" t="s">
        <v>124</v>
      </c>
    </row>
    <row r="176" spans="1:65" s="13" customFormat="1" x14ac:dyDescent="0.2">
      <c r="B176" s="142"/>
      <c r="C176" s="347"/>
      <c r="D176" s="345" t="s">
        <v>135</v>
      </c>
      <c r="E176" s="348" t="s">
        <v>3</v>
      </c>
      <c r="F176" s="349" t="s">
        <v>880</v>
      </c>
      <c r="G176" s="347"/>
      <c r="H176" s="350">
        <v>163.4</v>
      </c>
      <c r="I176" s="144"/>
      <c r="J176" s="347"/>
      <c r="K176" s="347"/>
      <c r="L176" s="142"/>
      <c r="M176" s="145"/>
      <c r="N176" s="146"/>
      <c r="O176" s="146"/>
      <c r="P176" s="146"/>
      <c r="Q176" s="146"/>
      <c r="R176" s="146"/>
      <c r="S176" s="146"/>
      <c r="T176" s="147"/>
      <c r="AT176" s="143" t="s">
        <v>135</v>
      </c>
      <c r="AU176" s="143" t="s">
        <v>83</v>
      </c>
      <c r="AV176" s="13" t="s">
        <v>83</v>
      </c>
      <c r="AW176" s="13" t="s">
        <v>32</v>
      </c>
      <c r="AX176" s="13" t="s">
        <v>73</v>
      </c>
      <c r="AY176" s="143" t="s">
        <v>124</v>
      </c>
    </row>
    <row r="177" spans="1:65" s="13" customFormat="1" x14ac:dyDescent="0.2">
      <c r="B177" s="142"/>
      <c r="C177" s="347"/>
      <c r="D177" s="345" t="s">
        <v>135</v>
      </c>
      <c r="E177" s="348" t="s">
        <v>3</v>
      </c>
      <c r="F177" s="349" t="s">
        <v>881</v>
      </c>
      <c r="G177" s="347"/>
      <c r="H177" s="350">
        <v>-8.64</v>
      </c>
      <c r="I177" s="144"/>
      <c r="J177" s="347"/>
      <c r="K177" s="347"/>
      <c r="L177" s="142"/>
      <c r="M177" s="145"/>
      <c r="N177" s="146"/>
      <c r="O177" s="146"/>
      <c r="P177" s="146"/>
      <c r="Q177" s="146"/>
      <c r="R177" s="146"/>
      <c r="S177" s="146"/>
      <c r="T177" s="147"/>
      <c r="AT177" s="143" t="s">
        <v>135</v>
      </c>
      <c r="AU177" s="143" t="s">
        <v>83</v>
      </c>
      <c r="AV177" s="13" t="s">
        <v>83</v>
      </c>
      <c r="AW177" s="13" t="s">
        <v>32</v>
      </c>
      <c r="AX177" s="13" t="s">
        <v>73</v>
      </c>
      <c r="AY177" s="143" t="s">
        <v>124</v>
      </c>
    </row>
    <row r="178" spans="1:65" s="13" customFormat="1" x14ac:dyDescent="0.2">
      <c r="B178" s="142"/>
      <c r="C178" s="347"/>
      <c r="D178" s="345" t="s">
        <v>135</v>
      </c>
      <c r="E178" s="348" t="s">
        <v>3</v>
      </c>
      <c r="F178" s="349" t="s">
        <v>882</v>
      </c>
      <c r="G178" s="347"/>
      <c r="H178" s="350">
        <v>-34.56</v>
      </c>
      <c r="I178" s="144"/>
      <c r="J178" s="347"/>
      <c r="K178" s="347"/>
      <c r="L178" s="142"/>
      <c r="M178" s="145"/>
      <c r="N178" s="146"/>
      <c r="O178" s="146"/>
      <c r="P178" s="146"/>
      <c r="Q178" s="146"/>
      <c r="R178" s="146"/>
      <c r="S178" s="146"/>
      <c r="T178" s="147"/>
      <c r="AT178" s="143" t="s">
        <v>135</v>
      </c>
      <c r="AU178" s="143" t="s">
        <v>83</v>
      </c>
      <c r="AV178" s="13" t="s">
        <v>83</v>
      </c>
      <c r="AW178" s="13" t="s">
        <v>32</v>
      </c>
      <c r="AX178" s="13" t="s">
        <v>73</v>
      </c>
      <c r="AY178" s="143" t="s">
        <v>124</v>
      </c>
    </row>
    <row r="179" spans="1:65" s="13" customFormat="1" x14ac:dyDescent="0.2">
      <c r="B179" s="142"/>
      <c r="C179" s="347"/>
      <c r="D179" s="345" t="s">
        <v>135</v>
      </c>
      <c r="E179" s="348" t="s">
        <v>3</v>
      </c>
      <c r="F179" s="349" t="s">
        <v>873</v>
      </c>
      <c r="G179" s="347"/>
      <c r="H179" s="350">
        <v>-8.64</v>
      </c>
      <c r="I179" s="144"/>
      <c r="J179" s="347"/>
      <c r="K179" s="347"/>
      <c r="L179" s="142"/>
      <c r="M179" s="145"/>
      <c r="N179" s="146"/>
      <c r="O179" s="146"/>
      <c r="P179" s="146"/>
      <c r="Q179" s="146"/>
      <c r="R179" s="146"/>
      <c r="S179" s="146"/>
      <c r="T179" s="147"/>
      <c r="AT179" s="143" t="s">
        <v>135</v>
      </c>
      <c r="AU179" s="143" t="s">
        <v>83</v>
      </c>
      <c r="AV179" s="13" t="s">
        <v>83</v>
      </c>
      <c r="AW179" s="13" t="s">
        <v>32</v>
      </c>
      <c r="AX179" s="13" t="s">
        <v>73</v>
      </c>
      <c r="AY179" s="143" t="s">
        <v>124</v>
      </c>
    </row>
    <row r="180" spans="1:65" s="14" customFormat="1" x14ac:dyDescent="0.2">
      <c r="B180" s="148"/>
      <c r="C180" s="355"/>
      <c r="D180" s="345" t="s">
        <v>135</v>
      </c>
      <c r="E180" s="356" t="s">
        <v>3</v>
      </c>
      <c r="F180" s="357" t="s">
        <v>883</v>
      </c>
      <c r="G180" s="355"/>
      <c r="H180" s="356" t="s">
        <v>3</v>
      </c>
      <c r="I180" s="150"/>
      <c r="J180" s="355"/>
      <c r="K180" s="355"/>
      <c r="L180" s="148"/>
      <c r="M180" s="151"/>
      <c r="N180" s="152"/>
      <c r="O180" s="152"/>
      <c r="P180" s="152"/>
      <c r="Q180" s="152"/>
      <c r="R180" s="152"/>
      <c r="S180" s="152"/>
      <c r="T180" s="153"/>
      <c r="AT180" s="149" t="s">
        <v>135</v>
      </c>
      <c r="AU180" s="149" t="s">
        <v>83</v>
      </c>
      <c r="AV180" s="14" t="s">
        <v>81</v>
      </c>
      <c r="AW180" s="14" t="s">
        <v>32</v>
      </c>
      <c r="AX180" s="14" t="s">
        <v>73</v>
      </c>
      <c r="AY180" s="149" t="s">
        <v>124</v>
      </c>
    </row>
    <row r="181" spans="1:65" s="13" customFormat="1" x14ac:dyDescent="0.2">
      <c r="B181" s="142"/>
      <c r="C181" s="347"/>
      <c r="D181" s="345" t="s">
        <v>135</v>
      </c>
      <c r="E181" s="348" t="s">
        <v>3</v>
      </c>
      <c r="F181" s="349" t="s">
        <v>884</v>
      </c>
      <c r="G181" s="347"/>
      <c r="H181" s="350">
        <v>174.5</v>
      </c>
      <c r="I181" s="144"/>
      <c r="J181" s="347"/>
      <c r="K181" s="347"/>
      <c r="L181" s="142"/>
      <c r="M181" s="145"/>
      <c r="N181" s="146"/>
      <c r="O181" s="146"/>
      <c r="P181" s="146"/>
      <c r="Q181" s="146"/>
      <c r="R181" s="146"/>
      <c r="S181" s="146"/>
      <c r="T181" s="147"/>
      <c r="AT181" s="143" t="s">
        <v>135</v>
      </c>
      <c r="AU181" s="143" t="s">
        <v>83</v>
      </c>
      <c r="AV181" s="13" t="s">
        <v>83</v>
      </c>
      <c r="AW181" s="13" t="s">
        <v>32</v>
      </c>
      <c r="AX181" s="13" t="s">
        <v>73</v>
      </c>
      <c r="AY181" s="143" t="s">
        <v>124</v>
      </c>
    </row>
    <row r="182" spans="1:65" s="13" customFormat="1" x14ac:dyDescent="0.2">
      <c r="B182" s="142"/>
      <c r="C182" s="347"/>
      <c r="D182" s="345" t="s">
        <v>135</v>
      </c>
      <c r="E182" s="348" t="s">
        <v>3</v>
      </c>
      <c r="F182" s="349" t="s">
        <v>885</v>
      </c>
      <c r="G182" s="347"/>
      <c r="H182" s="350">
        <v>-25.92</v>
      </c>
      <c r="I182" s="144"/>
      <c r="J182" s="347"/>
      <c r="K182" s="347"/>
      <c r="L182" s="142"/>
      <c r="M182" s="145"/>
      <c r="N182" s="146"/>
      <c r="O182" s="146"/>
      <c r="P182" s="146"/>
      <c r="Q182" s="146"/>
      <c r="R182" s="146"/>
      <c r="S182" s="146"/>
      <c r="T182" s="147"/>
      <c r="AT182" s="143" t="s">
        <v>135</v>
      </c>
      <c r="AU182" s="143" t="s">
        <v>83</v>
      </c>
      <c r="AV182" s="13" t="s">
        <v>83</v>
      </c>
      <c r="AW182" s="13" t="s">
        <v>32</v>
      </c>
      <c r="AX182" s="13" t="s">
        <v>73</v>
      </c>
      <c r="AY182" s="143" t="s">
        <v>124</v>
      </c>
    </row>
    <row r="183" spans="1:65" s="13" customFormat="1" x14ac:dyDescent="0.2">
      <c r="B183" s="142"/>
      <c r="C183" s="347"/>
      <c r="D183" s="345" t="s">
        <v>135</v>
      </c>
      <c r="E183" s="348" t="s">
        <v>3</v>
      </c>
      <c r="F183" s="349" t="s">
        <v>886</v>
      </c>
      <c r="G183" s="347"/>
      <c r="H183" s="350">
        <v>-17.28</v>
      </c>
      <c r="I183" s="144"/>
      <c r="J183" s="347"/>
      <c r="K183" s="347"/>
      <c r="L183" s="142"/>
      <c r="M183" s="145"/>
      <c r="N183" s="146"/>
      <c r="O183" s="146"/>
      <c r="P183" s="146"/>
      <c r="Q183" s="146"/>
      <c r="R183" s="146"/>
      <c r="S183" s="146"/>
      <c r="T183" s="147"/>
      <c r="AT183" s="143" t="s">
        <v>135</v>
      </c>
      <c r="AU183" s="143" t="s">
        <v>83</v>
      </c>
      <c r="AV183" s="13" t="s">
        <v>83</v>
      </c>
      <c r="AW183" s="13" t="s">
        <v>32</v>
      </c>
      <c r="AX183" s="13" t="s">
        <v>73</v>
      </c>
      <c r="AY183" s="143" t="s">
        <v>124</v>
      </c>
    </row>
    <row r="184" spans="1:65" s="13" customFormat="1" x14ac:dyDescent="0.2">
      <c r="B184" s="142"/>
      <c r="C184" s="347"/>
      <c r="D184" s="345" t="s">
        <v>135</v>
      </c>
      <c r="E184" s="348" t="s">
        <v>3</v>
      </c>
      <c r="F184" s="349" t="s">
        <v>887</v>
      </c>
      <c r="G184" s="347"/>
      <c r="H184" s="350">
        <v>-4.32</v>
      </c>
      <c r="I184" s="144"/>
      <c r="J184" s="347"/>
      <c r="K184" s="347"/>
      <c r="L184" s="142"/>
      <c r="M184" s="145"/>
      <c r="N184" s="146"/>
      <c r="O184" s="146"/>
      <c r="P184" s="146"/>
      <c r="Q184" s="146"/>
      <c r="R184" s="146"/>
      <c r="S184" s="146"/>
      <c r="T184" s="147"/>
      <c r="AT184" s="143" t="s">
        <v>135</v>
      </c>
      <c r="AU184" s="143" t="s">
        <v>83</v>
      </c>
      <c r="AV184" s="13" t="s">
        <v>83</v>
      </c>
      <c r="AW184" s="13" t="s">
        <v>32</v>
      </c>
      <c r="AX184" s="13" t="s">
        <v>73</v>
      </c>
      <c r="AY184" s="143" t="s">
        <v>124</v>
      </c>
    </row>
    <row r="185" spans="1:65" s="13" customFormat="1" x14ac:dyDescent="0.2">
      <c r="B185" s="142"/>
      <c r="C185" s="347"/>
      <c r="D185" s="345" t="s">
        <v>135</v>
      </c>
      <c r="E185" s="348" t="s">
        <v>3</v>
      </c>
      <c r="F185" s="349" t="s">
        <v>888</v>
      </c>
      <c r="G185" s="347"/>
      <c r="H185" s="350">
        <v>-4.16</v>
      </c>
      <c r="I185" s="144"/>
      <c r="J185" s="347"/>
      <c r="K185" s="347"/>
      <c r="L185" s="142"/>
      <c r="M185" s="145"/>
      <c r="N185" s="146"/>
      <c r="O185" s="146"/>
      <c r="P185" s="146"/>
      <c r="Q185" s="146"/>
      <c r="R185" s="146"/>
      <c r="S185" s="146"/>
      <c r="T185" s="147"/>
      <c r="AT185" s="143" t="s">
        <v>135</v>
      </c>
      <c r="AU185" s="143" t="s">
        <v>83</v>
      </c>
      <c r="AV185" s="13" t="s">
        <v>83</v>
      </c>
      <c r="AW185" s="13" t="s">
        <v>32</v>
      </c>
      <c r="AX185" s="13" t="s">
        <v>73</v>
      </c>
      <c r="AY185" s="143" t="s">
        <v>124</v>
      </c>
    </row>
    <row r="186" spans="1:65" s="14" customFormat="1" x14ac:dyDescent="0.2">
      <c r="B186" s="148"/>
      <c r="C186" s="355"/>
      <c r="D186" s="345" t="s">
        <v>135</v>
      </c>
      <c r="E186" s="356" t="s">
        <v>3</v>
      </c>
      <c r="F186" s="357" t="s">
        <v>889</v>
      </c>
      <c r="G186" s="355"/>
      <c r="H186" s="356" t="s">
        <v>3</v>
      </c>
      <c r="I186" s="150"/>
      <c r="J186" s="355"/>
      <c r="K186" s="355"/>
      <c r="L186" s="148"/>
      <c r="M186" s="151"/>
      <c r="N186" s="152"/>
      <c r="O186" s="152"/>
      <c r="P186" s="152"/>
      <c r="Q186" s="152"/>
      <c r="R186" s="152"/>
      <c r="S186" s="152"/>
      <c r="T186" s="153"/>
      <c r="AT186" s="149" t="s">
        <v>135</v>
      </c>
      <c r="AU186" s="149" t="s">
        <v>83</v>
      </c>
      <c r="AV186" s="14" t="s">
        <v>81</v>
      </c>
      <c r="AW186" s="14" t="s">
        <v>32</v>
      </c>
      <c r="AX186" s="14" t="s">
        <v>73</v>
      </c>
      <c r="AY186" s="149" t="s">
        <v>124</v>
      </c>
    </row>
    <row r="187" spans="1:65" s="13" customFormat="1" x14ac:dyDescent="0.2">
      <c r="B187" s="142"/>
      <c r="C187" s="347"/>
      <c r="D187" s="345" t="s">
        <v>135</v>
      </c>
      <c r="E187" s="348" t="s">
        <v>3</v>
      </c>
      <c r="F187" s="349" t="s">
        <v>890</v>
      </c>
      <c r="G187" s="347"/>
      <c r="H187" s="350">
        <v>-52.77</v>
      </c>
      <c r="I187" s="144"/>
      <c r="J187" s="347"/>
      <c r="K187" s="347"/>
      <c r="L187" s="142"/>
      <c r="M187" s="145"/>
      <c r="N187" s="146"/>
      <c r="O187" s="146"/>
      <c r="P187" s="146"/>
      <c r="Q187" s="146"/>
      <c r="R187" s="146"/>
      <c r="S187" s="146"/>
      <c r="T187" s="147"/>
      <c r="AT187" s="143" t="s">
        <v>135</v>
      </c>
      <c r="AU187" s="143" t="s">
        <v>83</v>
      </c>
      <c r="AV187" s="13" t="s">
        <v>83</v>
      </c>
      <c r="AW187" s="13" t="s">
        <v>32</v>
      </c>
      <c r="AX187" s="13" t="s">
        <v>73</v>
      </c>
      <c r="AY187" s="143" t="s">
        <v>124</v>
      </c>
    </row>
    <row r="188" spans="1:65" s="15" customFormat="1" x14ac:dyDescent="0.2">
      <c r="B188" s="154"/>
      <c r="C188" s="351"/>
      <c r="D188" s="345" t="s">
        <v>135</v>
      </c>
      <c r="E188" s="352" t="s">
        <v>3</v>
      </c>
      <c r="F188" s="353" t="s">
        <v>152</v>
      </c>
      <c r="G188" s="351"/>
      <c r="H188" s="354">
        <v>354.09000000000003</v>
      </c>
      <c r="I188" s="156"/>
      <c r="J188" s="351"/>
      <c r="K188" s="351"/>
      <c r="L188" s="154"/>
      <c r="M188" s="157"/>
      <c r="N188" s="158"/>
      <c r="O188" s="158"/>
      <c r="P188" s="158"/>
      <c r="Q188" s="158"/>
      <c r="R188" s="158"/>
      <c r="S188" s="158"/>
      <c r="T188" s="159"/>
      <c r="AT188" s="155" t="s">
        <v>135</v>
      </c>
      <c r="AU188" s="155" t="s">
        <v>83</v>
      </c>
      <c r="AV188" s="15" t="s">
        <v>132</v>
      </c>
      <c r="AW188" s="15" t="s">
        <v>32</v>
      </c>
      <c r="AX188" s="15" t="s">
        <v>73</v>
      </c>
      <c r="AY188" s="155" t="s">
        <v>124</v>
      </c>
    </row>
    <row r="189" spans="1:65" s="13" customFormat="1" x14ac:dyDescent="0.2">
      <c r="B189" s="142"/>
      <c r="C189" s="347"/>
      <c r="D189" s="345" t="s">
        <v>135</v>
      </c>
      <c r="E189" s="348" t="s">
        <v>3</v>
      </c>
      <c r="F189" s="349" t="s">
        <v>891</v>
      </c>
      <c r="G189" s="347"/>
      <c r="H189" s="350">
        <v>361.17200000000003</v>
      </c>
      <c r="I189" s="144"/>
      <c r="J189" s="347"/>
      <c r="K189" s="347"/>
      <c r="L189" s="142"/>
      <c r="M189" s="145"/>
      <c r="N189" s="146"/>
      <c r="O189" s="146"/>
      <c r="P189" s="146"/>
      <c r="Q189" s="146"/>
      <c r="R189" s="146"/>
      <c r="S189" s="146"/>
      <c r="T189" s="147"/>
      <c r="AT189" s="143" t="s">
        <v>135</v>
      </c>
      <c r="AU189" s="143" t="s">
        <v>83</v>
      </c>
      <c r="AV189" s="13" t="s">
        <v>83</v>
      </c>
      <c r="AW189" s="13" t="s">
        <v>32</v>
      </c>
      <c r="AX189" s="13" t="s">
        <v>73</v>
      </c>
      <c r="AY189" s="143" t="s">
        <v>124</v>
      </c>
    </row>
    <row r="190" spans="1:65" s="15" customFormat="1" x14ac:dyDescent="0.2">
      <c r="B190" s="154"/>
      <c r="C190" s="351"/>
      <c r="D190" s="345" t="s">
        <v>135</v>
      </c>
      <c r="E190" s="352" t="s">
        <v>3</v>
      </c>
      <c r="F190" s="353" t="s">
        <v>152</v>
      </c>
      <c r="G190" s="351"/>
      <c r="H190" s="354">
        <v>361.17200000000003</v>
      </c>
      <c r="I190" s="156"/>
      <c r="J190" s="351"/>
      <c r="K190" s="351"/>
      <c r="L190" s="154"/>
      <c r="M190" s="157"/>
      <c r="N190" s="158"/>
      <c r="O190" s="158"/>
      <c r="P190" s="158"/>
      <c r="Q190" s="158"/>
      <c r="R190" s="158"/>
      <c r="S190" s="158"/>
      <c r="T190" s="159"/>
      <c r="AT190" s="155" t="s">
        <v>135</v>
      </c>
      <c r="AU190" s="155" t="s">
        <v>83</v>
      </c>
      <c r="AV190" s="15" t="s">
        <v>132</v>
      </c>
      <c r="AW190" s="15" t="s">
        <v>32</v>
      </c>
      <c r="AX190" s="15" t="s">
        <v>81</v>
      </c>
      <c r="AY190" s="155" t="s">
        <v>124</v>
      </c>
    </row>
    <row r="191" spans="1:65" s="2" customFormat="1" ht="33" customHeight="1" x14ac:dyDescent="0.2">
      <c r="A191" s="34"/>
      <c r="B191" s="131"/>
      <c r="C191" s="334" t="s">
        <v>187</v>
      </c>
      <c r="D191" s="334" t="s">
        <v>127</v>
      </c>
      <c r="E191" s="335" t="s">
        <v>892</v>
      </c>
      <c r="F191" s="336" t="s">
        <v>893</v>
      </c>
      <c r="G191" s="337" t="s">
        <v>155</v>
      </c>
      <c r="H191" s="338">
        <v>211</v>
      </c>
      <c r="I191" s="132"/>
      <c r="J191" s="339">
        <f>ROUND(I191*H191,2)</f>
        <v>0</v>
      </c>
      <c r="K191" s="336" t="s">
        <v>131</v>
      </c>
      <c r="L191" s="35"/>
      <c r="M191" s="133" t="s">
        <v>3</v>
      </c>
      <c r="N191" s="134" t="s">
        <v>44</v>
      </c>
      <c r="O191" s="55"/>
      <c r="P191" s="135">
        <f>O191*H191</f>
        <v>0</v>
      </c>
      <c r="Q191" s="135">
        <v>0</v>
      </c>
      <c r="R191" s="135">
        <f>Q191*H191</f>
        <v>0</v>
      </c>
      <c r="S191" s="135">
        <v>0</v>
      </c>
      <c r="T191" s="136">
        <f>S191*H191</f>
        <v>0</v>
      </c>
      <c r="U191" s="34"/>
      <c r="V191" s="34"/>
      <c r="W191" s="34"/>
      <c r="X191" s="34"/>
      <c r="Y191" s="34"/>
      <c r="Z191" s="34"/>
      <c r="AA191" s="34"/>
      <c r="AB191" s="34"/>
      <c r="AC191" s="34"/>
      <c r="AD191" s="34"/>
      <c r="AE191" s="34"/>
      <c r="AR191" s="137" t="s">
        <v>132</v>
      </c>
      <c r="AT191" s="137" t="s">
        <v>127</v>
      </c>
      <c r="AU191" s="137" t="s">
        <v>83</v>
      </c>
      <c r="AY191" s="19" t="s">
        <v>124</v>
      </c>
      <c r="BE191" s="138">
        <f>IF(N191="základní",J191,0)</f>
        <v>0</v>
      </c>
      <c r="BF191" s="138">
        <f>IF(N191="snížená",J191,0)</f>
        <v>0</v>
      </c>
      <c r="BG191" s="138">
        <f>IF(N191="zákl. přenesená",J191,0)</f>
        <v>0</v>
      </c>
      <c r="BH191" s="138">
        <f>IF(N191="sníž. přenesená",J191,0)</f>
        <v>0</v>
      </c>
      <c r="BI191" s="138">
        <f>IF(N191="nulová",J191,0)</f>
        <v>0</v>
      </c>
      <c r="BJ191" s="19" t="s">
        <v>81</v>
      </c>
      <c r="BK191" s="138">
        <f>ROUND(I191*H191,2)</f>
        <v>0</v>
      </c>
      <c r="BL191" s="19" t="s">
        <v>132</v>
      </c>
      <c r="BM191" s="137" t="s">
        <v>233</v>
      </c>
    </row>
    <row r="192" spans="1:65" s="2" customFormat="1" ht="68.25" x14ac:dyDescent="0.2">
      <c r="A192" s="34"/>
      <c r="B192" s="35"/>
      <c r="C192" s="326"/>
      <c r="D192" s="345" t="s">
        <v>133</v>
      </c>
      <c r="E192" s="326"/>
      <c r="F192" s="346" t="s">
        <v>894</v>
      </c>
      <c r="G192" s="326"/>
      <c r="H192" s="326"/>
      <c r="I192" s="139"/>
      <c r="J192" s="326"/>
      <c r="K192" s="326"/>
      <c r="L192" s="35"/>
      <c r="M192" s="140"/>
      <c r="N192" s="141"/>
      <c r="O192" s="55"/>
      <c r="P192" s="55"/>
      <c r="Q192" s="55"/>
      <c r="R192" s="55"/>
      <c r="S192" s="55"/>
      <c r="T192" s="56"/>
      <c r="U192" s="34"/>
      <c r="V192" s="34"/>
      <c r="W192" s="34"/>
      <c r="X192" s="34"/>
      <c r="Y192" s="34"/>
      <c r="Z192" s="34"/>
      <c r="AA192" s="34"/>
      <c r="AB192" s="34"/>
      <c r="AC192" s="34"/>
      <c r="AD192" s="34"/>
      <c r="AE192" s="34"/>
      <c r="AT192" s="19" t="s">
        <v>133</v>
      </c>
      <c r="AU192" s="19" t="s">
        <v>83</v>
      </c>
    </row>
    <row r="193" spans="2:51" s="13" customFormat="1" x14ac:dyDescent="0.2">
      <c r="B193" s="142"/>
      <c r="C193" s="347"/>
      <c r="D193" s="345" t="s">
        <v>135</v>
      </c>
      <c r="E193" s="348" t="s">
        <v>3</v>
      </c>
      <c r="F193" s="349" t="s">
        <v>518</v>
      </c>
      <c r="G193" s="347"/>
      <c r="H193" s="350">
        <v>2</v>
      </c>
      <c r="I193" s="144"/>
      <c r="J193" s="347"/>
      <c r="K193" s="347"/>
      <c r="L193" s="142"/>
      <c r="M193" s="145"/>
      <c r="N193" s="146"/>
      <c r="O193" s="146"/>
      <c r="P193" s="146"/>
      <c r="Q193" s="146"/>
      <c r="R193" s="146"/>
      <c r="S193" s="146"/>
      <c r="T193" s="147"/>
      <c r="AT193" s="143" t="s">
        <v>135</v>
      </c>
      <c r="AU193" s="143" t="s">
        <v>83</v>
      </c>
      <c r="AV193" s="13" t="s">
        <v>83</v>
      </c>
      <c r="AW193" s="13" t="s">
        <v>32</v>
      </c>
      <c r="AX193" s="13" t="s">
        <v>73</v>
      </c>
      <c r="AY193" s="143" t="s">
        <v>124</v>
      </c>
    </row>
    <row r="194" spans="2:51" s="13" customFormat="1" x14ac:dyDescent="0.2">
      <c r="B194" s="142"/>
      <c r="C194" s="347"/>
      <c r="D194" s="345" t="s">
        <v>135</v>
      </c>
      <c r="E194" s="348" t="s">
        <v>3</v>
      </c>
      <c r="F194" s="349" t="s">
        <v>895</v>
      </c>
      <c r="G194" s="347"/>
      <c r="H194" s="350">
        <v>0.7</v>
      </c>
      <c r="I194" s="144"/>
      <c r="J194" s="347"/>
      <c r="K194" s="347"/>
      <c r="L194" s="142"/>
      <c r="M194" s="145"/>
      <c r="N194" s="146"/>
      <c r="O194" s="146"/>
      <c r="P194" s="146"/>
      <c r="Q194" s="146"/>
      <c r="R194" s="146"/>
      <c r="S194" s="146"/>
      <c r="T194" s="147"/>
      <c r="AT194" s="143" t="s">
        <v>135</v>
      </c>
      <c r="AU194" s="143" t="s">
        <v>83</v>
      </c>
      <c r="AV194" s="13" t="s">
        <v>83</v>
      </c>
      <c r="AW194" s="13" t="s">
        <v>32</v>
      </c>
      <c r="AX194" s="13" t="s">
        <v>73</v>
      </c>
      <c r="AY194" s="143" t="s">
        <v>124</v>
      </c>
    </row>
    <row r="195" spans="2:51" s="13" customFormat="1" x14ac:dyDescent="0.2">
      <c r="B195" s="142"/>
      <c r="C195" s="347"/>
      <c r="D195" s="345" t="s">
        <v>135</v>
      </c>
      <c r="E195" s="348" t="s">
        <v>3</v>
      </c>
      <c r="F195" s="349" t="s">
        <v>896</v>
      </c>
      <c r="G195" s="347"/>
      <c r="H195" s="350">
        <v>0.5</v>
      </c>
      <c r="I195" s="144"/>
      <c r="J195" s="347"/>
      <c r="K195" s="347"/>
      <c r="L195" s="142"/>
      <c r="M195" s="145"/>
      <c r="N195" s="146"/>
      <c r="O195" s="146"/>
      <c r="P195" s="146"/>
      <c r="Q195" s="146"/>
      <c r="R195" s="146"/>
      <c r="S195" s="146"/>
      <c r="T195" s="147"/>
      <c r="AT195" s="143" t="s">
        <v>135</v>
      </c>
      <c r="AU195" s="143" t="s">
        <v>83</v>
      </c>
      <c r="AV195" s="13" t="s">
        <v>83</v>
      </c>
      <c r="AW195" s="13" t="s">
        <v>32</v>
      </c>
      <c r="AX195" s="13" t="s">
        <v>73</v>
      </c>
      <c r="AY195" s="143" t="s">
        <v>124</v>
      </c>
    </row>
    <row r="196" spans="2:51" s="14" customFormat="1" x14ac:dyDescent="0.2">
      <c r="B196" s="148"/>
      <c r="C196" s="355"/>
      <c r="D196" s="345" t="s">
        <v>135</v>
      </c>
      <c r="E196" s="356" t="s">
        <v>3</v>
      </c>
      <c r="F196" s="357" t="s">
        <v>897</v>
      </c>
      <c r="G196" s="355"/>
      <c r="H196" s="356" t="s">
        <v>3</v>
      </c>
      <c r="I196" s="150"/>
      <c r="J196" s="355"/>
      <c r="K196" s="355"/>
      <c r="L196" s="148"/>
      <c r="M196" s="151"/>
      <c r="N196" s="152"/>
      <c r="O196" s="152"/>
      <c r="P196" s="152"/>
      <c r="Q196" s="152"/>
      <c r="R196" s="152"/>
      <c r="S196" s="152"/>
      <c r="T196" s="153"/>
      <c r="AT196" s="149" t="s">
        <v>135</v>
      </c>
      <c r="AU196" s="149" t="s">
        <v>83</v>
      </c>
      <c r="AV196" s="14" t="s">
        <v>81</v>
      </c>
      <c r="AW196" s="14" t="s">
        <v>32</v>
      </c>
      <c r="AX196" s="14" t="s">
        <v>73</v>
      </c>
      <c r="AY196" s="149" t="s">
        <v>124</v>
      </c>
    </row>
    <row r="197" spans="2:51" s="13" customFormat="1" x14ac:dyDescent="0.2">
      <c r="B197" s="142"/>
      <c r="C197" s="347"/>
      <c r="D197" s="345" t="s">
        <v>135</v>
      </c>
      <c r="E197" s="348" t="s">
        <v>3</v>
      </c>
      <c r="F197" s="349" t="s">
        <v>898</v>
      </c>
      <c r="G197" s="347"/>
      <c r="H197" s="350">
        <v>24</v>
      </c>
      <c r="I197" s="144"/>
      <c r="J197" s="347"/>
      <c r="K197" s="347"/>
      <c r="L197" s="142"/>
      <c r="M197" s="145"/>
      <c r="N197" s="146"/>
      <c r="O197" s="146"/>
      <c r="P197" s="146"/>
      <c r="Q197" s="146"/>
      <c r="R197" s="146"/>
      <c r="S197" s="146"/>
      <c r="T197" s="147"/>
      <c r="AT197" s="143" t="s">
        <v>135</v>
      </c>
      <c r="AU197" s="143" t="s">
        <v>83</v>
      </c>
      <c r="AV197" s="13" t="s">
        <v>83</v>
      </c>
      <c r="AW197" s="13" t="s">
        <v>32</v>
      </c>
      <c r="AX197" s="13" t="s">
        <v>73</v>
      </c>
      <c r="AY197" s="143" t="s">
        <v>124</v>
      </c>
    </row>
    <row r="198" spans="2:51" s="14" customFormat="1" x14ac:dyDescent="0.2">
      <c r="B198" s="148"/>
      <c r="C198" s="355"/>
      <c r="D198" s="345" t="s">
        <v>135</v>
      </c>
      <c r="E198" s="356" t="s">
        <v>3</v>
      </c>
      <c r="F198" s="357" t="s">
        <v>899</v>
      </c>
      <c r="G198" s="355"/>
      <c r="H198" s="356" t="s">
        <v>3</v>
      </c>
      <c r="I198" s="150"/>
      <c r="J198" s="355"/>
      <c r="K198" s="355"/>
      <c r="L198" s="148"/>
      <c r="M198" s="151"/>
      <c r="N198" s="152"/>
      <c r="O198" s="152"/>
      <c r="P198" s="152"/>
      <c r="Q198" s="152"/>
      <c r="R198" s="152"/>
      <c r="S198" s="152"/>
      <c r="T198" s="153"/>
      <c r="AT198" s="149" t="s">
        <v>135</v>
      </c>
      <c r="AU198" s="149" t="s">
        <v>83</v>
      </c>
      <c r="AV198" s="14" t="s">
        <v>81</v>
      </c>
      <c r="AW198" s="14" t="s">
        <v>32</v>
      </c>
      <c r="AX198" s="14" t="s">
        <v>73</v>
      </c>
      <c r="AY198" s="149" t="s">
        <v>124</v>
      </c>
    </row>
    <row r="199" spans="2:51" s="13" customFormat="1" x14ac:dyDescent="0.2">
      <c r="B199" s="142"/>
      <c r="C199" s="347"/>
      <c r="D199" s="345" t="s">
        <v>135</v>
      </c>
      <c r="E199" s="348" t="s">
        <v>3</v>
      </c>
      <c r="F199" s="349" t="s">
        <v>900</v>
      </c>
      <c r="G199" s="347"/>
      <c r="H199" s="350">
        <v>13.6</v>
      </c>
      <c r="I199" s="144"/>
      <c r="J199" s="347"/>
      <c r="K199" s="347"/>
      <c r="L199" s="142"/>
      <c r="M199" s="145"/>
      <c r="N199" s="146"/>
      <c r="O199" s="146"/>
      <c r="P199" s="146"/>
      <c r="Q199" s="146"/>
      <c r="R199" s="146"/>
      <c r="S199" s="146"/>
      <c r="T199" s="147"/>
      <c r="AT199" s="143" t="s">
        <v>135</v>
      </c>
      <c r="AU199" s="143" t="s">
        <v>83</v>
      </c>
      <c r="AV199" s="13" t="s">
        <v>83</v>
      </c>
      <c r="AW199" s="13" t="s">
        <v>32</v>
      </c>
      <c r="AX199" s="13" t="s">
        <v>73</v>
      </c>
      <c r="AY199" s="143" t="s">
        <v>124</v>
      </c>
    </row>
    <row r="200" spans="2:51" s="14" customFormat="1" x14ac:dyDescent="0.2">
      <c r="B200" s="148"/>
      <c r="C200" s="355"/>
      <c r="D200" s="345" t="s">
        <v>135</v>
      </c>
      <c r="E200" s="356" t="s">
        <v>3</v>
      </c>
      <c r="F200" s="357" t="s">
        <v>901</v>
      </c>
      <c r="G200" s="355"/>
      <c r="H200" s="356" t="s">
        <v>3</v>
      </c>
      <c r="I200" s="150"/>
      <c r="J200" s="355"/>
      <c r="K200" s="355"/>
      <c r="L200" s="148"/>
      <c r="M200" s="151"/>
      <c r="N200" s="152"/>
      <c r="O200" s="152"/>
      <c r="P200" s="152"/>
      <c r="Q200" s="152"/>
      <c r="R200" s="152"/>
      <c r="S200" s="152"/>
      <c r="T200" s="153"/>
      <c r="AT200" s="149" t="s">
        <v>135</v>
      </c>
      <c r="AU200" s="149" t="s">
        <v>83</v>
      </c>
      <c r="AV200" s="14" t="s">
        <v>81</v>
      </c>
      <c r="AW200" s="14" t="s">
        <v>32</v>
      </c>
      <c r="AX200" s="14" t="s">
        <v>73</v>
      </c>
      <c r="AY200" s="149" t="s">
        <v>124</v>
      </c>
    </row>
    <row r="201" spans="2:51" s="13" customFormat="1" x14ac:dyDescent="0.2">
      <c r="B201" s="142"/>
      <c r="C201" s="347"/>
      <c r="D201" s="345" t="s">
        <v>135</v>
      </c>
      <c r="E201" s="348" t="s">
        <v>3</v>
      </c>
      <c r="F201" s="349" t="s">
        <v>902</v>
      </c>
      <c r="G201" s="347"/>
      <c r="H201" s="350">
        <v>6</v>
      </c>
      <c r="I201" s="144"/>
      <c r="J201" s="347"/>
      <c r="K201" s="347"/>
      <c r="L201" s="142"/>
      <c r="M201" s="145"/>
      <c r="N201" s="146"/>
      <c r="O201" s="146"/>
      <c r="P201" s="146"/>
      <c r="Q201" s="146"/>
      <c r="R201" s="146"/>
      <c r="S201" s="146"/>
      <c r="T201" s="147"/>
      <c r="AT201" s="143" t="s">
        <v>135</v>
      </c>
      <c r="AU201" s="143" t="s">
        <v>83</v>
      </c>
      <c r="AV201" s="13" t="s">
        <v>83</v>
      </c>
      <c r="AW201" s="13" t="s">
        <v>32</v>
      </c>
      <c r="AX201" s="13" t="s">
        <v>73</v>
      </c>
      <c r="AY201" s="143" t="s">
        <v>124</v>
      </c>
    </row>
    <row r="202" spans="2:51" s="14" customFormat="1" x14ac:dyDescent="0.2">
      <c r="B202" s="148"/>
      <c r="C202" s="355"/>
      <c r="D202" s="345" t="s">
        <v>135</v>
      </c>
      <c r="E202" s="356" t="s">
        <v>3</v>
      </c>
      <c r="F202" s="357" t="s">
        <v>899</v>
      </c>
      <c r="G202" s="355"/>
      <c r="H202" s="356" t="s">
        <v>3</v>
      </c>
      <c r="I202" s="150"/>
      <c r="J202" s="355"/>
      <c r="K202" s="355"/>
      <c r="L202" s="148"/>
      <c r="M202" s="151"/>
      <c r="N202" s="152"/>
      <c r="O202" s="152"/>
      <c r="P202" s="152"/>
      <c r="Q202" s="152"/>
      <c r="R202" s="152"/>
      <c r="S202" s="152"/>
      <c r="T202" s="153"/>
      <c r="AT202" s="149" t="s">
        <v>135</v>
      </c>
      <c r="AU202" s="149" t="s">
        <v>83</v>
      </c>
      <c r="AV202" s="14" t="s">
        <v>81</v>
      </c>
      <c r="AW202" s="14" t="s">
        <v>32</v>
      </c>
      <c r="AX202" s="14" t="s">
        <v>73</v>
      </c>
      <c r="AY202" s="149" t="s">
        <v>124</v>
      </c>
    </row>
    <row r="203" spans="2:51" s="13" customFormat="1" x14ac:dyDescent="0.2">
      <c r="B203" s="142"/>
      <c r="C203" s="347"/>
      <c r="D203" s="345" t="s">
        <v>135</v>
      </c>
      <c r="E203" s="348" t="s">
        <v>3</v>
      </c>
      <c r="F203" s="349" t="s">
        <v>903</v>
      </c>
      <c r="G203" s="347"/>
      <c r="H203" s="350">
        <v>6.9</v>
      </c>
      <c r="I203" s="144"/>
      <c r="J203" s="347"/>
      <c r="K203" s="347"/>
      <c r="L203" s="142"/>
      <c r="M203" s="145"/>
      <c r="N203" s="146"/>
      <c r="O203" s="146"/>
      <c r="P203" s="146"/>
      <c r="Q203" s="146"/>
      <c r="R203" s="146"/>
      <c r="S203" s="146"/>
      <c r="T203" s="147"/>
      <c r="AT203" s="143" t="s">
        <v>135</v>
      </c>
      <c r="AU203" s="143" t="s">
        <v>83</v>
      </c>
      <c r="AV203" s="13" t="s">
        <v>83</v>
      </c>
      <c r="AW203" s="13" t="s">
        <v>32</v>
      </c>
      <c r="AX203" s="13" t="s">
        <v>73</v>
      </c>
      <c r="AY203" s="143" t="s">
        <v>124</v>
      </c>
    </row>
    <row r="204" spans="2:51" s="14" customFormat="1" x14ac:dyDescent="0.2">
      <c r="B204" s="148"/>
      <c r="C204" s="355"/>
      <c r="D204" s="345" t="s">
        <v>135</v>
      </c>
      <c r="E204" s="356" t="s">
        <v>3</v>
      </c>
      <c r="F204" s="357" t="s">
        <v>904</v>
      </c>
      <c r="G204" s="355"/>
      <c r="H204" s="356" t="s">
        <v>3</v>
      </c>
      <c r="I204" s="150"/>
      <c r="J204" s="355"/>
      <c r="K204" s="355"/>
      <c r="L204" s="148"/>
      <c r="M204" s="151"/>
      <c r="N204" s="152"/>
      <c r="O204" s="152"/>
      <c r="P204" s="152"/>
      <c r="Q204" s="152"/>
      <c r="R204" s="152"/>
      <c r="S204" s="152"/>
      <c r="T204" s="153"/>
      <c r="AT204" s="149" t="s">
        <v>135</v>
      </c>
      <c r="AU204" s="149" t="s">
        <v>83</v>
      </c>
      <c r="AV204" s="14" t="s">
        <v>81</v>
      </c>
      <c r="AW204" s="14" t="s">
        <v>32</v>
      </c>
      <c r="AX204" s="14" t="s">
        <v>73</v>
      </c>
      <c r="AY204" s="149" t="s">
        <v>124</v>
      </c>
    </row>
    <row r="205" spans="2:51" s="13" customFormat="1" x14ac:dyDescent="0.2">
      <c r="B205" s="142"/>
      <c r="C205" s="347"/>
      <c r="D205" s="345" t="s">
        <v>135</v>
      </c>
      <c r="E205" s="348" t="s">
        <v>3</v>
      </c>
      <c r="F205" s="349" t="s">
        <v>905</v>
      </c>
      <c r="G205" s="347"/>
      <c r="H205" s="350">
        <v>12</v>
      </c>
      <c r="I205" s="144"/>
      <c r="J205" s="347"/>
      <c r="K205" s="347"/>
      <c r="L205" s="142"/>
      <c r="M205" s="145"/>
      <c r="N205" s="146"/>
      <c r="O205" s="146"/>
      <c r="P205" s="146"/>
      <c r="Q205" s="146"/>
      <c r="R205" s="146"/>
      <c r="S205" s="146"/>
      <c r="T205" s="147"/>
      <c r="AT205" s="143" t="s">
        <v>135</v>
      </c>
      <c r="AU205" s="143" t="s">
        <v>83</v>
      </c>
      <c r="AV205" s="13" t="s">
        <v>83</v>
      </c>
      <c r="AW205" s="13" t="s">
        <v>32</v>
      </c>
      <c r="AX205" s="13" t="s">
        <v>73</v>
      </c>
      <c r="AY205" s="143" t="s">
        <v>124</v>
      </c>
    </row>
    <row r="206" spans="2:51" s="13" customFormat="1" x14ac:dyDescent="0.2">
      <c r="B206" s="142"/>
      <c r="C206" s="347"/>
      <c r="D206" s="345" t="s">
        <v>135</v>
      </c>
      <c r="E206" s="348" t="s">
        <v>3</v>
      </c>
      <c r="F206" s="349" t="s">
        <v>906</v>
      </c>
      <c r="G206" s="347"/>
      <c r="H206" s="350">
        <v>67.2</v>
      </c>
      <c r="I206" s="144"/>
      <c r="J206" s="347"/>
      <c r="K206" s="347"/>
      <c r="L206" s="142"/>
      <c r="M206" s="145"/>
      <c r="N206" s="146"/>
      <c r="O206" s="146"/>
      <c r="P206" s="146"/>
      <c r="Q206" s="146"/>
      <c r="R206" s="146"/>
      <c r="S206" s="146"/>
      <c r="T206" s="147"/>
      <c r="AT206" s="143" t="s">
        <v>135</v>
      </c>
      <c r="AU206" s="143" t="s">
        <v>83</v>
      </c>
      <c r="AV206" s="13" t="s">
        <v>83</v>
      </c>
      <c r="AW206" s="13" t="s">
        <v>32</v>
      </c>
      <c r="AX206" s="13" t="s">
        <v>73</v>
      </c>
      <c r="AY206" s="143" t="s">
        <v>124</v>
      </c>
    </row>
    <row r="207" spans="2:51" s="13" customFormat="1" x14ac:dyDescent="0.2">
      <c r="B207" s="142"/>
      <c r="C207" s="347"/>
      <c r="D207" s="345" t="s">
        <v>135</v>
      </c>
      <c r="E207" s="348" t="s">
        <v>3</v>
      </c>
      <c r="F207" s="349" t="s">
        <v>907</v>
      </c>
      <c r="G207" s="347"/>
      <c r="H207" s="350">
        <v>28.8</v>
      </c>
      <c r="I207" s="144"/>
      <c r="J207" s="347"/>
      <c r="K207" s="347"/>
      <c r="L207" s="142"/>
      <c r="M207" s="145"/>
      <c r="N207" s="146"/>
      <c r="O207" s="146"/>
      <c r="P207" s="146"/>
      <c r="Q207" s="146"/>
      <c r="R207" s="146"/>
      <c r="S207" s="146"/>
      <c r="T207" s="147"/>
      <c r="AT207" s="143" t="s">
        <v>135</v>
      </c>
      <c r="AU207" s="143" t="s">
        <v>83</v>
      </c>
      <c r="AV207" s="13" t="s">
        <v>83</v>
      </c>
      <c r="AW207" s="13" t="s">
        <v>32</v>
      </c>
      <c r="AX207" s="13" t="s">
        <v>73</v>
      </c>
      <c r="AY207" s="143" t="s">
        <v>124</v>
      </c>
    </row>
    <row r="208" spans="2:51" s="14" customFormat="1" x14ac:dyDescent="0.2">
      <c r="B208" s="148"/>
      <c r="C208" s="355"/>
      <c r="D208" s="345" t="s">
        <v>135</v>
      </c>
      <c r="E208" s="356" t="s">
        <v>3</v>
      </c>
      <c r="F208" s="357" t="s">
        <v>908</v>
      </c>
      <c r="G208" s="355"/>
      <c r="H208" s="356" t="s">
        <v>3</v>
      </c>
      <c r="I208" s="150"/>
      <c r="J208" s="355"/>
      <c r="K208" s="355"/>
      <c r="L208" s="148"/>
      <c r="M208" s="151"/>
      <c r="N208" s="152"/>
      <c r="O208" s="152"/>
      <c r="P208" s="152"/>
      <c r="Q208" s="152"/>
      <c r="R208" s="152"/>
      <c r="S208" s="152"/>
      <c r="T208" s="153"/>
      <c r="AT208" s="149" t="s">
        <v>135</v>
      </c>
      <c r="AU208" s="149" t="s">
        <v>83</v>
      </c>
      <c r="AV208" s="14" t="s">
        <v>81</v>
      </c>
      <c r="AW208" s="14" t="s">
        <v>32</v>
      </c>
      <c r="AX208" s="14" t="s">
        <v>73</v>
      </c>
      <c r="AY208" s="149" t="s">
        <v>124</v>
      </c>
    </row>
    <row r="209" spans="1:65" s="13" customFormat="1" x14ac:dyDescent="0.2">
      <c r="B209" s="142"/>
      <c r="C209" s="347"/>
      <c r="D209" s="345" t="s">
        <v>135</v>
      </c>
      <c r="E209" s="348" t="s">
        <v>3</v>
      </c>
      <c r="F209" s="349" t="s">
        <v>909</v>
      </c>
      <c r="G209" s="347"/>
      <c r="H209" s="350">
        <v>39.6</v>
      </c>
      <c r="I209" s="144"/>
      <c r="J209" s="347"/>
      <c r="K209" s="347"/>
      <c r="L209" s="142"/>
      <c r="M209" s="145"/>
      <c r="N209" s="146"/>
      <c r="O209" s="146"/>
      <c r="P209" s="146"/>
      <c r="Q209" s="146"/>
      <c r="R209" s="146"/>
      <c r="S209" s="146"/>
      <c r="T209" s="147"/>
      <c r="AT209" s="143" t="s">
        <v>135</v>
      </c>
      <c r="AU209" s="143" t="s">
        <v>83</v>
      </c>
      <c r="AV209" s="13" t="s">
        <v>83</v>
      </c>
      <c r="AW209" s="13" t="s">
        <v>32</v>
      </c>
      <c r="AX209" s="13" t="s">
        <v>73</v>
      </c>
      <c r="AY209" s="143" t="s">
        <v>124</v>
      </c>
    </row>
    <row r="210" spans="1:65" s="13" customFormat="1" x14ac:dyDescent="0.2">
      <c r="B210" s="142"/>
      <c r="C210" s="347"/>
      <c r="D210" s="345" t="s">
        <v>135</v>
      </c>
      <c r="E210" s="348" t="s">
        <v>3</v>
      </c>
      <c r="F210" s="349" t="s">
        <v>910</v>
      </c>
      <c r="G210" s="347"/>
      <c r="H210" s="350">
        <v>33.6</v>
      </c>
      <c r="I210" s="144"/>
      <c r="J210" s="347"/>
      <c r="K210" s="347"/>
      <c r="L210" s="142"/>
      <c r="M210" s="145"/>
      <c r="N210" s="146"/>
      <c r="O210" s="146"/>
      <c r="P210" s="146"/>
      <c r="Q210" s="146"/>
      <c r="R210" s="146"/>
      <c r="S210" s="146"/>
      <c r="T210" s="147"/>
      <c r="AT210" s="143" t="s">
        <v>135</v>
      </c>
      <c r="AU210" s="143" t="s">
        <v>83</v>
      </c>
      <c r="AV210" s="13" t="s">
        <v>83</v>
      </c>
      <c r="AW210" s="13" t="s">
        <v>32</v>
      </c>
      <c r="AX210" s="13" t="s">
        <v>73</v>
      </c>
      <c r="AY210" s="143" t="s">
        <v>124</v>
      </c>
    </row>
    <row r="211" spans="1:65" s="13" customFormat="1" x14ac:dyDescent="0.2">
      <c r="B211" s="142"/>
      <c r="C211" s="347"/>
      <c r="D211" s="345" t="s">
        <v>135</v>
      </c>
      <c r="E211" s="348" t="s">
        <v>3</v>
      </c>
      <c r="F211" s="349" t="s">
        <v>911</v>
      </c>
      <c r="G211" s="347"/>
      <c r="H211" s="350">
        <v>12</v>
      </c>
      <c r="I211" s="144"/>
      <c r="J211" s="347"/>
      <c r="K211" s="347"/>
      <c r="L211" s="142"/>
      <c r="M211" s="145"/>
      <c r="N211" s="146"/>
      <c r="O211" s="146"/>
      <c r="P211" s="146"/>
      <c r="Q211" s="146"/>
      <c r="R211" s="146"/>
      <c r="S211" s="146"/>
      <c r="T211" s="147"/>
      <c r="AT211" s="143" t="s">
        <v>135</v>
      </c>
      <c r="AU211" s="143" t="s">
        <v>83</v>
      </c>
      <c r="AV211" s="13" t="s">
        <v>83</v>
      </c>
      <c r="AW211" s="13" t="s">
        <v>32</v>
      </c>
      <c r="AX211" s="13" t="s">
        <v>73</v>
      </c>
      <c r="AY211" s="143" t="s">
        <v>124</v>
      </c>
    </row>
    <row r="212" spans="1:65" s="14" customFormat="1" x14ac:dyDescent="0.2">
      <c r="B212" s="148"/>
      <c r="C212" s="355"/>
      <c r="D212" s="345" t="s">
        <v>135</v>
      </c>
      <c r="E212" s="356" t="s">
        <v>3</v>
      </c>
      <c r="F212" s="357" t="s">
        <v>899</v>
      </c>
      <c r="G212" s="355"/>
      <c r="H212" s="356" t="s">
        <v>3</v>
      </c>
      <c r="I212" s="150"/>
      <c r="J212" s="355"/>
      <c r="K212" s="355"/>
      <c r="L212" s="148"/>
      <c r="M212" s="151"/>
      <c r="N212" s="152"/>
      <c r="O212" s="152"/>
      <c r="P212" s="152"/>
      <c r="Q212" s="152"/>
      <c r="R212" s="152"/>
      <c r="S212" s="152"/>
      <c r="T212" s="153"/>
      <c r="AT212" s="149" t="s">
        <v>135</v>
      </c>
      <c r="AU212" s="149" t="s">
        <v>83</v>
      </c>
      <c r="AV212" s="14" t="s">
        <v>81</v>
      </c>
      <c r="AW212" s="14" t="s">
        <v>32</v>
      </c>
      <c r="AX212" s="14" t="s">
        <v>73</v>
      </c>
      <c r="AY212" s="149" t="s">
        <v>124</v>
      </c>
    </row>
    <row r="213" spans="1:65" s="13" customFormat="1" x14ac:dyDescent="0.2">
      <c r="B213" s="142"/>
      <c r="C213" s="347"/>
      <c r="D213" s="345" t="s">
        <v>135</v>
      </c>
      <c r="E213" s="348" t="s">
        <v>3</v>
      </c>
      <c r="F213" s="349" t="s">
        <v>912</v>
      </c>
      <c r="G213" s="347"/>
      <c r="H213" s="350">
        <v>7.3</v>
      </c>
      <c r="I213" s="144"/>
      <c r="J213" s="347"/>
      <c r="K213" s="347"/>
      <c r="L213" s="142"/>
      <c r="M213" s="145"/>
      <c r="N213" s="146"/>
      <c r="O213" s="146"/>
      <c r="P213" s="146"/>
      <c r="Q213" s="146"/>
      <c r="R213" s="146"/>
      <c r="S213" s="146"/>
      <c r="T213" s="147"/>
      <c r="AT213" s="143" t="s">
        <v>135</v>
      </c>
      <c r="AU213" s="143" t="s">
        <v>83</v>
      </c>
      <c r="AV213" s="13" t="s">
        <v>83</v>
      </c>
      <c r="AW213" s="13" t="s">
        <v>32</v>
      </c>
      <c r="AX213" s="13" t="s">
        <v>73</v>
      </c>
      <c r="AY213" s="143" t="s">
        <v>124</v>
      </c>
    </row>
    <row r="214" spans="1:65" s="16" customFormat="1" x14ac:dyDescent="0.2">
      <c r="B214" s="160"/>
      <c r="C214" s="364"/>
      <c r="D214" s="345" t="s">
        <v>135</v>
      </c>
      <c r="E214" s="365" t="s">
        <v>3</v>
      </c>
      <c r="F214" s="366" t="s">
        <v>222</v>
      </c>
      <c r="G214" s="364"/>
      <c r="H214" s="367">
        <v>254.2</v>
      </c>
      <c r="I214" s="162"/>
      <c r="J214" s="364"/>
      <c r="K214" s="364"/>
      <c r="L214" s="160"/>
      <c r="M214" s="163"/>
      <c r="N214" s="164"/>
      <c r="O214" s="164"/>
      <c r="P214" s="164"/>
      <c r="Q214" s="164"/>
      <c r="R214" s="164"/>
      <c r="S214" s="164"/>
      <c r="T214" s="165"/>
      <c r="AT214" s="161" t="s">
        <v>135</v>
      </c>
      <c r="AU214" s="161" t="s">
        <v>83</v>
      </c>
      <c r="AV214" s="16" t="s">
        <v>159</v>
      </c>
      <c r="AW214" s="16" t="s">
        <v>32</v>
      </c>
      <c r="AX214" s="16" t="s">
        <v>73</v>
      </c>
      <c r="AY214" s="161" t="s">
        <v>124</v>
      </c>
    </row>
    <row r="215" spans="1:65" s="14" customFormat="1" x14ac:dyDescent="0.2">
      <c r="B215" s="148"/>
      <c r="C215" s="355"/>
      <c r="D215" s="345" t="s">
        <v>135</v>
      </c>
      <c r="E215" s="356" t="s">
        <v>3</v>
      </c>
      <c r="F215" s="357" t="s">
        <v>913</v>
      </c>
      <c r="G215" s="355"/>
      <c r="H215" s="356" t="s">
        <v>3</v>
      </c>
      <c r="I215" s="150"/>
      <c r="J215" s="355"/>
      <c r="K215" s="355"/>
      <c r="L215" s="148"/>
      <c r="M215" s="151"/>
      <c r="N215" s="152"/>
      <c r="O215" s="152"/>
      <c r="P215" s="152"/>
      <c r="Q215" s="152"/>
      <c r="R215" s="152"/>
      <c r="S215" s="152"/>
      <c r="T215" s="153"/>
      <c r="AT215" s="149" t="s">
        <v>135</v>
      </c>
      <c r="AU215" s="149" t="s">
        <v>83</v>
      </c>
      <c r="AV215" s="14" t="s">
        <v>81</v>
      </c>
      <c r="AW215" s="14" t="s">
        <v>32</v>
      </c>
      <c r="AX215" s="14" t="s">
        <v>73</v>
      </c>
      <c r="AY215" s="149" t="s">
        <v>124</v>
      </c>
    </row>
    <row r="216" spans="1:65" s="13" customFormat="1" x14ac:dyDescent="0.2">
      <c r="B216" s="142"/>
      <c r="C216" s="347"/>
      <c r="D216" s="345" t="s">
        <v>135</v>
      </c>
      <c r="E216" s="348" t="s">
        <v>3</v>
      </c>
      <c r="F216" s="349" t="s">
        <v>914</v>
      </c>
      <c r="G216" s="347"/>
      <c r="H216" s="350">
        <v>-3.2</v>
      </c>
      <c r="I216" s="144"/>
      <c r="J216" s="347"/>
      <c r="K216" s="347"/>
      <c r="L216" s="142"/>
      <c r="M216" s="145"/>
      <c r="N216" s="146"/>
      <c r="O216" s="146"/>
      <c r="P216" s="146"/>
      <c r="Q216" s="146"/>
      <c r="R216" s="146"/>
      <c r="S216" s="146"/>
      <c r="T216" s="147"/>
      <c r="AT216" s="143" t="s">
        <v>135</v>
      </c>
      <c r="AU216" s="143" t="s">
        <v>83</v>
      </c>
      <c r="AV216" s="13" t="s">
        <v>83</v>
      </c>
      <c r="AW216" s="13" t="s">
        <v>32</v>
      </c>
      <c r="AX216" s="13" t="s">
        <v>73</v>
      </c>
      <c r="AY216" s="143" t="s">
        <v>124</v>
      </c>
    </row>
    <row r="217" spans="1:65" s="14" customFormat="1" x14ac:dyDescent="0.2">
      <c r="B217" s="148"/>
      <c r="C217" s="355"/>
      <c r="D217" s="345" t="s">
        <v>135</v>
      </c>
      <c r="E217" s="356" t="s">
        <v>3</v>
      </c>
      <c r="F217" s="357" t="s">
        <v>889</v>
      </c>
      <c r="G217" s="355"/>
      <c r="H217" s="356" t="s">
        <v>3</v>
      </c>
      <c r="I217" s="150"/>
      <c r="J217" s="355"/>
      <c r="K217" s="355"/>
      <c r="L217" s="148"/>
      <c r="M217" s="151"/>
      <c r="N217" s="152"/>
      <c r="O217" s="152"/>
      <c r="P217" s="152"/>
      <c r="Q217" s="152"/>
      <c r="R217" s="152"/>
      <c r="S217" s="152"/>
      <c r="T217" s="153"/>
      <c r="AT217" s="149" t="s">
        <v>135</v>
      </c>
      <c r="AU217" s="149" t="s">
        <v>83</v>
      </c>
      <c r="AV217" s="14" t="s">
        <v>81</v>
      </c>
      <c r="AW217" s="14" t="s">
        <v>32</v>
      </c>
      <c r="AX217" s="14" t="s">
        <v>73</v>
      </c>
      <c r="AY217" s="149" t="s">
        <v>124</v>
      </c>
    </row>
    <row r="218" spans="1:65" s="13" customFormat="1" x14ac:dyDescent="0.2">
      <c r="B218" s="142"/>
      <c r="C218" s="347"/>
      <c r="D218" s="345" t="s">
        <v>135</v>
      </c>
      <c r="E218" s="348" t="s">
        <v>3</v>
      </c>
      <c r="F218" s="349" t="s">
        <v>915</v>
      </c>
      <c r="G218" s="347"/>
      <c r="H218" s="350">
        <v>-40</v>
      </c>
      <c r="I218" s="144"/>
      <c r="J218" s="347"/>
      <c r="K218" s="347"/>
      <c r="L218" s="142"/>
      <c r="M218" s="145"/>
      <c r="N218" s="146"/>
      <c r="O218" s="146"/>
      <c r="P218" s="146"/>
      <c r="Q218" s="146"/>
      <c r="R218" s="146"/>
      <c r="S218" s="146"/>
      <c r="T218" s="147"/>
      <c r="AT218" s="143" t="s">
        <v>135</v>
      </c>
      <c r="AU218" s="143" t="s">
        <v>83</v>
      </c>
      <c r="AV218" s="13" t="s">
        <v>83</v>
      </c>
      <c r="AW218" s="13" t="s">
        <v>32</v>
      </c>
      <c r="AX218" s="13" t="s">
        <v>73</v>
      </c>
      <c r="AY218" s="143" t="s">
        <v>124</v>
      </c>
    </row>
    <row r="219" spans="1:65" s="15" customFormat="1" x14ac:dyDescent="0.2">
      <c r="B219" s="154"/>
      <c r="C219" s="351"/>
      <c r="D219" s="345" t="s">
        <v>135</v>
      </c>
      <c r="E219" s="352" t="s">
        <v>3</v>
      </c>
      <c r="F219" s="353" t="s">
        <v>152</v>
      </c>
      <c r="G219" s="351"/>
      <c r="H219" s="354">
        <v>211</v>
      </c>
      <c r="I219" s="156"/>
      <c r="J219" s="351"/>
      <c r="K219" s="351"/>
      <c r="L219" s="154"/>
      <c r="M219" s="157"/>
      <c r="N219" s="158"/>
      <c r="O219" s="158"/>
      <c r="P219" s="158"/>
      <c r="Q219" s="158"/>
      <c r="R219" s="158"/>
      <c r="S219" s="158"/>
      <c r="T219" s="159"/>
      <c r="AT219" s="155" t="s">
        <v>135</v>
      </c>
      <c r="AU219" s="155" t="s">
        <v>83</v>
      </c>
      <c r="AV219" s="15" t="s">
        <v>132</v>
      </c>
      <c r="AW219" s="15" t="s">
        <v>32</v>
      </c>
      <c r="AX219" s="15" t="s">
        <v>81</v>
      </c>
      <c r="AY219" s="155" t="s">
        <v>124</v>
      </c>
    </row>
    <row r="220" spans="1:65" s="2" customFormat="1" ht="16.5" customHeight="1" x14ac:dyDescent="0.2">
      <c r="A220" s="34"/>
      <c r="B220" s="131"/>
      <c r="C220" s="358" t="s">
        <v>243</v>
      </c>
      <c r="D220" s="358" t="s">
        <v>230</v>
      </c>
      <c r="E220" s="359" t="s">
        <v>845</v>
      </c>
      <c r="F220" s="360" t="s">
        <v>846</v>
      </c>
      <c r="G220" s="361" t="s">
        <v>130</v>
      </c>
      <c r="H220" s="362">
        <v>0.97899999999999998</v>
      </c>
      <c r="I220" s="166"/>
      <c r="J220" s="363">
        <f>ROUND(I220*H220,2)</f>
        <v>0</v>
      </c>
      <c r="K220" s="360" t="s">
        <v>131</v>
      </c>
      <c r="L220" s="167"/>
      <c r="M220" s="168" t="s">
        <v>3</v>
      </c>
      <c r="N220" s="169" t="s">
        <v>44</v>
      </c>
      <c r="O220" s="55"/>
      <c r="P220" s="135">
        <f>O220*H220</f>
        <v>0</v>
      </c>
      <c r="Q220" s="135">
        <v>0</v>
      </c>
      <c r="R220" s="135">
        <f>Q220*H220</f>
        <v>0</v>
      </c>
      <c r="S220" s="135">
        <v>0</v>
      </c>
      <c r="T220" s="136">
        <f>S220*H220</f>
        <v>0</v>
      </c>
      <c r="U220" s="34"/>
      <c r="V220" s="34"/>
      <c r="W220" s="34"/>
      <c r="X220" s="34"/>
      <c r="Y220" s="34"/>
      <c r="Z220" s="34"/>
      <c r="AA220" s="34"/>
      <c r="AB220" s="34"/>
      <c r="AC220" s="34"/>
      <c r="AD220" s="34"/>
      <c r="AE220" s="34"/>
      <c r="AR220" s="137" t="s">
        <v>166</v>
      </c>
      <c r="AT220" s="137" t="s">
        <v>230</v>
      </c>
      <c r="AU220" s="137" t="s">
        <v>83</v>
      </c>
      <c r="AY220" s="19" t="s">
        <v>124</v>
      </c>
      <c r="BE220" s="138">
        <f>IF(N220="základní",J220,0)</f>
        <v>0</v>
      </c>
      <c r="BF220" s="138">
        <f>IF(N220="snížená",J220,0)</f>
        <v>0</v>
      </c>
      <c r="BG220" s="138">
        <f>IF(N220="zákl. přenesená",J220,0)</f>
        <v>0</v>
      </c>
      <c r="BH220" s="138">
        <f>IF(N220="sníž. přenesená",J220,0)</f>
        <v>0</v>
      </c>
      <c r="BI220" s="138">
        <f>IF(N220="nulová",J220,0)</f>
        <v>0</v>
      </c>
      <c r="BJ220" s="19" t="s">
        <v>81</v>
      </c>
      <c r="BK220" s="138">
        <f>ROUND(I220*H220,2)</f>
        <v>0</v>
      </c>
      <c r="BL220" s="19" t="s">
        <v>132</v>
      </c>
      <c r="BM220" s="137" t="s">
        <v>246</v>
      </c>
    </row>
    <row r="221" spans="1:65" s="2" customFormat="1" ht="16.5" customHeight="1" x14ac:dyDescent="0.2">
      <c r="A221" s="34"/>
      <c r="B221" s="131"/>
      <c r="C221" s="358" t="s">
        <v>191</v>
      </c>
      <c r="D221" s="358" t="s">
        <v>230</v>
      </c>
      <c r="E221" s="359" t="s">
        <v>916</v>
      </c>
      <c r="F221" s="360" t="s">
        <v>917</v>
      </c>
      <c r="G221" s="361" t="s">
        <v>130</v>
      </c>
      <c r="H221" s="362">
        <v>63.587000000000003</v>
      </c>
      <c r="I221" s="166"/>
      <c r="J221" s="363">
        <f>ROUND(I221*H221,2)</f>
        <v>0</v>
      </c>
      <c r="K221" s="360" t="s">
        <v>131</v>
      </c>
      <c r="L221" s="167"/>
      <c r="M221" s="168" t="s">
        <v>3</v>
      </c>
      <c r="N221" s="169" t="s">
        <v>44</v>
      </c>
      <c r="O221" s="55"/>
      <c r="P221" s="135">
        <f>O221*H221</f>
        <v>0</v>
      </c>
      <c r="Q221" s="135">
        <v>0</v>
      </c>
      <c r="R221" s="135">
        <f>Q221*H221</f>
        <v>0</v>
      </c>
      <c r="S221" s="135">
        <v>0</v>
      </c>
      <c r="T221" s="136">
        <f>S221*H221</f>
        <v>0</v>
      </c>
      <c r="U221" s="34"/>
      <c r="V221" s="34"/>
      <c r="W221" s="34"/>
      <c r="X221" s="34"/>
      <c r="Y221" s="34"/>
      <c r="Z221" s="34"/>
      <c r="AA221" s="34"/>
      <c r="AB221" s="34"/>
      <c r="AC221" s="34"/>
      <c r="AD221" s="34"/>
      <c r="AE221" s="34"/>
      <c r="AR221" s="137" t="s">
        <v>166</v>
      </c>
      <c r="AT221" s="137" t="s">
        <v>230</v>
      </c>
      <c r="AU221" s="137" t="s">
        <v>83</v>
      </c>
      <c r="AY221" s="19" t="s">
        <v>124</v>
      </c>
      <c r="BE221" s="138">
        <f>IF(N221="základní",J221,0)</f>
        <v>0</v>
      </c>
      <c r="BF221" s="138">
        <f>IF(N221="snížená",J221,0)</f>
        <v>0</v>
      </c>
      <c r="BG221" s="138">
        <f>IF(N221="zákl. přenesená",J221,0)</f>
        <v>0</v>
      </c>
      <c r="BH221" s="138">
        <f>IF(N221="sníž. přenesená",J221,0)</f>
        <v>0</v>
      </c>
      <c r="BI221" s="138">
        <f>IF(N221="nulová",J221,0)</f>
        <v>0</v>
      </c>
      <c r="BJ221" s="19" t="s">
        <v>81</v>
      </c>
      <c r="BK221" s="138">
        <f>ROUND(I221*H221,2)</f>
        <v>0</v>
      </c>
      <c r="BL221" s="19" t="s">
        <v>132</v>
      </c>
      <c r="BM221" s="137" t="s">
        <v>250</v>
      </c>
    </row>
    <row r="222" spans="1:65" s="2" customFormat="1" ht="24" x14ac:dyDescent="0.2">
      <c r="A222" s="34"/>
      <c r="B222" s="131"/>
      <c r="C222" s="334" t="s">
        <v>252</v>
      </c>
      <c r="D222" s="334" t="s">
        <v>127</v>
      </c>
      <c r="E222" s="335" t="s">
        <v>918</v>
      </c>
      <c r="F222" s="336" t="s">
        <v>919</v>
      </c>
      <c r="G222" s="337" t="s">
        <v>130</v>
      </c>
      <c r="H222" s="338">
        <v>52.77</v>
      </c>
      <c r="I222" s="132"/>
      <c r="J222" s="339">
        <f>ROUND(I222*H222,2)</f>
        <v>0</v>
      </c>
      <c r="K222" s="336" t="s">
        <v>131</v>
      </c>
      <c r="L222" s="35"/>
      <c r="M222" s="133" t="s">
        <v>3</v>
      </c>
      <c r="N222" s="134" t="s">
        <v>44</v>
      </c>
      <c r="O222" s="55"/>
      <c r="P222" s="135">
        <f>O222*H222</f>
        <v>0</v>
      </c>
      <c r="Q222" s="135">
        <v>0</v>
      </c>
      <c r="R222" s="135">
        <f>Q222*H222</f>
        <v>0</v>
      </c>
      <c r="S222" s="135">
        <v>0</v>
      </c>
      <c r="T222" s="136">
        <f>S222*H222</f>
        <v>0</v>
      </c>
      <c r="U222" s="34"/>
      <c r="V222" s="34"/>
      <c r="W222" s="34"/>
      <c r="X222" s="34"/>
      <c r="Y222" s="34"/>
      <c r="Z222" s="34"/>
      <c r="AA222" s="34"/>
      <c r="AB222" s="34"/>
      <c r="AC222" s="34"/>
      <c r="AD222" s="34"/>
      <c r="AE222" s="34"/>
      <c r="AR222" s="137" t="s">
        <v>132</v>
      </c>
      <c r="AT222" s="137" t="s">
        <v>127</v>
      </c>
      <c r="AU222" s="137" t="s">
        <v>83</v>
      </c>
      <c r="AY222" s="19" t="s">
        <v>124</v>
      </c>
      <c r="BE222" s="138">
        <f>IF(N222="základní",J222,0)</f>
        <v>0</v>
      </c>
      <c r="BF222" s="138">
        <f>IF(N222="snížená",J222,0)</f>
        <v>0</v>
      </c>
      <c r="BG222" s="138">
        <f>IF(N222="zákl. přenesená",J222,0)</f>
        <v>0</v>
      </c>
      <c r="BH222" s="138">
        <f>IF(N222="sníž. přenesená",J222,0)</f>
        <v>0</v>
      </c>
      <c r="BI222" s="138">
        <f>IF(N222="nulová",J222,0)</f>
        <v>0</v>
      </c>
      <c r="BJ222" s="19" t="s">
        <v>81</v>
      </c>
      <c r="BK222" s="138">
        <f>ROUND(I222*H222,2)</f>
        <v>0</v>
      </c>
      <c r="BL222" s="19" t="s">
        <v>132</v>
      </c>
      <c r="BM222" s="137" t="s">
        <v>255</v>
      </c>
    </row>
    <row r="223" spans="1:65" s="2" customFormat="1" ht="97.5" x14ac:dyDescent="0.2">
      <c r="A223" s="34"/>
      <c r="B223" s="35"/>
      <c r="C223" s="326"/>
      <c r="D223" s="345" t="s">
        <v>133</v>
      </c>
      <c r="E223" s="326"/>
      <c r="F223" s="346" t="s">
        <v>841</v>
      </c>
      <c r="G223" s="326"/>
      <c r="H223" s="326"/>
      <c r="I223" s="139"/>
      <c r="J223" s="326"/>
      <c r="K223" s="326"/>
      <c r="L223" s="35"/>
      <c r="M223" s="140"/>
      <c r="N223" s="141"/>
      <c r="O223" s="55"/>
      <c r="P223" s="55"/>
      <c r="Q223" s="55"/>
      <c r="R223" s="55"/>
      <c r="S223" s="55"/>
      <c r="T223" s="56"/>
      <c r="U223" s="34"/>
      <c r="V223" s="34"/>
      <c r="W223" s="34"/>
      <c r="X223" s="34"/>
      <c r="Y223" s="34"/>
      <c r="Z223" s="34"/>
      <c r="AA223" s="34"/>
      <c r="AB223" s="34"/>
      <c r="AC223" s="34"/>
      <c r="AD223" s="34"/>
      <c r="AE223" s="34"/>
      <c r="AT223" s="19" t="s">
        <v>133</v>
      </c>
      <c r="AU223" s="19" t="s">
        <v>83</v>
      </c>
    </row>
    <row r="224" spans="1:65" s="14" customFormat="1" x14ac:dyDescent="0.2">
      <c r="B224" s="148"/>
      <c r="C224" s="355"/>
      <c r="D224" s="345" t="s">
        <v>135</v>
      </c>
      <c r="E224" s="356" t="s">
        <v>3</v>
      </c>
      <c r="F224" s="357" t="s">
        <v>920</v>
      </c>
      <c r="G224" s="355"/>
      <c r="H224" s="356" t="s">
        <v>3</v>
      </c>
      <c r="I224" s="150"/>
      <c r="J224" s="355"/>
      <c r="K224" s="355"/>
      <c r="L224" s="148"/>
      <c r="M224" s="151"/>
      <c r="N224" s="152"/>
      <c r="O224" s="152"/>
      <c r="P224" s="152"/>
      <c r="Q224" s="152"/>
      <c r="R224" s="152"/>
      <c r="S224" s="152"/>
      <c r="T224" s="153"/>
      <c r="AT224" s="149" t="s">
        <v>135</v>
      </c>
      <c r="AU224" s="149" t="s">
        <v>83</v>
      </c>
      <c r="AV224" s="14" t="s">
        <v>81</v>
      </c>
      <c r="AW224" s="14" t="s">
        <v>32</v>
      </c>
      <c r="AX224" s="14" t="s">
        <v>73</v>
      </c>
      <c r="AY224" s="149" t="s">
        <v>124</v>
      </c>
    </row>
    <row r="225" spans="1:65" s="13" customFormat="1" x14ac:dyDescent="0.2">
      <c r="B225" s="142"/>
      <c r="C225" s="347"/>
      <c r="D225" s="345" t="s">
        <v>135</v>
      </c>
      <c r="E225" s="348" t="s">
        <v>3</v>
      </c>
      <c r="F225" s="349" t="s">
        <v>921</v>
      </c>
      <c r="G225" s="347"/>
      <c r="H225" s="350">
        <v>9.2899999999999991</v>
      </c>
      <c r="I225" s="144"/>
      <c r="J225" s="347"/>
      <c r="K225" s="347"/>
      <c r="L225" s="142"/>
      <c r="M225" s="145"/>
      <c r="N225" s="146"/>
      <c r="O225" s="146"/>
      <c r="P225" s="146"/>
      <c r="Q225" s="146"/>
      <c r="R225" s="146"/>
      <c r="S225" s="146"/>
      <c r="T225" s="147"/>
      <c r="AT225" s="143" t="s">
        <v>135</v>
      </c>
      <c r="AU225" s="143" t="s">
        <v>83</v>
      </c>
      <c r="AV225" s="13" t="s">
        <v>83</v>
      </c>
      <c r="AW225" s="13" t="s">
        <v>32</v>
      </c>
      <c r="AX225" s="13" t="s">
        <v>73</v>
      </c>
      <c r="AY225" s="143" t="s">
        <v>124</v>
      </c>
    </row>
    <row r="226" spans="1:65" s="13" customFormat="1" x14ac:dyDescent="0.2">
      <c r="B226" s="142"/>
      <c r="C226" s="347"/>
      <c r="D226" s="345" t="s">
        <v>135</v>
      </c>
      <c r="E226" s="348" t="s">
        <v>3</v>
      </c>
      <c r="F226" s="349" t="s">
        <v>922</v>
      </c>
      <c r="G226" s="347"/>
      <c r="H226" s="350">
        <v>8.9</v>
      </c>
      <c r="I226" s="144"/>
      <c r="J226" s="347"/>
      <c r="K226" s="347"/>
      <c r="L226" s="142"/>
      <c r="M226" s="145"/>
      <c r="N226" s="146"/>
      <c r="O226" s="146"/>
      <c r="P226" s="146"/>
      <c r="Q226" s="146"/>
      <c r="R226" s="146"/>
      <c r="S226" s="146"/>
      <c r="T226" s="147"/>
      <c r="AT226" s="143" t="s">
        <v>135</v>
      </c>
      <c r="AU226" s="143" t="s">
        <v>83</v>
      </c>
      <c r="AV226" s="13" t="s">
        <v>83</v>
      </c>
      <c r="AW226" s="13" t="s">
        <v>32</v>
      </c>
      <c r="AX226" s="13" t="s">
        <v>73</v>
      </c>
      <c r="AY226" s="143" t="s">
        <v>124</v>
      </c>
    </row>
    <row r="227" spans="1:65" s="13" customFormat="1" x14ac:dyDescent="0.2">
      <c r="B227" s="142"/>
      <c r="C227" s="347"/>
      <c r="D227" s="345" t="s">
        <v>135</v>
      </c>
      <c r="E227" s="348" t="s">
        <v>3</v>
      </c>
      <c r="F227" s="349" t="s">
        <v>923</v>
      </c>
      <c r="G227" s="347"/>
      <c r="H227" s="350">
        <v>7.7</v>
      </c>
      <c r="I227" s="144"/>
      <c r="J227" s="347"/>
      <c r="K227" s="347"/>
      <c r="L227" s="142"/>
      <c r="M227" s="145"/>
      <c r="N227" s="146"/>
      <c r="O227" s="146"/>
      <c r="P227" s="146"/>
      <c r="Q227" s="146"/>
      <c r="R227" s="146"/>
      <c r="S227" s="146"/>
      <c r="T227" s="147"/>
      <c r="AT227" s="143" t="s">
        <v>135</v>
      </c>
      <c r="AU227" s="143" t="s">
        <v>83</v>
      </c>
      <c r="AV227" s="13" t="s">
        <v>83</v>
      </c>
      <c r="AW227" s="13" t="s">
        <v>32</v>
      </c>
      <c r="AX227" s="13" t="s">
        <v>73</v>
      </c>
      <c r="AY227" s="143" t="s">
        <v>124</v>
      </c>
    </row>
    <row r="228" spans="1:65" s="13" customFormat="1" x14ac:dyDescent="0.2">
      <c r="B228" s="142"/>
      <c r="C228" s="347"/>
      <c r="D228" s="345" t="s">
        <v>135</v>
      </c>
      <c r="E228" s="348" t="s">
        <v>3</v>
      </c>
      <c r="F228" s="349" t="s">
        <v>924</v>
      </c>
      <c r="G228" s="347"/>
      <c r="H228" s="350">
        <v>16.420000000000002</v>
      </c>
      <c r="I228" s="144"/>
      <c r="J228" s="347"/>
      <c r="K228" s="347"/>
      <c r="L228" s="142"/>
      <c r="M228" s="145"/>
      <c r="N228" s="146"/>
      <c r="O228" s="146"/>
      <c r="P228" s="146"/>
      <c r="Q228" s="146"/>
      <c r="R228" s="146"/>
      <c r="S228" s="146"/>
      <c r="T228" s="147"/>
      <c r="AT228" s="143" t="s">
        <v>135</v>
      </c>
      <c r="AU228" s="143" t="s">
        <v>83</v>
      </c>
      <c r="AV228" s="13" t="s">
        <v>83</v>
      </c>
      <c r="AW228" s="13" t="s">
        <v>32</v>
      </c>
      <c r="AX228" s="13" t="s">
        <v>73</v>
      </c>
      <c r="AY228" s="143" t="s">
        <v>124</v>
      </c>
    </row>
    <row r="229" spans="1:65" s="13" customFormat="1" x14ac:dyDescent="0.2">
      <c r="B229" s="142"/>
      <c r="C229" s="347"/>
      <c r="D229" s="345" t="s">
        <v>135</v>
      </c>
      <c r="E229" s="348" t="s">
        <v>3</v>
      </c>
      <c r="F229" s="349" t="s">
        <v>925</v>
      </c>
      <c r="G229" s="347"/>
      <c r="H229" s="350">
        <v>10.46</v>
      </c>
      <c r="I229" s="144"/>
      <c r="J229" s="347"/>
      <c r="K229" s="347"/>
      <c r="L229" s="142"/>
      <c r="M229" s="145"/>
      <c r="N229" s="146"/>
      <c r="O229" s="146"/>
      <c r="P229" s="146"/>
      <c r="Q229" s="146"/>
      <c r="R229" s="146"/>
      <c r="S229" s="146"/>
      <c r="T229" s="147"/>
      <c r="AT229" s="143" t="s">
        <v>135</v>
      </c>
      <c r="AU229" s="143" t="s">
        <v>83</v>
      </c>
      <c r="AV229" s="13" t="s">
        <v>83</v>
      </c>
      <c r="AW229" s="13" t="s">
        <v>32</v>
      </c>
      <c r="AX229" s="13" t="s">
        <v>73</v>
      </c>
      <c r="AY229" s="143" t="s">
        <v>124</v>
      </c>
    </row>
    <row r="230" spans="1:65" s="15" customFormat="1" x14ac:dyDescent="0.2">
      <c r="B230" s="154"/>
      <c r="C230" s="351"/>
      <c r="D230" s="345" t="s">
        <v>135</v>
      </c>
      <c r="E230" s="352" t="s">
        <v>3</v>
      </c>
      <c r="F230" s="353" t="s">
        <v>152</v>
      </c>
      <c r="G230" s="351"/>
      <c r="H230" s="354">
        <v>52.77</v>
      </c>
      <c r="I230" s="156"/>
      <c r="J230" s="351"/>
      <c r="K230" s="351"/>
      <c r="L230" s="154"/>
      <c r="M230" s="157"/>
      <c r="N230" s="158"/>
      <c r="O230" s="158"/>
      <c r="P230" s="158"/>
      <c r="Q230" s="158"/>
      <c r="R230" s="158"/>
      <c r="S230" s="158"/>
      <c r="T230" s="159"/>
      <c r="AT230" s="155" t="s">
        <v>135</v>
      </c>
      <c r="AU230" s="155" t="s">
        <v>83</v>
      </c>
      <c r="AV230" s="15" t="s">
        <v>132</v>
      </c>
      <c r="AW230" s="15" t="s">
        <v>32</v>
      </c>
      <c r="AX230" s="15" t="s">
        <v>81</v>
      </c>
      <c r="AY230" s="155" t="s">
        <v>124</v>
      </c>
    </row>
    <row r="231" spans="1:65" s="2" customFormat="1" ht="16.5" customHeight="1" x14ac:dyDescent="0.2">
      <c r="A231" s="34"/>
      <c r="B231" s="131"/>
      <c r="C231" s="358" t="s">
        <v>195</v>
      </c>
      <c r="D231" s="358" t="s">
        <v>230</v>
      </c>
      <c r="E231" s="359" t="s">
        <v>926</v>
      </c>
      <c r="F231" s="360" t="s">
        <v>927</v>
      </c>
      <c r="G231" s="361" t="s">
        <v>130</v>
      </c>
      <c r="H231" s="362">
        <v>53.825000000000003</v>
      </c>
      <c r="I231" s="166"/>
      <c r="J231" s="363">
        <f>ROUND(I231*H231,2)</f>
        <v>0</v>
      </c>
      <c r="K231" s="360" t="s">
        <v>131</v>
      </c>
      <c r="L231" s="167"/>
      <c r="M231" s="168" t="s">
        <v>3</v>
      </c>
      <c r="N231" s="169" t="s">
        <v>44</v>
      </c>
      <c r="O231" s="55"/>
      <c r="P231" s="135">
        <f>O231*H231</f>
        <v>0</v>
      </c>
      <c r="Q231" s="135">
        <v>0</v>
      </c>
      <c r="R231" s="135">
        <f>Q231*H231</f>
        <v>0</v>
      </c>
      <c r="S231" s="135">
        <v>0</v>
      </c>
      <c r="T231" s="136">
        <f>S231*H231</f>
        <v>0</v>
      </c>
      <c r="U231" s="34"/>
      <c r="V231" s="34"/>
      <c r="W231" s="34"/>
      <c r="X231" s="34"/>
      <c r="Y231" s="34"/>
      <c r="Z231" s="34"/>
      <c r="AA231" s="34"/>
      <c r="AB231" s="34"/>
      <c r="AC231" s="34"/>
      <c r="AD231" s="34"/>
      <c r="AE231" s="34"/>
      <c r="AR231" s="137" t="s">
        <v>166</v>
      </c>
      <c r="AT231" s="137" t="s">
        <v>230</v>
      </c>
      <c r="AU231" s="137" t="s">
        <v>83</v>
      </c>
      <c r="AY231" s="19" t="s">
        <v>124</v>
      </c>
      <c r="BE231" s="138">
        <f>IF(N231="základní",J231,0)</f>
        <v>0</v>
      </c>
      <c r="BF231" s="138">
        <f>IF(N231="snížená",J231,0)</f>
        <v>0</v>
      </c>
      <c r="BG231" s="138">
        <f>IF(N231="zákl. přenesená",J231,0)</f>
        <v>0</v>
      </c>
      <c r="BH231" s="138">
        <f>IF(N231="sníž. přenesená",J231,0)</f>
        <v>0</v>
      </c>
      <c r="BI231" s="138">
        <f>IF(N231="nulová",J231,0)</f>
        <v>0</v>
      </c>
      <c r="BJ231" s="19" t="s">
        <v>81</v>
      </c>
      <c r="BK231" s="138">
        <f>ROUND(I231*H231,2)</f>
        <v>0</v>
      </c>
      <c r="BL231" s="19" t="s">
        <v>132</v>
      </c>
      <c r="BM231" s="137" t="s">
        <v>260</v>
      </c>
    </row>
    <row r="232" spans="1:65" s="13" customFormat="1" x14ac:dyDescent="0.2">
      <c r="B232" s="142"/>
      <c r="C232" s="347"/>
      <c r="D232" s="345" t="s">
        <v>135</v>
      </c>
      <c r="E232" s="348" t="s">
        <v>3</v>
      </c>
      <c r="F232" s="349" t="s">
        <v>928</v>
      </c>
      <c r="G232" s="347"/>
      <c r="H232" s="350">
        <v>53.825000000000003</v>
      </c>
      <c r="I232" s="144"/>
      <c r="J232" s="347"/>
      <c r="K232" s="347"/>
      <c r="L232" s="142"/>
      <c r="M232" s="145"/>
      <c r="N232" s="146"/>
      <c r="O232" s="146"/>
      <c r="P232" s="146"/>
      <c r="Q232" s="146"/>
      <c r="R232" s="146"/>
      <c r="S232" s="146"/>
      <c r="T232" s="147"/>
      <c r="AT232" s="143" t="s">
        <v>135</v>
      </c>
      <c r="AU232" s="143" t="s">
        <v>83</v>
      </c>
      <c r="AV232" s="13" t="s">
        <v>83</v>
      </c>
      <c r="AW232" s="13" t="s">
        <v>32</v>
      </c>
      <c r="AX232" s="13" t="s">
        <v>73</v>
      </c>
      <c r="AY232" s="143" t="s">
        <v>124</v>
      </c>
    </row>
    <row r="233" spans="1:65" s="15" customFormat="1" x14ac:dyDescent="0.2">
      <c r="B233" s="154"/>
      <c r="C233" s="351"/>
      <c r="D233" s="345" t="s">
        <v>135</v>
      </c>
      <c r="E233" s="352" t="s">
        <v>3</v>
      </c>
      <c r="F233" s="353" t="s">
        <v>152</v>
      </c>
      <c r="G233" s="351"/>
      <c r="H233" s="354">
        <v>53.825000000000003</v>
      </c>
      <c r="I233" s="156"/>
      <c r="J233" s="351"/>
      <c r="K233" s="351"/>
      <c r="L233" s="154"/>
      <c r="M233" s="157"/>
      <c r="N233" s="158"/>
      <c r="O233" s="158"/>
      <c r="P233" s="158"/>
      <c r="Q233" s="158"/>
      <c r="R233" s="158"/>
      <c r="S233" s="158"/>
      <c r="T233" s="159"/>
      <c r="AT233" s="155" t="s">
        <v>135</v>
      </c>
      <c r="AU233" s="155" t="s">
        <v>83</v>
      </c>
      <c r="AV233" s="15" t="s">
        <v>132</v>
      </c>
      <c r="AW233" s="15" t="s">
        <v>32</v>
      </c>
      <c r="AX233" s="15" t="s">
        <v>81</v>
      </c>
      <c r="AY233" s="155" t="s">
        <v>124</v>
      </c>
    </row>
    <row r="234" spans="1:65" s="2" customFormat="1" ht="33" customHeight="1" x14ac:dyDescent="0.2">
      <c r="A234" s="34"/>
      <c r="B234" s="131"/>
      <c r="C234" s="334" t="s">
        <v>8</v>
      </c>
      <c r="D234" s="334" t="s">
        <v>127</v>
      </c>
      <c r="E234" s="335" t="s">
        <v>929</v>
      </c>
      <c r="F234" s="336" t="s">
        <v>930</v>
      </c>
      <c r="G234" s="337" t="s">
        <v>155</v>
      </c>
      <c r="H234" s="338">
        <v>40</v>
      </c>
      <c r="I234" s="132"/>
      <c r="J234" s="339">
        <f>ROUND(I234*H234,2)</f>
        <v>0</v>
      </c>
      <c r="K234" s="336" t="s">
        <v>131</v>
      </c>
      <c r="L234" s="35"/>
      <c r="M234" s="133" t="s">
        <v>3</v>
      </c>
      <c r="N234" s="134" t="s">
        <v>44</v>
      </c>
      <c r="O234" s="55"/>
      <c r="P234" s="135">
        <f>O234*H234</f>
        <v>0</v>
      </c>
      <c r="Q234" s="135">
        <v>0</v>
      </c>
      <c r="R234" s="135">
        <f>Q234*H234</f>
        <v>0</v>
      </c>
      <c r="S234" s="135">
        <v>0</v>
      </c>
      <c r="T234" s="136">
        <f>S234*H234</f>
        <v>0</v>
      </c>
      <c r="U234" s="34"/>
      <c r="V234" s="34"/>
      <c r="W234" s="34"/>
      <c r="X234" s="34"/>
      <c r="Y234" s="34"/>
      <c r="Z234" s="34"/>
      <c r="AA234" s="34"/>
      <c r="AB234" s="34"/>
      <c r="AC234" s="34"/>
      <c r="AD234" s="34"/>
      <c r="AE234" s="34"/>
      <c r="AR234" s="137" t="s">
        <v>132</v>
      </c>
      <c r="AT234" s="137" t="s">
        <v>127</v>
      </c>
      <c r="AU234" s="137" t="s">
        <v>83</v>
      </c>
      <c r="AY234" s="19" t="s">
        <v>124</v>
      </c>
      <c r="BE234" s="138">
        <f>IF(N234="základní",J234,0)</f>
        <v>0</v>
      </c>
      <c r="BF234" s="138">
        <f>IF(N234="snížená",J234,0)</f>
        <v>0</v>
      </c>
      <c r="BG234" s="138">
        <f>IF(N234="zákl. přenesená",J234,0)</f>
        <v>0</v>
      </c>
      <c r="BH234" s="138">
        <f>IF(N234="sníž. přenesená",J234,0)</f>
        <v>0</v>
      </c>
      <c r="BI234" s="138">
        <f>IF(N234="nulová",J234,0)</f>
        <v>0</v>
      </c>
      <c r="BJ234" s="19" t="s">
        <v>81</v>
      </c>
      <c r="BK234" s="138">
        <f>ROUND(I234*H234,2)</f>
        <v>0</v>
      </c>
      <c r="BL234" s="19" t="s">
        <v>132</v>
      </c>
      <c r="BM234" s="137" t="s">
        <v>268</v>
      </c>
    </row>
    <row r="235" spans="1:65" s="2" customFormat="1" ht="68.25" x14ac:dyDescent="0.2">
      <c r="A235" s="34"/>
      <c r="B235" s="35"/>
      <c r="C235" s="326"/>
      <c r="D235" s="345" t="s">
        <v>133</v>
      </c>
      <c r="E235" s="326"/>
      <c r="F235" s="346" t="s">
        <v>894</v>
      </c>
      <c r="G235" s="326"/>
      <c r="H235" s="326"/>
      <c r="I235" s="139"/>
      <c r="J235" s="326"/>
      <c r="K235" s="326"/>
      <c r="L235" s="35"/>
      <c r="M235" s="140"/>
      <c r="N235" s="141"/>
      <c r="O235" s="55"/>
      <c r="P235" s="55"/>
      <c r="Q235" s="55"/>
      <c r="R235" s="55"/>
      <c r="S235" s="55"/>
      <c r="T235" s="56"/>
      <c r="U235" s="34"/>
      <c r="V235" s="34"/>
      <c r="W235" s="34"/>
      <c r="X235" s="34"/>
      <c r="Y235" s="34"/>
      <c r="Z235" s="34"/>
      <c r="AA235" s="34"/>
      <c r="AB235" s="34"/>
      <c r="AC235" s="34"/>
      <c r="AD235" s="34"/>
      <c r="AE235" s="34"/>
      <c r="AT235" s="19" t="s">
        <v>133</v>
      </c>
      <c r="AU235" s="19" t="s">
        <v>83</v>
      </c>
    </row>
    <row r="236" spans="1:65" s="13" customFormat="1" x14ac:dyDescent="0.2">
      <c r="B236" s="142"/>
      <c r="C236" s="347"/>
      <c r="D236" s="345" t="s">
        <v>135</v>
      </c>
      <c r="E236" s="348" t="s">
        <v>3</v>
      </c>
      <c r="F236" s="349" t="s">
        <v>931</v>
      </c>
      <c r="G236" s="347"/>
      <c r="H236" s="350">
        <v>6.8</v>
      </c>
      <c r="I236" s="144"/>
      <c r="J236" s="347"/>
      <c r="K236" s="347"/>
      <c r="L236" s="142"/>
      <c r="M236" s="145"/>
      <c r="N236" s="146"/>
      <c r="O236" s="146"/>
      <c r="P236" s="146"/>
      <c r="Q236" s="146"/>
      <c r="R236" s="146"/>
      <c r="S236" s="146"/>
      <c r="T236" s="147"/>
      <c r="AT236" s="143" t="s">
        <v>135</v>
      </c>
      <c r="AU236" s="143" t="s">
        <v>83</v>
      </c>
      <c r="AV236" s="13" t="s">
        <v>83</v>
      </c>
      <c r="AW236" s="13" t="s">
        <v>32</v>
      </c>
      <c r="AX236" s="13" t="s">
        <v>73</v>
      </c>
      <c r="AY236" s="143" t="s">
        <v>124</v>
      </c>
    </row>
    <row r="237" spans="1:65" s="13" customFormat="1" x14ac:dyDescent="0.2">
      <c r="B237" s="142"/>
      <c r="C237" s="347"/>
      <c r="D237" s="345" t="s">
        <v>135</v>
      </c>
      <c r="E237" s="348" t="s">
        <v>3</v>
      </c>
      <c r="F237" s="349" t="s">
        <v>932</v>
      </c>
      <c r="G237" s="347"/>
      <c r="H237" s="350">
        <v>7.8</v>
      </c>
      <c r="I237" s="144"/>
      <c r="J237" s="347"/>
      <c r="K237" s="347"/>
      <c r="L237" s="142"/>
      <c r="M237" s="145"/>
      <c r="N237" s="146"/>
      <c r="O237" s="146"/>
      <c r="P237" s="146"/>
      <c r="Q237" s="146"/>
      <c r="R237" s="146"/>
      <c r="S237" s="146"/>
      <c r="T237" s="147"/>
      <c r="AT237" s="143" t="s">
        <v>135</v>
      </c>
      <c r="AU237" s="143" t="s">
        <v>83</v>
      </c>
      <c r="AV237" s="13" t="s">
        <v>83</v>
      </c>
      <c r="AW237" s="13" t="s">
        <v>32</v>
      </c>
      <c r="AX237" s="13" t="s">
        <v>73</v>
      </c>
      <c r="AY237" s="143" t="s">
        <v>124</v>
      </c>
    </row>
    <row r="238" spans="1:65" s="13" customFormat="1" x14ac:dyDescent="0.2">
      <c r="B238" s="142"/>
      <c r="C238" s="347"/>
      <c r="D238" s="345" t="s">
        <v>135</v>
      </c>
      <c r="E238" s="348" t="s">
        <v>3</v>
      </c>
      <c r="F238" s="349" t="s">
        <v>933</v>
      </c>
      <c r="G238" s="347"/>
      <c r="H238" s="350">
        <v>3.9</v>
      </c>
      <c r="I238" s="144"/>
      <c r="J238" s="347"/>
      <c r="K238" s="347"/>
      <c r="L238" s="142"/>
      <c r="M238" s="145"/>
      <c r="N238" s="146"/>
      <c r="O238" s="146"/>
      <c r="P238" s="146"/>
      <c r="Q238" s="146"/>
      <c r="R238" s="146"/>
      <c r="S238" s="146"/>
      <c r="T238" s="147"/>
      <c r="AT238" s="143" t="s">
        <v>135</v>
      </c>
      <c r="AU238" s="143" t="s">
        <v>83</v>
      </c>
      <c r="AV238" s="13" t="s">
        <v>83</v>
      </c>
      <c r="AW238" s="13" t="s">
        <v>32</v>
      </c>
      <c r="AX238" s="13" t="s">
        <v>73</v>
      </c>
      <c r="AY238" s="143" t="s">
        <v>124</v>
      </c>
    </row>
    <row r="239" spans="1:65" s="13" customFormat="1" x14ac:dyDescent="0.2">
      <c r="B239" s="142"/>
      <c r="C239" s="347"/>
      <c r="D239" s="345" t="s">
        <v>135</v>
      </c>
      <c r="E239" s="348" t="s">
        <v>3</v>
      </c>
      <c r="F239" s="349" t="s">
        <v>934</v>
      </c>
      <c r="G239" s="347"/>
      <c r="H239" s="350">
        <v>6.2</v>
      </c>
      <c r="I239" s="144"/>
      <c r="J239" s="347"/>
      <c r="K239" s="347"/>
      <c r="L239" s="142"/>
      <c r="M239" s="145"/>
      <c r="N239" s="146"/>
      <c r="O239" s="146"/>
      <c r="P239" s="146"/>
      <c r="Q239" s="146"/>
      <c r="R239" s="146"/>
      <c r="S239" s="146"/>
      <c r="T239" s="147"/>
      <c r="AT239" s="143" t="s">
        <v>135</v>
      </c>
      <c r="AU239" s="143" t="s">
        <v>83</v>
      </c>
      <c r="AV239" s="13" t="s">
        <v>83</v>
      </c>
      <c r="AW239" s="13" t="s">
        <v>32</v>
      </c>
      <c r="AX239" s="13" t="s">
        <v>73</v>
      </c>
      <c r="AY239" s="143" t="s">
        <v>124</v>
      </c>
    </row>
    <row r="240" spans="1:65" s="13" customFormat="1" x14ac:dyDescent="0.2">
      <c r="B240" s="142"/>
      <c r="C240" s="347"/>
      <c r="D240" s="345" t="s">
        <v>135</v>
      </c>
      <c r="E240" s="348" t="s">
        <v>3</v>
      </c>
      <c r="F240" s="349" t="s">
        <v>935</v>
      </c>
      <c r="G240" s="347"/>
      <c r="H240" s="350">
        <v>11.6</v>
      </c>
      <c r="I240" s="144"/>
      <c r="J240" s="347"/>
      <c r="K240" s="347"/>
      <c r="L240" s="142"/>
      <c r="M240" s="145"/>
      <c r="N240" s="146"/>
      <c r="O240" s="146"/>
      <c r="P240" s="146"/>
      <c r="Q240" s="146"/>
      <c r="R240" s="146"/>
      <c r="S240" s="146"/>
      <c r="T240" s="147"/>
      <c r="AT240" s="143" t="s">
        <v>135</v>
      </c>
      <c r="AU240" s="143" t="s">
        <v>83</v>
      </c>
      <c r="AV240" s="13" t="s">
        <v>83</v>
      </c>
      <c r="AW240" s="13" t="s">
        <v>32</v>
      </c>
      <c r="AX240" s="13" t="s">
        <v>73</v>
      </c>
      <c r="AY240" s="143" t="s">
        <v>124</v>
      </c>
    </row>
    <row r="241" spans="1:65" s="13" customFormat="1" x14ac:dyDescent="0.2">
      <c r="B241" s="142"/>
      <c r="C241" s="347"/>
      <c r="D241" s="345" t="s">
        <v>135</v>
      </c>
      <c r="E241" s="348" t="s">
        <v>3</v>
      </c>
      <c r="F241" s="349" t="s">
        <v>936</v>
      </c>
      <c r="G241" s="347"/>
      <c r="H241" s="350">
        <v>3.7</v>
      </c>
      <c r="I241" s="144"/>
      <c r="J241" s="347"/>
      <c r="K241" s="347"/>
      <c r="L241" s="142"/>
      <c r="M241" s="145"/>
      <c r="N241" s="146"/>
      <c r="O241" s="146"/>
      <c r="P241" s="146"/>
      <c r="Q241" s="146"/>
      <c r="R241" s="146"/>
      <c r="S241" s="146"/>
      <c r="T241" s="147"/>
      <c r="AT241" s="143" t="s">
        <v>135</v>
      </c>
      <c r="AU241" s="143" t="s">
        <v>83</v>
      </c>
      <c r="AV241" s="13" t="s">
        <v>83</v>
      </c>
      <c r="AW241" s="13" t="s">
        <v>32</v>
      </c>
      <c r="AX241" s="13" t="s">
        <v>73</v>
      </c>
      <c r="AY241" s="143" t="s">
        <v>124</v>
      </c>
    </row>
    <row r="242" spans="1:65" s="15" customFormat="1" x14ac:dyDescent="0.2">
      <c r="B242" s="154"/>
      <c r="C242" s="351"/>
      <c r="D242" s="345" t="s">
        <v>135</v>
      </c>
      <c r="E242" s="352" t="s">
        <v>3</v>
      </c>
      <c r="F242" s="353" t="s">
        <v>152</v>
      </c>
      <c r="G242" s="351"/>
      <c r="H242" s="354">
        <v>40</v>
      </c>
      <c r="I242" s="156"/>
      <c r="J242" s="351"/>
      <c r="K242" s="351"/>
      <c r="L242" s="154"/>
      <c r="M242" s="157"/>
      <c r="N242" s="158"/>
      <c r="O242" s="158"/>
      <c r="P242" s="158"/>
      <c r="Q242" s="158"/>
      <c r="R242" s="158"/>
      <c r="S242" s="158"/>
      <c r="T242" s="159"/>
      <c r="AT242" s="155" t="s">
        <v>135</v>
      </c>
      <c r="AU242" s="155" t="s">
        <v>83</v>
      </c>
      <c r="AV242" s="15" t="s">
        <v>132</v>
      </c>
      <c r="AW242" s="15" t="s">
        <v>32</v>
      </c>
      <c r="AX242" s="15" t="s">
        <v>81</v>
      </c>
      <c r="AY242" s="155" t="s">
        <v>124</v>
      </c>
    </row>
    <row r="243" spans="1:65" s="2" customFormat="1" ht="16.5" customHeight="1" x14ac:dyDescent="0.2">
      <c r="A243" s="34"/>
      <c r="B243" s="131"/>
      <c r="C243" s="358" t="s">
        <v>201</v>
      </c>
      <c r="D243" s="358" t="s">
        <v>230</v>
      </c>
      <c r="E243" s="359" t="s">
        <v>937</v>
      </c>
      <c r="F243" s="360" t="s">
        <v>938</v>
      </c>
      <c r="G243" s="361" t="s">
        <v>130</v>
      </c>
      <c r="H243" s="362">
        <v>13.2</v>
      </c>
      <c r="I243" s="166"/>
      <c r="J243" s="363">
        <f>ROUND(I243*H243,2)</f>
        <v>0</v>
      </c>
      <c r="K243" s="360" t="s">
        <v>131</v>
      </c>
      <c r="L243" s="167"/>
      <c r="M243" s="168" t="s">
        <v>3</v>
      </c>
      <c r="N243" s="169" t="s">
        <v>44</v>
      </c>
      <c r="O243" s="55"/>
      <c r="P243" s="135">
        <f>O243*H243</f>
        <v>0</v>
      </c>
      <c r="Q243" s="135">
        <v>0</v>
      </c>
      <c r="R243" s="135">
        <f>Q243*H243</f>
        <v>0</v>
      </c>
      <c r="S243" s="135">
        <v>0</v>
      </c>
      <c r="T243" s="136">
        <f>S243*H243</f>
        <v>0</v>
      </c>
      <c r="U243" s="34"/>
      <c r="V243" s="34"/>
      <c r="W243" s="34"/>
      <c r="X243" s="34"/>
      <c r="Y243" s="34"/>
      <c r="Z243" s="34"/>
      <c r="AA243" s="34"/>
      <c r="AB243" s="34"/>
      <c r="AC243" s="34"/>
      <c r="AD243" s="34"/>
      <c r="AE243" s="34"/>
      <c r="AR243" s="137" t="s">
        <v>166</v>
      </c>
      <c r="AT243" s="137" t="s">
        <v>230</v>
      </c>
      <c r="AU243" s="137" t="s">
        <v>83</v>
      </c>
      <c r="AY243" s="19" t="s">
        <v>124</v>
      </c>
      <c r="BE243" s="138">
        <f>IF(N243="základní",J243,0)</f>
        <v>0</v>
      </c>
      <c r="BF243" s="138">
        <f>IF(N243="snížená",J243,0)</f>
        <v>0</v>
      </c>
      <c r="BG243" s="138">
        <f>IF(N243="zákl. přenesená",J243,0)</f>
        <v>0</v>
      </c>
      <c r="BH243" s="138">
        <f>IF(N243="sníž. přenesená",J243,0)</f>
        <v>0</v>
      </c>
      <c r="BI243" s="138">
        <f>IF(N243="nulová",J243,0)</f>
        <v>0</v>
      </c>
      <c r="BJ243" s="19" t="s">
        <v>81</v>
      </c>
      <c r="BK243" s="138">
        <f>ROUND(I243*H243,2)</f>
        <v>0</v>
      </c>
      <c r="BL243" s="19" t="s">
        <v>132</v>
      </c>
      <c r="BM243" s="137" t="s">
        <v>281</v>
      </c>
    </row>
    <row r="244" spans="1:65" s="13" customFormat="1" x14ac:dyDescent="0.2">
      <c r="B244" s="142"/>
      <c r="C244" s="347"/>
      <c r="D244" s="345" t="s">
        <v>135</v>
      </c>
      <c r="E244" s="348" t="s">
        <v>3</v>
      </c>
      <c r="F244" s="349" t="s">
        <v>939</v>
      </c>
      <c r="G244" s="347"/>
      <c r="H244" s="350">
        <v>12</v>
      </c>
      <c r="I244" s="144"/>
      <c r="J244" s="347"/>
      <c r="K244" s="347"/>
      <c r="L244" s="142"/>
      <c r="M244" s="145"/>
      <c r="N244" s="146"/>
      <c r="O244" s="146"/>
      <c r="P244" s="146"/>
      <c r="Q244" s="146"/>
      <c r="R244" s="146"/>
      <c r="S244" s="146"/>
      <c r="T244" s="147"/>
      <c r="AT244" s="143" t="s">
        <v>135</v>
      </c>
      <c r="AU244" s="143" t="s">
        <v>83</v>
      </c>
      <c r="AV244" s="13" t="s">
        <v>83</v>
      </c>
      <c r="AW244" s="13" t="s">
        <v>32</v>
      </c>
      <c r="AX244" s="13" t="s">
        <v>73</v>
      </c>
      <c r="AY244" s="143" t="s">
        <v>124</v>
      </c>
    </row>
    <row r="245" spans="1:65" s="15" customFormat="1" x14ac:dyDescent="0.2">
      <c r="B245" s="154"/>
      <c r="C245" s="351"/>
      <c r="D245" s="345" t="s">
        <v>135</v>
      </c>
      <c r="E245" s="352" t="s">
        <v>3</v>
      </c>
      <c r="F245" s="353" t="s">
        <v>152</v>
      </c>
      <c r="G245" s="351"/>
      <c r="H245" s="354">
        <v>12</v>
      </c>
      <c r="I245" s="156"/>
      <c r="J245" s="351"/>
      <c r="K245" s="351"/>
      <c r="L245" s="154"/>
      <c r="M245" s="157"/>
      <c r="N245" s="158"/>
      <c r="O245" s="158"/>
      <c r="P245" s="158"/>
      <c r="Q245" s="158"/>
      <c r="R245" s="158"/>
      <c r="S245" s="158"/>
      <c r="T245" s="159"/>
      <c r="AT245" s="155" t="s">
        <v>135</v>
      </c>
      <c r="AU245" s="155" t="s">
        <v>83</v>
      </c>
      <c r="AV245" s="15" t="s">
        <v>132</v>
      </c>
      <c r="AW245" s="15" t="s">
        <v>32</v>
      </c>
      <c r="AX245" s="15" t="s">
        <v>73</v>
      </c>
      <c r="AY245" s="155" t="s">
        <v>124</v>
      </c>
    </row>
    <row r="246" spans="1:65" s="13" customFormat="1" x14ac:dyDescent="0.2">
      <c r="B246" s="142"/>
      <c r="C246" s="347"/>
      <c r="D246" s="345" t="s">
        <v>135</v>
      </c>
      <c r="E246" s="348" t="s">
        <v>3</v>
      </c>
      <c r="F246" s="349" t="s">
        <v>940</v>
      </c>
      <c r="G246" s="347"/>
      <c r="H246" s="350">
        <v>13.2</v>
      </c>
      <c r="I246" s="144"/>
      <c r="J246" s="347"/>
      <c r="K246" s="347"/>
      <c r="L246" s="142"/>
      <c r="M246" s="145"/>
      <c r="N246" s="146"/>
      <c r="O246" s="146"/>
      <c r="P246" s="146"/>
      <c r="Q246" s="146"/>
      <c r="R246" s="146"/>
      <c r="S246" s="146"/>
      <c r="T246" s="147"/>
      <c r="AT246" s="143" t="s">
        <v>135</v>
      </c>
      <c r="AU246" s="143" t="s">
        <v>83</v>
      </c>
      <c r="AV246" s="13" t="s">
        <v>83</v>
      </c>
      <c r="AW246" s="13" t="s">
        <v>32</v>
      </c>
      <c r="AX246" s="13" t="s">
        <v>73</v>
      </c>
      <c r="AY246" s="143" t="s">
        <v>124</v>
      </c>
    </row>
    <row r="247" spans="1:65" s="15" customFormat="1" x14ac:dyDescent="0.2">
      <c r="B247" s="154"/>
      <c r="C247" s="351"/>
      <c r="D247" s="345" t="s">
        <v>135</v>
      </c>
      <c r="E247" s="352" t="s">
        <v>3</v>
      </c>
      <c r="F247" s="353" t="s">
        <v>152</v>
      </c>
      <c r="G247" s="351"/>
      <c r="H247" s="354">
        <v>13.2</v>
      </c>
      <c r="I247" s="156"/>
      <c r="J247" s="351"/>
      <c r="K247" s="351"/>
      <c r="L247" s="154"/>
      <c r="M247" s="157"/>
      <c r="N247" s="158"/>
      <c r="O247" s="158"/>
      <c r="P247" s="158"/>
      <c r="Q247" s="158"/>
      <c r="R247" s="158"/>
      <c r="S247" s="158"/>
      <c r="T247" s="159"/>
      <c r="AT247" s="155" t="s">
        <v>135</v>
      </c>
      <c r="AU247" s="155" t="s">
        <v>83</v>
      </c>
      <c r="AV247" s="15" t="s">
        <v>132</v>
      </c>
      <c r="AW247" s="15" t="s">
        <v>32</v>
      </c>
      <c r="AX247" s="15" t="s">
        <v>81</v>
      </c>
      <c r="AY247" s="155" t="s">
        <v>124</v>
      </c>
    </row>
    <row r="248" spans="1:65" s="2" customFormat="1" ht="24" x14ac:dyDescent="0.2">
      <c r="A248" s="34"/>
      <c r="B248" s="131"/>
      <c r="C248" s="334" t="s">
        <v>291</v>
      </c>
      <c r="D248" s="334" t="s">
        <v>127</v>
      </c>
      <c r="E248" s="335" t="s">
        <v>941</v>
      </c>
      <c r="F248" s="336" t="s">
        <v>942</v>
      </c>
      <c r="G248" s="337" t="s">
        <v>130</v>
      </c>
      <c r="H248" s="338">
        <v>424.36700000000002</v>
      </c>
      <c r="I248" s="132"/>
      <c r="J248" s="339">
        <f>ROUND(I248*H248,2)</f>
        <v>0</v>
      </c>
      <c r="K248" s="336" t="s">
        <v>131</v>
      </c>
      <c r="L248" s="35"/>
      <c r="M248" s="133" t="s">
        <v>3</v>
      </c>
      <c r="N248" s="134" t="s">
        <v>44</v>
      </c>
      <c r="O248" s="55"/>
      <c r="P248" s="135">
        <f>O248*H248</f>
        <v>0</v>
      </c>
      <c r="Q248" s="135">
        <v>0</v>
      </c>
      <c r="R248" s="135">
        <f>Q248*H248</f>
        <v>0</v>
      </c>
      <c r="S248" s="135">
        <v>0</v>
      </c>
      <c r="T248" s="136">
        <f>S248*H248</f>
        <v>0</v>
      </c>
      <c r="U248" s="34"/>
      <c r="V248" s="34"/>
      <c r="W248" s="34"/>
      <c r="X248" s="34"/>
      <c r="Y248" s="34"/>
      <c r="Z248" s="34"/>
      <c r="AA248" s="34"/>
      <c r="AB248" s="34"/>
      <c r="AC248" s="34"/>
      <c r="AD248" s="34"/>
      <c r="AE248" s="34"/>
      <c r="AR248" s="137" t="s">
        <v>132</v>
      </c>
      <c r="AT248" s="137" t="s">
        <v>127</v>
      </c>
      <c r="AU248" s="137" t="s">
        <v>83</v>
      </c>
      <c r="AY248" s="19" t="s">
        <v>124</v>
      </c>
      <c r="BE248" s="138">
        <f>IF(N248="základní",J248,0)</f>
        <v>0</v>
      </c>
      <c r="BF248" s="138">
        <f>IF(N248="snížená",J248,0)</f>
        <v>0</v>
      </c>
      <c r="BG248" s="138">
        <f>IF(N248="zákl. přenesená",J248,0)</f>
        <v>0</v>
      </c>
      <c r="BH248" s="138">
        <f>IF(N248="sníž. přenesená",J248,0)</f>
        <v>0</v>
      </c>
      <c r="BI248" s="138">
        <f>IF(N248="nulová",J248,0)</f>
        <v>0</v>
      </c>
      <c r="BJ248" s="19" t="s">
        <v>81</v>
      </c>
      <c r="BK248" s="138">
        <f>ROUND(I248*H248,2)</f>
        <v>0</v>
      </c>
      <c r="BL248" s="19" t="s">
        <v>132</v>
      </c>
      <c r="BM248" s="137" t="s">
        <v>294</v>
      </c>
    </row>
    <row r="249" spans="1:65" s="2" customFormat="1" ht="97.5" x14ac:dyDescent="0.2">
      <c r="A249" s="34"/>
      <c r="B249" s="35"/>
      <c r="C249" s="326"/>
      <c r="D249" s="345" t="s">
        <v>133</v>
      </c>
      <c r="E249" s="326"/>
      <c r="F249" s="346" t="s">
        <v>841</v>
      </c>
      <c r="G249" s="326"/>
      <c r="H249" s="326"/>
      <c r="I249" s="139"/>
      <c r="J249" s="326"/>
      <c r="K249" s="326"/>
      <c r="L249" s="35"/>
      <c r="M249" s="140"/>
      <c r="N249" s="141"/>
      <c r="O249" s="55"/>
      <c r="P249" s="55"/>
      <c r="Q249" s="55"/>
      <c r="R249" s="55"/>
      <c r="S249" s="55"/>
      <c r="T249" s="56"/>
      <c r="U249" s="34"/>
      <c r="V249" s="34"/>
      <c r="W249" s="34"/>
      <c r="X249" s="34"/>
      <c r="Y249" s="34"/>
      <c r="Z249" s="34"/>
      <c r="AA249" s="34"/>
      <c r="AB249" s="34"/>
      <c r="AC249" s="34"/>
      <c r="AD249" s="34"/>
      <c r="AE249" s="34"/>
      <c r="AT249" s="19" t="s">
        <v>133</v>
      </c>
      <c r="AU249" s="19" t="s">
        <v>83</v>
      </c>
    </row>
    <row r="250" spans="1:65" s="13" customFormat="1" x14ac:dyDescent="0.2">
      <c r="B250" s="142"/>
      <c r="C250" s="347"/>
      <c r="D250" s="345" t="s">
        <v>135</v>
      </c>
      <c r="E250" s="348" t="s">
        <v>3</v>
      </c>
      <c r="F250" s="349" t="s">
        <v>943</v>
      </c>
      <c r="G250" s="347"/>
      <c r="H250" s="350">
        <v>424.36700000000002</v>
      </c>
      <c r="I250" s="144"/>
      <c r="J250" s="347"/>
      <c r="K250" s="347"/>
      <c r="L250" s="142"/>
      <c r="M250" s="145"/>
      <c r="N250" s="146"/>
      <c r="O250" s="146"/>
      <c r="P250" s="146"/>
      <c r="Q250" s="146"/>
      <c r="R250" s="146"/>
      <c r="S250" s="146"/>
      <c r="T250" s="147"/>
      <c r="AT250" s="143" t="s">
        <v>135</v>
      </c>
      <c r="AU250" s="143" t="s">
        <v>83</v>
      </c>
      <c r="AV250" s="13" t="s">
        <v>83</v>
      </c>
      <c r="AW250" s="13" t="s">
        <v>32</v>
      </c>
      <c r="AX250" s="13" t="s">
        <v>73</v>
      </c>
      <c r="AY250" s="143" t="s">
        <v>124</v>
      </c>
    </row>
    <row r="251" spans="1:65" s="15" customFormat="1" x14ac:dyDescent="0.2">
      <c r="B251" s="154"/>
      <c r="C251" s="351"/>
      <c r="D251" s="345" t="s">
        <v>135</v>
      </c>
      <c r="E251" s="352" t="s">
        <v>3</v>
      </c>
      <c r="F251" s="353" t="s">
        <v>152</v>
      </c>
      <c r="G251" s="351"/>
      <c r="H251" s="354">
        <v>424.36700000000002</v>
      </c>
      <c r="I251" s="156"/>
      <c r="J251" s="351"/>
      <c r="K251" s="351"/>
      <c r="L251" s="154"/>
      <c r="M251" s="157"/>
      <c r="N251" s="158"/>
      <c r="O251" s="158"/>
      <c r="P251" s="158"/>
      <c r="Q251" s="158"/>
      <c r="R251" s="158"/>
      <c r="S251" s="158"/>
      <c r="T251" s="159"/>
      <c r="AT251" s="155" t="s">
        <v>135</v>
      </c>
      <c r="AU251" s="155" t="s">
        <v>83</v>
      </c>
      <c r="AV251" s="15" t="s">
        <v>132</v>
      </c>
      <c r="AW251" s="15" t="s">
        <v>32</v>
      </c>
      <c r="AX251" s="15" t="s">
        <v>81</v>
      </c>
      <c r="AY251" s="155" t="s">
        <v>124</v>
      </c>
    </row>
    <row r="252" spans="1:65" s="2" customFormat="1" ht="24" x14ac:dyDescent="0.2">
      <c r="A252" s="34"/>
      <c r="B252" s="131"/>
      <c r="C252" s="334" t="s">
        <v>210</v>
      </c>
      <c r="D252" s="334" t="s">
        <v>127</v>
      </c>
      <c r="E252" s="335" t="s">
        <v>944</v>
      </c>
      <c r="F252" s="336" t="s">
        <v>945</v>
      </c>
      <c r="G252" s="337" t="s">
        <v>130</v>
      </c>
      <c r="H252" s="338">
        <v>52.77</v>
      </c>
      <c r="I252" s="132"/>
      <c r="J252" s="339">
        <f>ROUND(I252*H252,2)</f>
        <v>0</v>
      </c>
      <c r="K252" s="336" t="s">
        <v>131</v>
      </c>
      <c r="L252" s="35"/>
      <c r="M252" s="133" t="s">
        <v>3</v>
      </c>
      <c r="N252" s="134" t="s">
        <v>44</v>
      </c>
      <c r="O252" s="55"/>
      <c r="P252" s="135">
        <f>O252*H252</f>
        <v>0</v>
      </c>
      <c r="Q252" s="135">
        <v>0</v>
      </c>
      <c r="R252" s="135">
        <f>Q252*H252</f>
        <v>0</v>
      </c>
      <c r="S252" s="135">
        <v>0</v>
      </c>
      <c r="T252" s="136">
        <f>S252*H252</f>
        <v>0</v>
      </c>
      <c r="U252" s="34"/>
      <c r="V252" s="34"/>
      <c r="W252" s="34"/>
      <c r="X252" s="34"/>
      <c r="Y252" s="34"/>
      <c r="Z252" s="34"/>
      <c r="AA252" s="34"/>
      <c r="AB252" s="34"/>
      <c r="AC252" s="34"/>
      <c r="AD252" s="34"/>
      <c r="AE252" s="34"/>
      <c r="AR252" s="137" t="s">
        <v>132</v>
      </c>
      <c r="AT252" s="137" t="s">
        <v>127</v>
      </c>
      <c r="AU252" s="137" t="s">
        <v>83</v>
      </c>
      <c r="AY252" s="19" t="s">
        <v>124</v>
      </c>
      <c r="BE252" s="138">
        <f>IF(N252="základní",J252,0)</f>
        <v>0</v>
      </c>
      <c r="BF252" s="138">
        <f>IF(N252="snížená",J252,0)</f>
        <v>0</v>
      </c>
      <c r="BG252" s="138">
        <f>IF(N252="zákl. přenesená",J252,0)</f>
        <v>0</v>
      </c>
      <c r="BH252" s="138">
        <f>IF(N252="sníž. přenesená",J252,0)</f>
        <v>0</v>
      </c>
      <c r="BI252" s="138">
        <f>IF(N252="nulová",J252,0)</f>
        <v>0</v>
      </c>
      <c r="BJ252" s="19" t="s">
        <v>81</v>
      </c>
      <c r="BK252" s="138">
        <f>ROUND(I252*H252,2)</f>
        <v>0</v>
      </c>
      <c r="BL252" s="19" t="s">
        <v>132</v>
      </c>
      <c r="BM252" s="137" t="s">
        <v>297</v>
      </c>
    </row>
    <row r="253" spans="1:65" s="2" customFormat="1" ht="97.5" x14ac:dyDescent="0.2">
      <c r="A253" s="34"/>
      <c r="B253" s="35"/>
      <c r="C253" s="326"/>
      <c r="D253" s="345" t="s">
        <v>133</v>
      </c>
      <c r="E253" s="326"/>
      <c r="F253" s="346" t="s">
        <v>841</v>
      </c>
      <c r="G253" s="326"/>
      <c r="H253" s="326"/>
      <c r="I253" s="139"/>
      <c r="J253" s="326"/>
      <c r="K253" s="326"/>
      <c r="L253" s="35"/>
      <c r="M253" s="140"/>
      <c r="N253" s="141"/>
      <c r="O253" s="55"/>
      <c r="P253" s="55"/>
      <c r="Q253" s="55"/>
      <c r="R253" s="55"/>
      <c r="S253" s="55"/>
      <c r="T253" s="56"/>
      <c r="U253" s="34"/>
      <c r="V253" s="34"/>
      <c r="W253" s="34"/>
      <c r="X253" s="34"/>
      <c r="Y253" s="34"/>
      <c r="Z253" s="34"/>
      <c r="AA253" s="34"/>
      <c r="AB253" s="34"/>
      <c r="AC253" s="34"/>
      <c r="AD253" s="34"/>
      <c r="AE253" s="34"/>
      <c r="AT253" s="19" t="s">
        <v>133</v>
      </c>
      <c r="AU253" s="19" t="s">
        <v>83</v>
      </c>
    </row>
    <row r="254" spans="1:65" s="2" customFormat="1" ht="24" x14ac:dyDescent="0.2">
      <c r="A254" s="34"/>
      <c r="B254" s="131"/>
      <c r="C254" s="334" t="s">
        <v>302</v>
      </c>
      <c r="D254" s="334" t="s">
        <v>127</v>
      </c>
      <c r="E254" s="335" t="s">
        <v>946</v>
      </c>
      <c r="F254" s="336" t="s">
        <v>947</v>
      </c>
      <c r="G254" s="337" t="s">
        <v>130</v>
      </c>
      <c r="H254" s="338">
        <v>131.88</v>
      </c>
      <c r="I254" s="132"/>
      <c r="J254" s="339">
        <f>ROUND(I254*H254,2)</f>
        <v>0</v>
      </c>
      <c r="K254" s="336" t="s">
        <v>131</v>
      </c>
      <c r="L254" s="35"/>
      <c r="M254" s="133" t="s">
        <v>3</v>
      </c>
      <c r="N254" s="134" t="s">
        <v>44</v>
      </c>
      <c r="O254" s="55"/>
      <c r="P254" s="135">
        <f>O254*H254</f>
        <v>0</v>
      </c>
      <c r="Q254" s="135">
        <v>0</v>
      </c>
      <c r="R254" s="135">
        <f>Q254*H254</f>
        <v>0</v>
      </c>
      <c r="S254" s="135">
        <v>0</v>
      </c>
      <c r="T254" s="136">
        <f>S254*H254</f>
        <v>0</v>
      </c>
      <c r="U254" s="34"/>
      <c r="V254" s="34"/>
      <c r="W254" s="34"/>
      <c r="X254" s="34"/>
      <c r="Y254" s="34"/>
      <c r="Z254" s="34"/>
      <c r="AA254" s="34"/>
      <c r="AB254" s="34"/>
      <c r="AC254" s="34"/>
      <c r="AD254" s="34"/>
      <c r="AE254" s="34"/>
      <c r="AR254" s="137" t="s">
        <v>132</v>
      </c>
      <c r="AT254" s="137" t="s">
        <v>127</v>
      </c>
      <c r="AU254" s="137" t="s">
        <v>83</v>
      </c>
      <c r="AY254" s="19" t="s">
        <v>124</v>
      </c>
      <c r="BE254" s="138">
        <f>IF(N254="základní",J254,0)</f>
        <v>0</v>
      </c>
      <c r="BF254" s="138">
        <f>IF(N254="snížená",J254,0)</f>
        <v>0</v>
      </c>
      <c r="BG254" s="138">
        <f>IF(N254="zákl. přenesená",J254,0)</f>
        <v>0</v>
      </c>
      <c r="BH254" s="138">
        <f>IF(N254="sníž. přenesená",J254,0)</f>
        <v>0</v>
      </c>
      <c r="BI254" s="138">
        <f>IF(N254="nulová",J254,0)</f>
        <v>0</v>
      </c>
      <c r="BJ254" s="19" t="s">
        <v>81</v>
      </c>
      <c r="BK254" s="138">
        <f>ROUND(I254*H254,2)</f>
        <v>0</v>
      </c>
      <c r="BL254" s="19" t="s">
        <v>132</v>
      </c>
      <c r="BM254" s="137" t="s">
        <v>305</v>
      </c>
    </row>
    <row r="255" spans="1:65" s="2" customFormat="1" ht="97.5" x14ac:dyDescent="0.2">
      <c r="A255" s="34"/>
      <c r="B255" s="35"/>
      <c r="C255" s="326"/>
      <c r="D255" s="345" t="s">
        <v>133</v>
      </c>
      <c r="E255" s="326"/>
      <c r="F255" s="346" t="s">
        <v>841</v>
      </c>
      <c r="G255" s="326"/>
      <c r="H255" s="326"/>
      <c r="I255" s="139"/>
      <c r="J255" s="326"/>
      <c r="K255" s="326"/>
      <c r="L255" s="35"/>
      <c r="M255" s="140"/>
      <c r="N255" s="141"/>
      <c r="O255" s="55"/>
      <c r="P255" s="55"/>
      <c r="Q255" s="55"/>
      <c r="R255" s="55"/>
      <c r="S255" s="55"/>
      <c r="T255" s="56"/>
      <c r="U255" s="34"/>
      <c r="V255" s="34"/>
      <c r="W255" s="34"/>
      <c r="X255" s="34"/>
      <c r="Y255" s="34"/>
      <c r="Z255" s="34"/>
      <c r="AA255" s="34"/>
      <c r="AB255" s="34"/>
      <c r="AC255" s="34"/>
      <c r="AD255" s="34"/>
      <c r="AE255" s="34"/>
      <c r="AT255" s="19" t="s">
        <v>133</v>
      </c>
      <c r="AU255" s="19" t="s">
        <v>83</v>
      </c>
    </row>
    <row r="256" spans="1:65" s="13" customFormat="1" x14ac:dyDescent="0.2">
      <c r="B256" s="142"/>
      <c r="C256" s="347"/>
      <c r="D256" s="345" t="s">
        <v>135</v>
      </c>
      <c r="E256" s="348" t="s">
        <v>3</v>
      </c>
      <c r="F256" s="349" t="s">
        <v>948</v>
      </c>
      <c r="G256" s="347"/>
      <c r="H256" s="350">
        <v>131.88</v>
      </c>
      <c r="I256" s="144"/>
      <c r="J256" s="347"/>
      <c r="K256" s="347"/>
      <c r="L256" s="142"/>
      <c r="M256" s="145"/>
      <c r="N256" s="146"/>
      <c r="O256" s="146"/>
      <c r="P256" s="146"/>
      <c r="Q256" s="146"/>
      <c r="R256" s="146"/>
      <c r="S256" s="146"/>
      <c r="T256" s="147"/>
      <c r="AT256" s="143" t="s">
        <v>135</v>
      </c>
      <c r="AU256" s="143" t="s">
        <v>83</v>
      </c>
      <c r="AV256" s="13" t="s">
        <v>83</v>
      </c>
      <c r="AW256" s="13" t="s">
        <v>32</v>
      </c>
      <c r="AX256" s="13" t="s">
        <v>73</v>
      </c>
      <c r="AY256" s="143" t="s">
        <v>124</v>
      </c>
    </row>
    <row r="257" spans="1:65" s="15" customFormat="1" x14ac:dyDescent="0.2">
      <c r="B257" s="154"/>
      <c r="C257" s="351"/>
      <c r="D257" s="345" t="s">
        <v>135</v>
      </c>
      <c r="E257" s="352" t="s">
        <v>3</v>
      </c>
      <c r="F257" s="353" t="s">
        <v>152</v>
      </c>
      <c r="G257" s="351"/>
      <c r="H257" s="354">
        <v>131.88</v>
      </c>
      <c r="I257" s="156"/>
      <c r="J257" s="351"/>
      <c r="K257" s="351"/>
      <c r="L257" s="154"/>
      <c r="M257" s="157"/>
      <c r="N257" s="158"/>
      <c r="O257" s="158"/>
      <c r="P257" s="158"/>
      <c r="Q257" s="158"/>
      <c r="R257" s="158"/>
      <c r="S257" s="158"/>
      <c r="T257" s="159"/>
      <c r="AT257" s="155" t="s">
        <v>135</v>
      </c>
      <c r="AU257" s="155" t="s">
        <v>83</v>
      </c>
      <c r="AV257" s="15" t="s">
        <v>132</v>
      </c>
      <c r="AW257" s="15" t="s">
        <v>32</v>
      </c>
      <c r="AX257" s="15" t="s">
        <v>81</v>
      </c>
      <c r="AY257" s="155" t="s">
        <v>124</v>
      </c>
    </row>
    <row r="258" spans="1:65" s="2" customFormat="1" ht="16.5" customHeight="1" x14ac:dyDescent="0.2">
      <c r="A258" s="34"/>
      <c r="B258" s="131"/>
      <c r="C258" s="334" t="s">
        <v>217</v>
      </c>
      <c r="D258" s="334" t="s">
        <v>127</v>
      </c>
      <c r="E258" s="335" t="s">
        <v>949</v>
      </c>
      <c r="F258" s="336" t="s">
        <v>950</v>
      </c>
      <c r="G258" s="337" t="s">
        <v>155</v>
      </c>
      <c r="H258" s="338">
        <v>74.05</v>
      </c>
      <c r="I258" s="132"/>
      <c r="J258" s="339">
        <f>ROUND(I258*H258,2)</f>
        <v>0</v>
      </c>
      <c r="K258" s="336" t="s">
        <v>131</v>
      </c>
      <c r="L258" s="35"/>
      <c r="M258" s="133" t="s">
        <v>3</v>
      </c>
      <c r="N258" s="134" t="s">
        <v>44</v>
      </c>
      <c r="O258" s="55"/>
      <c r="P258" s="135">
        <f>O258*H258</f>
        <v>0</v>
      </c>
      <c r="Q258" s="135">
        <v>0</v>
      </c>
      <c r="R258" s="135">
        <f>Q258*H258</f>
        <v>0</v>
      </c>
      <c r="S258" s="135">
        <v>0</v>
      </c>
      <c r="T258" s="136">
        <f>S258*H258</f>
        <v>0</v>
      </c>
      <c r="U258" s="34"/>
      <c r="V258" s="34"/>
      <c r="W258" s="34"/>
      <c r="X258" s="34"/>
      <c r="Y258" s="34"/>
      <c r="Z258" s="34"/>
      <c r="AA258" s="34"/>
      <c r="AB258" s="34"/>
      <c r="AC258" s="34"/>
      <c r="AD258" s="34"/>
      <c r="AE258" s="34"/>
      <c r="AR258" s="137" t="s">
        <v>132</v>
      </c>
      <c r="AT258" s="137" t="s">
        <v>127</v>
      </c>
      <c r="AU258" s="137" t="s">
        <v>83</v>
      </c>
      <c r="AY258" s="19" t="s">
        <v>124</v>
      </c>
      <c r="BE258" s="138">
        <f>IF(N258="základní",J258,0)</f>
        <v>0</v>
      </c>
      <c r="BF258" s="138">
        <f>IF(N258="snížená",J258,0)</f>
        <v>0</v>
      </c>
      <c r="BG258" s="138">
        <f>IF(N258="zákl. přenesená",J258,0)</f>
        <v>0</v>
      </c>
      <c r="BH258" s="138">
        <f>IF(N258="sníž. přenesená",J258,0)</f>
        <v>0</v>
      </c>
      <c r="BI258" s="138">
        <f>IF(N258="nulová",J258,0)</f>
        <v>0</v>
      </c>
      <c r="BJ258" s="19" t="s">
        <v>81</v>
      </c>
      <c r="BK258" s="138">
        <f>ROUND(I258*H258,2)</f>
        <v>0</v>
      </c>
      <c r="BL258" s="19" t="s">
        <v>132</v>
      </c>
      <c r="BM258" s="137" t="s">
        <v>309</v>
      </c>
    </row>
    <row r="259" spans="1:65" s="2" customFormat="1" ht="29.25" x14ac:dyDescent="0.2">
      <c r="A259" s="34"/>
      <c r="B259" s="35"/>
      <c r="C259" s="326"/>
      <c r="D259" s="345" t="s">
        <v>133</v>
      </c>
      <c r="E259" s="326"/>
      <c r="F259" s="346" t="s">
        <v>951</v>
      </c>
      <c r="G259" s="326"/>
      <c r="H259" s="326"/>
      <c r="I259" s="139"/>
      <c r="J259" s="326"/>
      <c r="K259" s="326"/>
      <c r="L259" s="35"/>
      <c r="M259" s="140"/>
      <c r="N259" s="141"/>
      <c r="O259" s="55"/>
      <c r="P259" s="55"/>
      <c r="Q259" s="55"/>
      <c r="R259" s="55"/>
      <c r="S259" s="55"/>
      <c r="T259" s="56"/>
      <c r="U259" s="34"/>
      <c r="V259" s="34"/>
      <c r="W259" s="34"/>
      <c r="X259" s="34"/>
      <c r="Y259" s="34"/>
      <c r="Z259" s="34"/>
      <c r="AA259" s="34"/>
      <c r="AB259" s="34"/>
      <c r="AC259" s="34"/>
      <c r="AD259" s="34"/>
      <c r="AE259" s="34"/>
      <c r="AT259" s="19" t="s">
        <v>133</v>
      </c>
      <c r="AU259" s="19" t="s">
        <v>83</v>
      </c>
    </row>
    <row r="260" spans="1:65" s="13" customFormat="1" x14ac:dyDescent="0.2">
      <c r="B260" s="142"/>
      <c r="C260" s="347"/>
      <c r="D260" s="345" t="s">
        <v>135</v>
      </c>
      <c r="E260" s="348" t="s">
        <v>3</v>
      </c>
      <c r="F260" s="349" t="s">
        <v>952</v>
      </c>
      <c r="G260" s="347"/>
      <c r="H260" s="350">
        <v>74.05</v>
      </c>
      <c r="I260" s="144"/>
      <c r="J260" s="347"/>
      <c r="K260" s="347"/>
      <c r="L260" s="142"/>
      <c r="M260" s="145"/>
      <c r="N260" s="146"/>
      <c r="O260" s="146"/>
      <c r="P260" s="146"/>
      <c r="Q260" s="146"/>
      <c r="R260" s="146"/>
      <c r="S260" s="146"/>
      <c r="T260" s="147"/>
      <c r="AT260" s="143" t="s">
        <v>135</v>
      </c>
      <c r="AU260" s="143" t="s">
        <v>83</v>
      </c>
      <c r="AV260" s="13" t="s">
        <v>83</v>
      </c>
      <c r="AW260" s="13" t="s">
        <v>32</v>
      </c>
      <c r="AX260" s="13" t="s">
        <v>73</v>
      </c>
      <c r="AY260" s="143" t="s">
        <v>124</v>
      </c>
    </row>
    <row r="261" spans="1:65" s="15" customFormat="1" x14ac:dyDescent="0.2">
      <c r="B261" s="154"/>
      <c r="C261" s="351"/>
      <c r="D261" s="345" t="s">
        <v>135</v>
      </c>
      <c r="E261" s="352" t="s">
        <v>3</v>
      </c>
      <c r="F261" s="353" t="s">
        <v>152</v>
      </c>
      <c r="G261" s="351"/>
      <c r="H261" s="354">
        <v>74.05</v>
      </c>
      <c r="I261" s="156"/>
      <c r="J261" s="351"/>
      <c r="K261" s="351"/>
      <c r="L261" s="154"/>
      <c r="M261" s="157"/>
      <c r="N261" s="158"/>
      <c r="O261" s="158"/>
      <c r="P261" s="158"/>
      <c r="Q261" s="158"/>
      <c r="R261" s="158"/>
      <c r="S261" s="158"/>
      <c r="T261" s="159"/>
      <c r="AT261" s="155" t="s">
        <v>135</v>
      </c>
      <c r="AU261" s="155" t="s">
        <v>83</v>
      </c>
      <c r="AV261" s="15" t="s">
        <v>132</v>
      </c>
      <c r="AW261" s="15" t="s">
        <v>32</v>
      </c>
      <c r="AX261" s="15" t="s">
        <v>81</v>
      </c>
      <c r="AY261" s="155" t="s">
        <v>124</v>
      </c>
    </row>
    <row r="262" spans="1:65" s="2" customFormat="1" ht="16.5" customHeight="1" x14ac:dyDescent="0.2">
      <c r="A262" s="34"/>
      <c r="B262" s="131"/>
      <c r="C262" s="358" t="s">
        <v>310</v>
      </c>
      <c r="D262" s="358" t="s">
        <v>230</v>
      </c>
      <c r="E262" s="359" t="s">
        <v>953</v>
      </c>
      <c r="F262" s="360" t="s">
        <v>954</v>
      </c>
      <c r="G262" s="361" t="s">
        <v>155</v>
      </c>
      <c r="H262" s="362">
        <v>81.454999999999998</v>
      </c>
      <c r="I262" s="166"/>
      <c r="J262" s="363">
        <f>ROUND(I262*H262,2)</f>
        <v>0</v>
      </c>
      <c r="K262" s="360" t="s">
        <v>131</v>
      </c>
      <c r="L262" s="167"/>
      <c r="M262" s="168" t="s">
        <v>3</v>
      </c>
      <c r="N262" s="169" t="s">
        <v>44</v>
      </c>
      <c r="O262" s="55"/>
      <c r="P262" s="135">
        <f>O262*H262</f>
        <v>0</v>
      </c>
      <c r="Q262" s="135">
        <v>0</v>
      </c>
      <c r="R262" s="135">
        <f>Q262*H262</f>
        <v>0</v>
      </c>
      <c r="S262" s="135">
        <v>0</v>
      </c>
      <c r="T262" s="136">
        <f>S262*H262</f>
        <v>0</v>
      </c>
      <c r="U262" s="34"/>
      <c r="V262" s="34"/>
      <c r="W262" s="34"/>
      <c r="X262" s="34"/>
      <c r="Y262" s="34"/>
      <c r="Z262" s="34"/>
      <c r="AA262" s="34"/>
      <c r="AB262" s="34"/>
      <c r="AC262" s="34"/>
      <c r="AD262" s="34"/>
      <c r="AE262" s="34"/>
      <c r="AR262" s="137" t="s">
        <v>166</v>
      </c>
      <c r="AT262" s="137" t="s">
        <v>230</v>
      </c>
      <c r="AU262" s="137" t="s">
        <v>83</v>
      </c>
      <c r="AY262" s="19" t="s">
        <v>124</v>
      </c>
      <c r="BE262" s="138">
        <f>IF(N262="základní",J262,0)</f>
        <v>0</v>
      </c>
      <c r="BF262" s="138">
        <f>IF(N262="snížená",J262,0)</f>
        <v>0</v>
      </c>
      <c r="BG262" s="138">
        <f>IF(N262="zákl. přenesená",J262,0)</f>
        <v>0</v>
      </c>
      <c r="BH262" s="138">
        <f>IF(N262="sníž. přenesená",J262,0)</f>
        <v>0</v>
      </c>
      <c r="BI262" s="138">
        <f>IF(N262="nulová",J262,0)</f>
        <v>0</v>
      </c>
      <c r="BJ262" s="19" t="s">
        <v>81</v>
      </c>
      <c r="BK262" s="138">
        <f>ROUND(I262*H262,2)</f>
        <v>0</v>
      </c>
      <c r="BL262" s="19" t="s">
        <v>132</v>
      </c>
      <c r="BM262" s="137" t="s">
        <v>313</v>
      </c>
    </row>
    <row r="263" spans="1:65" s="13" customFormat="1" x14ac:dyDescent="0.2">
      <c r="B263" s="142"/>
      <c r="C263" s="347"/>
      <c r="D263" s="345" t="s">
        <v>135</v>
      </c>
      <c r="E263" s="348" t="s">
        <v>3</v>
      </c>
      <c r="F263" s="349" t="s">
        <v>955</v>
      </c>
      <c r="G263" s="347"/>
      <c r="H263" s="350">
        <v>81.454999999999998</v>
      </c>
      <c r="I263" s="144"/>
      <c r="J263" s="347"/>
      <c r="K263" s="347"/>
      <c r="L263" s="142"/>
      <c r="M263" s="145"/>
      <c r="N263" s="146"/>
      <c r="O263" s="146"/>
      <c r="P263" s="146"/>
      <c r="Q263" s="146"/>
      <c r="R263" s="146"/>
      <c r="S263" s="146"/>
      <c r="T263" s="147"/>
      <c r="AT263" s="143" t="s">
        <v>135</v>
      </c>
      <c r="AU263" s="143" t="s">
        <v>83</v>
      </c>
      <c r="AV263" s="13" t="s">
        <v>83</v>
      </c>
      <c r="AW263" s="13" t="s">
        <v>32</v>
      </c>
      <c r="AX263" s="13" t="s">
        <v>73</v>
      </c>
      <c r="AY263" s="143" t="s">
        <v>124</v>
      </c>
    </row>
    <row r="264" spans="1:65" s="15" customFormat="1" x14ac:dyDescent="0.2">
      <c r="B264" s="154"/>
      <c r="C264" s="351"/>
      <c r="D264" s="345" t="s">
        <v>135</v>
      </c>
      <c r="E264" s="352" t="s">
        <v>3</v>
      </c>
      <c r="F264" s="353" t="s">
        <v>152</v>
      </c>
      <c r="G264" s="351"/>
      <c r="H264" s="354">
        <v>81.454999999999998</v>
      </c>
      <c r="I264" s="156"/>
      <c r="J264" s="351"/>
      <c r="K264" s="351"/>
      <c r="L264" s="154"/>
      <c r="M264" s="157"/>
      <c r="N264" s="158"/>
      <c r="O264" s="158"/>
      <c r="P264" s="158"/>
      <c r="Q264" s="158"/>
      <c r="R264" s="158"/>
      <c r="S264" s="158"/>
      <c r="T264" s="159"/>
      <c r="AT264" s="155" t="s">
        <v>135</v>
      </c>
      <c r="AU264" s="155" t="s">
        <v>83</v>
      </c>
      <c r="AV264" s="15" t="s">
        <v>132</v>
      </c>
      <c r="AW264" s="15" t="s">
        <v>32</v>
      </c>
      <c r="AX264" s="15" t="s">
        <v>81</v>
      </c>
      <c r="AY264" s="155" t="s">
        <v>124</v>
      </c>
    </row>
    <row r="265" spans="1:65" s="2" customFormat="1" ht="16.5" customHeight="1" x14ac:dyDescent="0.2">
      <c r="A265" s="34"/>
      <c r="B265" s="131"/>
      <c r="C265" s="358" t="s">
        <v>234</v>
      </c>
      <c r="D265" s="358" t="s">
        <v>230</v>
      </c>
      <c r="E265" s="359" t="s">
        <v>956</v>
      </c>
      <c r="F265" s="360" t="s">
        <v>957</v>
      </c>
      <c r="G265" s="361" t="s">
        <v>155</v>
      </c>
      <c r="H265" s="362">
        <v>77.753</v>
      </c>
      <c r="I265" s="166"/>
      <c r="J265" s="363">
        <f>ROUND(I265*H265,2)</f>
        <v>0</v>
      </c>
      <c r="K265" s="360" t="s">
        <v>131</v>
      </c>
      <c r="L265" s="167"/>
      <c r="M265" s="168" t="s">
        <v>3</v>
      </c>
      <c r="N265" s="169" t="s">
        <v>44</v>
      </c>
      <c r="O265" s="55"/>
      <c r="P265" s="135">
        <f>O265*H265</f>
        <v>0</v>
      </c>
      <c r="Q265" s="135">
        <v>0</v>
      </c>
      <c r="R265" s="135">
        <f>Q265*H265</f>
        <v>0</v>
      </c>
      <c r="S265" s="135">
        <v>0</v>
      </c>
      <c r="T265" s="136">
        <f>S265*H265</f>
        <v>0</v>
      </c>
      <c r="U265" s="34"/>
      <c r="V265" s="34"/>
      <c r="W265" s="34"/>
      <c r="X265" s="34"/>
      <c r="Y265" s="34"/>
      <c r="Z265" s="34"/>
      <c r="AA265" s="34"/>
      <c r="AB265" s="34"/>
      <c r="AC265" s="34"/>
      <c r="AD265" s="34"/>
      <c r="AE265" s="34"/>
      <c r="AR265" s="137" t="s">
        <v>166</v>
      </c>
      <c r="AT265" s="137" t="s">
        <v>230</v>
      </c>
      <c r="AU265" s="137" t="s">
        <v>83</v>
      </c>
      <c r="AY265" s="19" t="s">
        <v>124</v>
      </c>
      <c r="BE265" s="138">
        <f>IF(N265="základní",J265,0)</f>
        <v>0</v>
      </c>
      <c r="BF265" s="138">
        <f>IF(N265="snížená",J265,0)</f>
        <v>0</v>
      </c>
      <c r="BG265" s="138">
        <f>IF(N265="zákl. přenesená",J265,0)</f>
        <v>0</v>
      </c>
      <c r="BH265" s="138">
        <f>IF(N265="sníž. přenesená",J265,0)</f>
        <v>0</v>
      </c>
      <c r="BI265" s="138">
        <f>IF(N265="nulová",J265,0)</f>
        <v>0</v>
      </c>
      <c r="BJ265" s="19" t="s">
        <v>81</v>
      </c>
      <c r="BK265" s="138">
        <f>ROUND(I265*H265,2)</f>
        <v>0</v>
      </c>
      <c r="BL265" s="19" t="s">
        <v>132</v>
      </c>
      <c r="BM265" s="137" t="s">
        <v>316</v>
      </c>
    </row>
    <row r="266" spans="1:65" s="13" customFormat="1" x14ac:dyDescent="0.2">
      <c r="B266" s="142"/>
      <c r="C266" s="347"/>
      <c r="D266" s="345" t="s">
        <v>135</v>
      </c>
      <c r="E266" s="348" t="s">
        <v>3</v>
      </c>
      <c r="F266" s="349" t="s">
        <v>958</v>
      </c>
      <c r="G266" s="347"/>
      <c r="H266" s="350">
        <v>77.753</v>
      </c>
      <c r="I266" s="144"/>
      <c r="J266" s="347"/>
      <c r="K266" s="347"/>
      <c r="L266" s="142"/>
      <c r="M266" s="145"/>
      <c r="N266" s="146"/>
      <c r="O266" s="146"/>
      <c r="P266" s="146"/>
      <c r="Q266" s="146"/>
      <c r="R266" s="146"/>
      <c r="S266" s="146"/>
      <c r="T266" s="147"/>
      <c r="AT266" s="143" t="s">
        <v>135</v>
      </c>
      <c r="AU266" s="143" t="s">
        <v>83</v>
      </c>
      <c r="AV266" s="13" t="s">
        <v>83</v>
      </c>
      <c r="AW266" s="13" t="s">
        <v>32</v>
      </c>
      <c r="AX266" s="13" t="s">
        <v>73</v>
      </c>
      <c r="AY266" s="143" t="s">
        <v>124</v>
      </c>
    </row>
    <row r="267" spans="1:65" s="15" customFormat="1" x14ac:dyDescent="0.2">
      <c r="B267" s="154"/>
      <c r="C267" s="351"/>
      <c r="D267" s="345" t="s">
        <v>135</v>
      </c>
      <c r="E267" s="352" t="s">
        <v>3</v>
      </c>
      <c r="F267" s="353" t="s">
        <v>152</v>
      </c>
      <c r="G267" s="351"/>
      <c r="H267" s="354">
        <v>77.753</v>
      </c>
      <c r="I267" s="156"/>
      <c r="J267" s="351"/>
      <c r="K267" s="351"/>
      <c r="L267" s="154"/>
      <c r="M267" s="157"/>
      <c r="N267" s="158"/>
      <c r="O267" s="158"/>
      <c r="P267" s="158"/>
      <c r="Q267" s="158"/>
      <c r="R267" s="158"/>
      <c r="S267" s="158"/>
      <c r="T267" s="159"/>
      <c r="AT267" s="155" t="s">
        <v>135</v>
      </c>
      <c r="AU267" s="155" t="s">
        <v>83</v>
      </c>
      <c r="AV267" s="15" t="s">
        <v>132</v>
      </c>
      <c r="AW267" s="15" t="s">
        <v>32</v>
      </c>
      <c r="AX267" s="15" t="s">
        <v>81</v>
      </c>
      <c r="AY267" s="155" t="s">
        <v>124</v>
      </c>
    </row>
    <row r="268" spans="1:65" s="2" customFormat="1" ht="16.5" customHeight="1" x14ac:dyDescent="0.2">
      <c r="A268" s="34"/>
      <c r="B268" s="131"/>
      <c r="C268" s="334" t="s">
        <v>317</v>
      </c>
      <c r="D268" s="334" t="s">
        <v>127</v>
      </c>
      <c r="E268" s="335" t="s">
        <v>959</v>
      </c>
      <c r="F268" s="336" t="s">
        <v>960</v>
      </c>
      <c r="G268" s="337" t="s">
        <v>155</v>
      </c>
      <c r="H268" s="338">
        <v>472</v>
      </c>
      <c r="I268" s="132"/>
      <c r="J268" s="339">
        <f>ROUND(I268*H268,2)</f>
        <v>0</v>
      </c>
      <c r="K268" s="336" t="s">
        <v>131</v>
      </c>
      <c r="L268" s="35"/>
      <c r="M268" s="133" t="s">
        <v>3</v>
      </c>
      <c r="N268" s="134" t="s">
        <v>44</v>
      </c>
      <c r="O268" s="55"/>
      <c r="P268" s="135">
        <f>O268*H268</f>
        <v>0</v>
      </c>
      <c r="Q268" s="135">
        <v>0</v>
      </c>
      <c r="R268" s="135">
        <f>Q268*H268</f>
        <v>0</v>
      </c>
      <c r="S268" s="135">
        <v>0</v>
      </c>
      <c r="T268" s="136">
        <f>S268*H268</f>
        <v>0</v>
      </c>
      <c r="U268" s="34"/>
      <c r="V268" s="34"/>
      <c r="W268" s="34"/>
      <c r="X268" s="34"/>
      <c r="Y268" s="34"/>
      <c r="Z268" s="34"/>
      <c r="AA268" s="34"/>
      <c r="AB268" s="34"/>
      <c r="AC268" s="34"/>
      <c r="AD268" s="34"/>
      <c r="AE268" s="34"/>
      <c r="AR268" s="137" t="s">
        <v>132</v>
      </c>
      <c r="AT268" s="137" t="s">
        <v>127</v>
      </c>
      <c r="AU268" s="137" t="s">
        <v>83</v>
      </c>
      <c r="AY268" s="19" t="s">
        <v>124</v>
      </c>
      <c r="BE268" s="138">
        <f>IF(N268="základní",J268,0)</f>
        <v>0</v>
      </c>
      <c r="BF268" s="138">
        <f>IF(N268="snížená",J268,0)</f>
        <v>0</v>
      </c>
      <c r="BG268" s="138">
        <f>IF(N268="zákl. přenesená",J268,0)</f>
        <v>0</v>
      </c>
      <c r="BH268" s="138">
        <f>IF(N268="sníž. přenesená",J268,0)</f>
        <v>0</v>
      </c>
      <c r="BI268" s="138">
        <f>IF(N268="nulová",J268,0)</f>
        <v>0</v>
      </c>
      <c r="BJ268" s="19" t="s">
        <v>81</v>
      </c>
      <c r="BK268" s="138">
        <f>ROUND(I268*H268,2)</f>
        <v>0</v>
      </c>
      <c r="BL268" s="19" t="s">
        <v>132</v>
      </c>
      <c r="BM268" s="137" t="s">
        <v>320</v>
      </c>
    </row>
    <row r="269" spans="1:65" s="2" customFormat="1" ht="29.25" x14ac:dyDescent="0.2">
      <c r="A269" s="34"/>
      <c r="B269" s="35"/>
      <c r="C269" s="326"/>
      <c r="D269" s="345" t="s">
        <v>133</v>
      </c>
      <c r="E269" s="326"/>
      <c r="F269" s="346" t="s">
        <v>951</v>
      </c>
      <c r="G269" s="326"/>
      <c r="H269" s="326"/>
      <c r="I269" s="139"/>
      <c r="J269" s="326"/>
      <c r="K269" s="326"/>
      <c r="L269" s="35"/>
      <c r="M269" s="140"/>
      <c r="N269" s="141"/>
      <c r="O269" s="55"/>
      <c r="P269" s="55"/>
      <c r="Q269" s="55"/>
      <c r="R269" s="55"/>
      <c r="S269" s="55"/>
      <c r="T269" s="56"/>
      <c r="U269" s="34"/>
      <c r="V269" s="34"/>
      <c r="W269" s="34"/>
      <c r="X269" s="34"/>
      <c r="Y269" s="34"/>
      <c r="Z269" s="34"/>
      <c r="AA269" s="34"/>
      <c r="AB269" s="34"/>
      <c r="AC269" s="34"/>
      <c r="AD269" s="34"/>
      <c r="AE269" s="34"/>
      <c r="AT269" s="19" t="s">
        <v>133</v>
      </c>
      <c r="AU269" s="19" t="s">
        <v>83</v>
      </c>
    </row>
    <row r="270" spans="1:65" s="13" customFormat="1" x14ac:dyDescent="0.2">
      <c r="B270" s="142"/>
      <c r="C270" s="347"/>
      <c r="D270" s="345" t="s">
        <v>135</v>
      </c>
      <c r="E270" s="348" t="s">
        <v>3</v>
      </c>
      <c r="F270" s="349" t="s">
        <v>961</v>
      </c>
      <c r="G270" s="347"/>
      <c r="H270" s="350">
        <v>472</v>
      </c>
      <c r="I270" s="144"/>
      <c r="J270" s="347"/>
      <c r="K270" s="347"/>
      <c r="L270" s="142"/>
      <c r="M270" s="145"/>
      <c r="N270" s="146"/>
      <c r="O270" s="146"/>
      <c r="P270" s="146"/>
      <c r="Q270" s="146"/>
      <c r="R270" s="146"/>
      <c r="S270" s="146"/>
      <c r="T270" s="147"/>
      <c r="AT270" s="143" t="s">
        <v>135</v>
      </c>
      <c r="AU270" s="143" t="s">
        <v>83</v>
      </c>
      <c r="AV270" s="13" t="s">
        <v>83</v>
      </c>
      <c r="AW270" s="13" t="s">
        <v>32</v>
      </c>
      <c r="AX270" s="13" t="s">
        <v>73</v>
      </c>
      <c r="AY270" s="143" t="s">
        <v>124</v>
      </c>
    </row>
    <row r="271" spans="1:65" s="15" customFormat="1" x14ac:dyDescent="0.2">
      <c r="B271" s="154"/>
      <c r="C271" s="351"/>
      <c r="D271" s="345" t="s">
        <v>135</v>
      </c>
      <c r="E271" s="352" t="s">
        <v>3</v>
      </c>
      <c r="F271" s="353" t="s">
        <v>152</v>
      </c>
      <c r="G271" s="351"/>
      <c r="H271" s="354">
        <v>472</v>
      </c>
      <c r="I271" s="156"/>
      <c r="J271" s="351"/>
      <c r="K271" s="351"/>
      <c r="L271" s="154"/>
      <c r="M271" s="157"/>
      <c r="N271" s="158"/>
      <c r="O271" s="158"/>
      <c r="P271" s="158"/>
      <c r="Q271" s="158"/>
      <c r="R271" s="158"/>
      <c r="S271" s="158"/>
      <c r="T271" s="159"/>
      <c r="AT271" s="155" t="s">
        <v>135</v>
      </c>
      <c r="AU271" s="155" t="s">
        <v>83</v>
      </c>
      <c r="AV271" s="15" t="s">
        <v>132</v>
      </c>
      <c r="AW271" s="15" t="s">
        <v>32</v>
      </c>
      <c r="AX271" s="15" t="s">
        <v>81</v>
      </c>
      <c r="AY271" s="155" t="s">
        <v>124</v>
      </c>
    </row>
    <row r="272" spans="1:65" s="2" customFormat="1" ht="16.5" customHeight="1" x14ac:dyDescent="0.2">
      <c r="A272" s="34"/>
      <c r="B272" s="131"/>
      <c r="C272" s="358" t="s">
        <v>237</v>
      </c>
      <c r="D272" s="358" t="s">
        <v>230</v>
      </c>
      <c r="E272" s="359" t="s">
        <v>962</v>
      </c>
      <c r="F272" s="360" t="s">
        <v>963</v>
      </c>
      <c r="G272" s="361" t="s">
        <v>155</v>
      </c>
      <c r="H272" s="362">
        <v>161.69999999999999</v>
      </c>
      <c r="I272" s="166"/>
      <c r="J272" s="363">
        <f>ROUND(I272*H272,2)</f>
        <v>0</v>
      </c>
      <c r="K272" s="360" t="s">
        <v>131</v>
      </c>
      <c r="L272" s="167"/>
      <c r="M272" s="168" t="s">
        <v>3</v>
      </c>
      <c r="N272" s="169" t="s">
        <v>44</v>
      </c>
      <c r="O272" s="55"/>
      <c r="P272" s="135">
        <f>O272*H272</f>
        <v>0</v>
      </c>
      <c r="Q272" s="135">
        <v>0</v>
      </c>
      <c r="R272" s="135">
        <f>Q272*H272</f>
        <v>0</v>
      </c>
      <c r="S272" s="135">
        <v>0</v>
      </c>
      <c r="T272" s="136">
        <f>S272*H272</f>
        <v>0</v>
      </c>
      <c r="U272" s="34"/>
      <c r="V272" s="34"/>
      <c r="W272" s="34"/>
      <c r="X272" s="34"/>
      <c r="Y272" s="34"/>
      <c r="Z272" s="34"/>
      <c r="AA272" s="34"/>
      <c r="AB272" s="34"/>
      <c r="AC272" s="34"/>
      <c r="AD272" s="34"/>
      <c r="AE272" s="34"/>
      <c r="AR272" s="137" t="s">
        <v>166</v>
      </c>
      <c r="AT272" s="137" t="s">
        <v>230</v>
      </c>
      <c r="AU272" s="137" t="s">
        <v>83</v>
      </c>
      <c r="AY272" s="19" t="s">
        <v>124</v>
      </c>
      <c r="BE272" s="138">
        <f>IF(N272="základní",J272,0)</f>
        <v>0</v>
      </c>
      <c r="BF272" s="138">
        <f>IF(N272="snížená",J272,0)</f>
        <v>0</v>
      </c>
      <c r="BG272" s="138">
        <f>IF(N272="zákl. přenesená",J272,0)</f>
        <v>0</v>
      </c>
      <c r="BH272" s="138">
        <f>IF(N272="sníž. přenesená",J272,0)</f>
        <v>0</v>
      </c>
      <c r="BI272" s="138">
        <f>IF(N272="nulová",J272,0)</f>
        <v>0</v>
      </c>
      <c r="BJ272" s="19" t="s">
        <v>81</v>
      </c>
      <c r="BK272" s="138">
        <f>ROUND(I272*H272,2)</f>
        <v>0</v>
      </c>
      <c r="BL272" s="19" t="s">
        <v>132</v>
      </c>
      <c r="BM272" s="137" t="s">
        <v>321</v>
      </c>
    </row>
    <row r="273" spans="2:51" s="14" customFormat="1" x14ac:dyDescent="0.2">
      <c r="B273" s="148"/>
      <c r="C273" s="355"/>
      <c r="D273" s="345" t="s">
        <v>135</v>
      </c>
      <c r="E273" s="356" t="s">
        <v>3</v>
      </c>
      <c r="F273" s="357" t="s">
        <v>897</v>
      </c>
      <c r="G273" s="355"/>
      <c r="H273" s="356" t="s">
        <v>3</v>
      </c>
      <c r="I273" s="150"/>
      <c r="J273" s="355"/>
      <c r="K273" s="355"/>
      <c r="L273" s="148"/>
      <c r="M273" s="151"/>
      <c r="N273" s="152"/>
      <c r="O273" s="152"/>
      <c r="P273" s="152"/>
      <c r="Q273" s="152"/>
      <c r="R273" s="152"/>
      <c r="S273" s="152"/>
      <c r="T273" s="153"/>
      <c r="AT273" s="149" t="s">
        <v>135</v>
      </c>
      <c r="AU273" s="149" t="s">
        <v>83</v>
      </c>
      <c r="AV273" s="14" t="s">
        <v>81</v>
      </c>
      <c r="AW273" s="14" t="s">
        <v>32</v>
      </c>
      <c r="AX273" s="14" t="s">
        <v>73</v>
      </c>
      <c r="AY273" s="149" t="s">
        <v>124</v>
      </c>
    </row>
    <row r="274" spans="2:51" s="13" customFormat="1" x14ac:dyDescent="0.2">
      <c r="B274" s="142"/>
      <c r="C274" s="347"/>
      <c r="D274" s="345" t="s">
        <v>135</v>
      </c>
      <c r="E274" s="348" t="s">
        <v>3</v>
      </c>
      <c r="F274" s="349" t="s">
        <v>964</v>
      </c>
      <c r="G274" s="347"/>
      <c r="H274" s="350">
        <v>14.4</v>
      </c>
      <c r="I274" s="144"/>
      <c r="J274" s="347"/>
      <c r="K274" s="347"/>
      <c r="L274" s="142"/>
      <c r="M274" s="145"/>
      <c r="N274" s="146"/>
      <c r="O274" s="146"/>
      <c r="P274" s="146"/>
      <c r="Q274" s="146"/>
      <c r="R274" s="146"/>
      <c r="S274" s="146"/>
      <c r="T274" s="147"/>
      <c r="AT274" s="143" t="s">
        <v>135</v>
      </c>
      <c r="AU274" s="143" t="s">
        <v>83</v>
      </c>
      <c r="AV274" s="13" t="s">
        <v>83</v>
      </c>
      <c r="AW274" s="13" t="s">
        <v>32</v>
      </c>
      <c r="AX274" s="13" t="s">
        <v>73</v>
      </c>
      <c r="AY274" s="143" t="s">
        <v>124</v>
      </c>
    </row>
    <row r="275" spans="2:51" s="14" customFormat="1" x14ac:dyDescent="0.2">
      <c r="B275" s="148"/>
      <c r="C275" s="355"/>
      <c r="D275" s="345" t="s">
        <v>135</v>
      </c>
      <c r="E275" s="356" t="s">
        <v>3</v>
      </c>
      <c r="F275" s="357" t="s">
        <v>899</v>
      </c>
      <c r="G275" s="355"/>
      <c r="H275" s="356" t="s">
        <v>3</v>
      </c>
      <c r="I275" s="150"/>
      <c r="J275" s="355"/>
      <c r="K275" s="355"/>
      <c r="L275" s="148"/>
      <c r="M275" s="151"/>
      <c r="N275" s="152"/>
      <c r="O275" s="152"/>
      <c r="P275" s="152"/>
      <c r="Q275" s="152"/>
      <c r="R275" s="152"/>
      <c r="S275" s="152"/>
      <c r="T275" s="153"/>
      <c r="AT275" s="149" t="s">
        <v>135</v>
      </c>
      <c r="AU275" s="149" t="s">
        <v>83</v>
      </c>
      <c r="AV275" s="14" t="s">
        <v>81</v>
      </c>
      <c r="AW275" s="14" t="s">
        <v>32</v>
      </c>
      <c r="AX275" s="14" t="s">
        <v>73</v>
      </c>
      <c r="AY275" s="149" t="s">
        <v>124</v>
      </c>
    </row>
    <row r="276" spans="2:51" s="13" customFormat="1" x14ac:dyDescent="0.2">
      <c r="B276" s="142"/>
      <c r="C276" s="347"/>
      <c r="D276" s="345" t="s">
        <v>135</v>
      </c>
      <c r="E276" s="348" t="s">
        <v>3</v>
      </c>
      <c r="F276" s="349" t="s">
        <v>965</v>
      </c>
      <c r="G276" s="347"/>
      <c r="H276" s="350">
        <v>10.4</v>
      </c>
      <c r="I276" s="144"/>
      <c r="J276" s="347"/>
      <c r="K276" s="347"/>
      <c r="L276" s="142"/>
      <c r="M276" s="145"/>
      <c r="N276" s="146"/>
      <c r="O276" s="146"/>
      <c r="P276" s="146"/>
      <c r="Q276" s="146"/>
      <c r="R276" s="146"/>
      <c r="S276" s="146"/>
      <c r="T276" s="147"/>
      <c r="AT276" s="143" t="s">
        <v>135</v>
      </c>
      <c r="AU276" s="143" t="s">
        <v>83</v>
      </c>
      <c r="AV276" s="13" t="s">
        <v>83</v>
      </c>
      <c r="AW276" s="13" t="s">
        <v>32</v>
      </c>
      <c r="AX276" s="13" t="s">
        <v>73</v>
      </c>
      <c r="AY276" s="143" t="s">
        <v>124</v>
      </c>
    </row>
    <row r="277" spans="2:51" s="14" customFormat="1" x14ac:dyDescent="0.2">
      <c r="B277" s="148"/>
      <c r="C277" s="355"/>
      <c r="D277" s="345" t="s">
        <v>135</v>
      </c>
      <c r="E277" s="356" t="s">
        <v>3</v>
      </c>
      <c r="F277" s="357" t="s">
        <v>901</v>
      </c>
      <c r="G277" s="355"/>
      <c r="H277" s="356" t="s">
        <v>3</v>
      </c>
      <c r="I277" s="150"/>
      <c r="J277" s="355"/>
      <c r="K277" s="355"/>
      <c r="L277" s="148"/>
      <c r="M277" s="151"/>
      <c r="N277" s="152"/>
      <c r="O277" s="152"/>
      <c r="P277" s="152"/>
      <c r="Q277" s="152"/>
      <c r="R277" s="152"/>
      <c r="S277" s="152"/>
      <c r="T277" s="153"/>
      <c r="AT277" s="149" t="s">
        <v>135</v>
      </c>
      <c r="AU277" s="149" t="s">
        <v>83</v>
      </c>
      <c r="AV277" s="14" t="s">
        <v>81</v>
      </c>
      <c r="AW277" s="14" t="s">
        <v>32</v>
      </c>
      <c r="AX277" s="14" t="s">
        <v>73</v>
      </c>
      <c r="AY277" s="149" t="s">
        <v>124</v>
      </c>
    </row>
    <row r="278" spans="2:51" s="13" customFormat="1" x14ac:dyDescent="0.2">
      <c r="B278" s="142"/>
      <c r="C278" s="347"/>
      <c r="D278" s="345" t="s">
        <v>135</v>
      </c>
      <c r="E278" s="348" t="s">
        <v>3</v>
      </c>
      <c r="F278" s="349" t="s">
        <v>966</v>
      </c>
      <c r="G278" s="347"/>
      <c r="H278" s="350">
        <v>3.6</v>
      </c>
      <c r="I278" s="144"/>
      <c r="J278" s="347"/>
      <c r="K278" s="347"/>
      <c r="L278" s="142"/>
      <c r="M278" s="145"/>
      <c r="N278" s="146"/>
      <c r="O278" s="146"/>
      <c r="P278" s="146"/>
      <c r="Q278" s="146"/>
      <c r="R278" s="146"/>
      <c r="S278" s="146"/>
      <c r="T278" s="147"/>
      <c r="AT278" s="143" t="s">
        <v>135</v>
      </c>
      <c r="AU278" s="143" t="s">
        <v>83</v>
      </c>
      <c r="AV278" s="13" t="s">
        <v>83</v>
      </c>
      <c r="AW278" s="13" t="s">
        <v>32</v>
      </c>
      <c r="AX278" s="13" t="s">
        <v>73</v>
      </c>
      <c r="AY278" s="143" t="s">
        <v>124</v>
      </c>
    </row>
    <row r="279" spans="2:51" s="14" customFormat="1" x14ac:dyDescent="0.2">
      <c r="B279" s="148"/>
      <c r="C279" s="355"/>
      <c r="D279" s="345" t="s">
        <v>135</v>
      </c>
      <c r="E279" s="356" t="s">
        <v>3</v>
      </c>
      <c r="F279" s="357" t="s">
        <v>899</v>
      </c>
      <c r="G279" s="355"/>
      <c r="H279" s="356" t="s">
        <v>3</v>
      </c>
      <c r="I279" s="150"/>
      <c r="J279" s="355"/>
      <c r="K279" s="355"/>
      <c r="L279" s="148"/>
      <c r="M279" s="151"/>
      <c r="N279" s="152"/>
      <c r="O279" s="152"/>
      <c r="P279" s="152"/>
      <c r="Q279" s="152"/>
      <c r="R279" s="152"/>
      <c r="S279" s="152"/>
      <c r="T279" s="153"/>
      <c r="AT279" s="149" t="s">
        <v>135</v>
      </c>
      <c r="AU279" s="149" t="s">
        <v>83</v>
      </c>
      <c r="AV279" s="14" t="s">
        <v>81</v>
      </c>
      <c r="AW279" s="14" t="s">
        <v>32</v>
      </c>
      <c r="AX279" s="14" t="s">
        <v>73</v>
      </c>
      <c r="AY279" s="149" t="s">
        <v>124</v>
      </c>
    </row>
    <row r="280" spans="2:51" s="13" customFormat="1" x14ac:dyDescent="0.2">
      <c r="B280" s="142"/>
      <c r="C280" s="347"/>
      <c r="D280" s="345" t="s">
        <v>135</v>
      </c>
      <c r="E280" s="348" t="s">
        <v>3</v>
      </c>
      <c r="F280" s="349" t="s">
        <v>967</v>
      </c>
      <c r="G280" s="347"/>
      <c r="H280" s="350">
        <v>5.9</v>
      </c>
      <c r="I280" s="144"/>
      <c r="J280" s="347"/>
      <c r="K280" s="347"/>
      <c r="L280" s="142"/>
      <c r="M280" s="145"/>
      <c r="N280" s="146"/>
      <c r="O280" s="146"/>
      <c r="P280" s="146"/>
      <c r="Q280" s="146"/>
      <c r="R280" s="146"/>
      <c r="S280" s="146"/>
      <c r="T280" s="147"/>
      <c r="AT280" s="143" t="s">
        <v>135</v>
      </c>
      <c r="AU280" s="143" t="s">
        <v>83</v>
      </c>
      <c r="AV280" s="13" t="s">
        <v>83</v>
      </c>
      <c r="AW280" s="13" t="s">
        <v>32</v>
      </c>
      <c r="AX280" s="13" t="s">
        <v>73</v>
      </c>
      <c r="AY280" s="143" t="s">
        <v>124</v>
      </c>
    </row>
    <row r="281" spans="2:51" s="14" customFormat="1" x14ac:dyDescent="0.2">
      <c r="B281" s="148"/>
      <c r="C281" s="355"/>
      <c r="D281" s="345" t="s">
        <v>135</v>
      </c>
      <c r="E281" s="356" t="s">
        <v>3</v>
      </c>
      <c r="F281" s="357" t="s">
        <v>904</v>
      </c>
      <c r="G281" s="355"/>
      <c r="H281" s="356" t="s">
        <v>3</v>
      </c>
      <c r="I281" s="150"/>
      <c r="J281" s="355"/>
      <c r="K281" s="355"/>
      <c r="L281" s="148"/>
      <c r="M281" s="151"/>
      <c r="N281" s="152"/>
      <c r="O281" s="152"/>
      <c r="P281" s="152"/>
      <c r="Q281" s="152"/>
      <c r="R281" s="152"/>
      <c r="S281" s="152"/>
      <c r="T281" s="153"/>
      <c r="AT281" s="149" t="s">
        <v>135</v>
      </c>
      <c r="AU281" s="149" t="s">
        <v>83</v>
      </c>
      <c r="AV281" s="14" t="s">
        <v>81</v>
      </c>
      <c r="AW281" s="14" t="s">
        <v>32</v>
      </c>
      <c r="AX281" s="14" t="s">
        <v>73</v>
      </c>
      <c r="AY281" s="149" t="s">
        <v>124</v>
      </c>
    </row>
    <row r="282" spans="2:51" s="13" customFormat="1" x14ac:dyDescent="0.2">
      <c r="B282" s="142"/>
      <c r="C282" s="347"/>
      <c r="D282" s="345" t="s">
        <v>135</v>
      </c>
      <c r="E282" s="348" t="s">
        <v>3</v>
      </c>
      <c r="F282" s="349" t="s">
        <v>968</v>
      </c>
      <c r="G282" s="347"/>
      <c r="H282" s="350">
        <v>7.2</v>
      </c>
      <c r="I282" s="144"/>
      <c r="J282" s="347"/>
      <c r="K282" s="347"/>
      <c r="L282" s="142"/>
      <c r="M282" s="145"/>
      <c r="N282" s="146"/>
      <c r="O282" s="146"/>
      <c r="P282" s="146"/>
      <c r="Q282" s="146"/>
      <c r="R282" s="146"/>
      <c r="S282" s="146"/>
      <c r="T282" s="147"/>
      <c r="AT282" s="143" t="s">
        <v>135</v>
      </c>
      <c r="AU282" s="143" t="s">
        <v>83</v>
      </c>
      <c r="AV282" s="13" t="s">
        <v>83</v>
      </c>
      <c r="AW282" s="13" t="s">
        <v>32</v>
      </c>
      <c r="AX282" s="13" t="s">
        <v>73</v>
      </c>
      <c r="AY282" s="143" t="s">
        <v>124</v>
      </c>
    </row>
    <row r="283" spans="2:51" s="13" customFormat="1" x14ac:dyDescent="0.2">
      <c r="B283" s="142"/>
      <c r="C283" s="347"/>
      <c r="D283" s="345" t="s">
        <v>135</v>
      </c>
      <c r="E283" s="348" t="s">
        <v>3</v>
      </c>
      <c r="F283" s="349" t="s">
        <v>969</v>
      </c>
      <c r="G283" s="347"/>
      <c r="H283" s="350">
        <v>28.8</v>
      </c>
      <c r="I283" s="144"/>
      <c r="J283" s="347"/>
      <c r="K283" s="347"/>
      <c r="L283" s="142"/>
      <c r="M283" s="145"/>
      <c r="N283" s="146"/>
      <c r="O283" s="146"/>
      <c r="P283" s="146"/>
      <c r="Q283" s="146"/>
      <c r="R283" s="146"/>
      <c r="S283" s="146"/>
      <c r="T283" s="147"/>
      <c r="AT283" s="143" t="s">
        <v>135</v>
      </c>
      <c r="AU283" s="143" t="s">
        <v>83</v>
      </c>
      <c r="AV283" s="13" t="s">
        <v>83</v>
      </c>
      <c r="AW283" s="13" t="s">
        <v>32</v>
      </c>
      <c r="AX283" s="13" t="s">
        <v>73</v>
      </c>
      <c r="AY283" s="143" t="s">
        <v>124</v>
      </c>
    </row>
    <row r="284" spans="2:51" s="13" customFormat="1" x14ac:dyDescent="0.2">
      <c r="B284" s="142"/>
      <c r="C284" s="347"/>
      <c r="D284" s="345" t="s">
        <v>135</v>
      </c>
      <c r="E284" s="348" t="s">
        <v>3</v>
      </c>
      <c r="F284" s="349" t="s">
        <v>964</v>
      </c>
      <c r="G284" s="347"/>
      <c r="H284" s="350">
        <v>14.4</v>
      </c>
      <c r="I284" s="144"/>
      <c r="J284" s="347"/>
      <c r="K284" s="347"/>
      <c r="L284" s="142"/>
      <c r="M284" s="145"/>
      <c r="N284" s="146"/>
      <c r="O284" s="146"/>
      <c r="P284" s="146"/>
      <c r="Q284" s="146"/>
      <c r="R284" s="146"/>
      <c r="S284" s="146"/>
      <c r="T284" s="147"/>
      <c r="AT284" s="143" t="s">
        <v>135</v>
      </c>
      <c r="AU284" s="143" t="s">
        <v>83</v>
      </c>
      <c r="AV284" s="13" t="s">
        <v>83</v>
      </c>
      <c r="AW284" s="13" t="s">
        <v>32</v>
      </c>
      <c r="AX284" s="13" t="s">
        <v>73</v>
      </c>
      <c r="AY284" s="143" t="s">
        <v>124</v>
      </c>
    </row>
    <row r="285" spans="2:51" s="14" customFormat="1" x14ac:dyDescent="0.2">
      <c r="B285" s="148"/>
      <c r="C285" s="355"/>
      <c r="D285" s="345" t="s">
        <v>135</v>
      </c>
      <c r="E285" s="356" t="s">
        <v>3</v>
      </c>
      <c r="F285" s="357" t="s">
        <v>908</v>
      </c>
      <c r="G285" s="355"/>
      <c r="H285" s="356" t="s">
        <v>3</v>
      </c>
      <c r="I285" s="150"/>
      <c r="J285" s="355"/>
      <c r="K285" s="355"/>
      <c r="L285" s="148"/>
      <c r="M285" s="151"/>
      <c r="N285" s="152"/>
      <c r="O285" s="152"/>
      <c r="P285" s="152"/>
      <c r="Q285" s="152"/>
      <c r="R285" s="152"/>
      <c r="S285" s="152"/>
      <c r="T285" s="153"/>
      <c r="AT285" s="149" t="s">
        <v>135</v>
      </c>
      <c r="AU285" s="149" t="s">
        <v>83</v>
      </c>
      <c r="AV285" s="14" t="s">
        <v>81</v>
      </c>
      <c r="AW285" s="14" t="s">
        <v>32</v>
      </c>
      <c r="AX285" s="14" t="s">
        <v>73</v>
      </c>
      <c r="AY285" s="149" t="s">
        <v>124</v>
      </c>
    </row>
    <row r="286" spans="2:51" s="13" customFormat="1" x14ac:dyDescent="0.2">
      <c r="B286" s="142"/>
      <c r="C286" s="347"/>
      <c r="D286" s="345" t="s">
        <v>135</v>
      </c>
      <c r="E286" s="348" t="s">
        <v>3</v>
      </c>
      <c r="F286" s="349" t="s">
        <v>970</v>
      </c>
      <c r="G286" s="347"/>
      <c r="H286" s="350">
        <v>10.8</v>
      </c>
      <c r="I286" s="144"/>
      <c r="J286" s="347"/>
      <c r="K286" s="347"/>
      <c r="L286" s="142"/>
      <c r="M286" s="145"/>
      <c r="N286" s="146"/>
      <c r="O286" s="146"/>
      <c r="P286" s="146"/>
      <c r="Q286" s="146"/>
      <c r="R286" s="146"/>
      <c r="S286" s="146"/>
      <c r="T286" s="147"/>
      <c r="AT286" s="143" t="s">
        <v>135</v>
      </c>
      <c r="AU286" s="143" t="s">
        <v>83</v>
      </c>
      <c r="AV286" s="13" t="s">
        <v>83</v>
      </c>
      <c r="AW286" s="13" t="s">
        <v>32</v>
      </c>
      <c r="AX286" s="13" t="s">
        <v>73</v>
      </c>
      <c r="AY286" s="143" t="s">
        <v>124</v>
      </c>
    </row>
    <row r="287" spans="2:51" s="13" customFormat="1" x14ac:dyDescent="0.2">
      <c r="B287" s="142"/>
      <c r="C287" s="347"/>
      <c r="D287" s="345" t="s">
        <v>135</v>
      </c>
      <c r="E287" s="348" t="s">
        <v>3</v>
      </c>
      <c r="F287" s="349" t="s">
        <v>964</v>
      </c>
      <c r="G287" s="347"/>
      <c r="H287" s="350">
        <v>14.4</v>
      </c>
      <c r="I287" s="144"/>
      <c r="J287" s="347"/>
      <c r="K287" s="347"/>
      <c r="L287" s="142"/>
      <c r="M287" s="145"/>
      <c r="N287" s="146"/>
      <c r="O287" s="146"/>
      <c r="P287" s="146"/>
      <c r="Q287" s="146"/>
      <c r="R287" s="146"/>
      <c r="S287" s="146"/>
      <c r="T287" s="147"/>
      <c r="AT287" s="143" t="s">
        <v>135</v>
      </c>
      <c r="AU287" s="143" t="s">
        <v>83</v>
      </c>
      <c r="AV287" s="13" t="s">
        <v>83</v>
      </c>
      <c r="AW287" s="13" t="s">
        <v>32</v>
      </c>
      <c r="AX287" s="13" t="s">
        <v>73</v>
      </c>
      <c r="AY287" s="143" t="s">
        <v>124</v>
      </c>
    </row>
    <row r="288" spans="2:51" s="13" customFormat="1" x14ac:dyDescent="0.2">
      <c r="B288" s="142"/>
      <c r="C288" s="347"/>
      <c r="D288" s="345" t="s">
        <v>135</v>
      </c>
      <c r="E288" s="348" t="s">
        <v>3</v>
      </c>
      <c r="F288" s="349" t="s">
        <v>971</v>
      </c>
      <c r="G288" s="347"/>
      <c r="H288" s="350">
        <v>7.2</v>
      </c>
      <c r="I288" s="144"/>
      <c r="J288" s="347"/>
      <c r="K288" s="347"/>
      <c r="L288" s="142"/>
      <c r="M288" s="145"/>
      <c r="N288" s="146"/>
      <c r="O288" s="146"/>
      <c r="P288" s="146"/>
      <c r="Q288" s="146"/>
      <c r="R288" s="146"/>
      <c r="S288" s="146"/>
      <c r="T288" s="147"/>
      <c r="AT288" s="143" t="s">
        <v>135</v>
      </c>
      <c r="AU288" s="143" t="s">
        <v>83</v>
      </c>
      <c r="AV288" s="13" t="s">
        <v>83</v>
      </c>
      <c r="AW288" s="13" t="s">
        <v>32</v>
      </c>
      <c r="AX288" s="13" t="s">
        <v>73</v>
      </c>
      <c r="AY288" s="143" t="s">
        <v>124</v>
      </c>
    </row>
    <row r="289" spans="1:65" s="14" customFormat="1" x14ac:dyDescent="0.2">
      <c r="B289" s="148"/>
      <c r="C289" s="355"/>
      <c r="D289" s="345" t="s">
        <v>135</v>
      </c>
      <c r="E289" s="356" t="s">
        <v>3</v>
      </c>
      <c r="F289" s="357" t="s">
        <v>899</v>
      </c>
      <c r="G289" s="355"/>
      <c r="H289" s="356" t="s">
        <v>3</v>
      </c>
      <c r="I289" s="150"/>
      <c r="J289" s="355"/>
      <c r="K289" s="355"/>
      <c r="L289" s="148"/>
      <c r="M289" s="151"/>
      <c r="N289" s="152"/>
      <c r="O289" s="152"/>
      <c r="P289" s="152"/>
      <c r="Q289" s="152"/>
      <c r="R289" s="152"/>
      <c r="S289" s="152"/>
      <c r="T289" s="153"/>
      <c r="AT289" s="149" t="s">
        <v>135</v>
      </c>
      <c r="AU289" s="149" t="s">
        <v>83</v>
      </c>
      <c r="AV289" s="14" t="s">
        <v>81</v>
      </c>
      <c r="AW289" s="14" t="s">
        <v>32</v>
      </c>
      <c r="AX289" s="14" t="s">
        <v>73</v>
      </c>
      <c r="AY289" s="149" t="s">
        <v>124</v>
      </c>
    </row>
    <row r="290" spans="1:65" s="13" customFormat="1" x14ac:dyDescent="0.2">
      <c r="B290" s="142"/>
      <c r="C290" s="347"/>
      <c r="D290" s="345" t="s">
        <v>135</v>
      </c>
      <c r="E290" s="348" t="s">
        <v>3</v>
      </c>
      <c r="F290" s="349" t="s">
        <v>972</v>
      </c>
      <c r="G290" s="347"/>
      <c r="H290" s="350">
        <v>5.7</v>
      </c>
      <c r="I290" s="144"/>
      <c r="J290" s="347"/>
      <c r="K290" s="347"/>
      <c r="L290" s="142"/>
      <c r="M290" s="145"/>
      <c r="N290" s="146"/>
      <c r="O290" s="146"/>
      <c r="P290" s="146"/>
      <c r="Q290" s="146"/>
      <c r="R290" s="146"/>
      <c r="S290" s="146"/>
      <c r="T290" s="147"/>
      <c r="AT290" s="143" t="s">
        <v>135</v>
      </c>
      <c r="AU290" s="143" t="s">
        <v>83</v>
      </c>
      <c r="AV290" s="13" t="s">
        <v>83</v>
      </c>
      <c r="AW290" s="13" t="s">
        <v>32</v>
      </c>
      <c r="AX290" s="13" t="s">
        <v>73</v>
      </c>
      <c r="AY290" s="143" t="s">
        <v>124</v>
      </c>
    </row>
    <row r="291" spans="1:65" s="13" customFormat="1" x14ac:dyDescent="0.2">
      <c r="B291" s="142"/>
      <c r="C291" s="347"/>
      <c r="D291" s="345" t="s">
        <v>135</v>
      </c>
      <c r="E291" s="348" t="s">
        <v>3</v>
      </c>
      <c r="F291" s="349" t="s">
        <v>973</v>
      </c>
      <c r="G291" s="347"/>
      <c r="H291" s="350">
        <v>31.2</v>
      </c>
      <c r="I291" s="144"/>
      <c r="J291" s="347"/>
      <c r="K291" s="347"/>
      <c r="L291" s="142"/>
      <c r="M291" s="145"/>
      <c r="N291" s="146"/>
      <c r="O291" s="146"/>
      <c r="P291" s="146"/>
      <c r="Q291" s="146"/>
      <c r="R291" s="146"/>
      <c r="S291" s="146"/>
      <c r="T291" s="147"/>
      <c r="AT291" s="143" t="s">
        <v>135</v>
      </c>
      <c r="AU291" s="143" t="s">
        <v>83</v>
      </c>
      <c r="AV291" s="13" t="s">
        <v>83</v>
      </c>
      <c r="AW291" s="13" t="s">
        <v>32</v>
      </c>
      <c r="AX291" s="13" t="s">
        <v>73</v>
      </c>
      <c r="AY291" s="143" t="s">
        <v>124</v>
      </c>
    </row>
    <row r="292" spans="1:65" s="15" customFormat="1" x14ac:dyDescent="0.2">
      <c r="B292" s="154"/>
      <c r="C292" s="351"/>
      <c r="D292" s="345" t="s">
        <v>135</v>
      </c>
      <c r="E292" s="352" t="s">
        <v>3</v>
      </c>
      <c r="F292" s="353" t="s">
        <v>152</v>
      </c>
      <c r="G292" s="351"/>
      <c r="H292" s="354">
        <v>154.00000000000003</v>
      </c>
      <c r="I292" s="156"/>
      <c r="J292" s="351"/>
      <c r="K292" s="351"/>
      <c r="L292" s="154"/>
      <c r="M292" s="157"/>
      <c r="N292" s="158"/>
      <c r="O292" s="158"/>
      <c r="P292" s="158"/>
      <c r="Q292" s="158"/>
      <c r="R292" s="158"/>
      <c r="S292" s="158"/>
      <c r="T292" s="159"/>
      <c r="AT292" s="155" t="s">
        <v>135</v>
      </c>
      <c r="AU292" s="155" t="s">
        <v>83</v>
      </c>
      <c r="AV292" s="15" t="s">
        <v>132</v>
      </c>
      <c r="AW292" s="15" t="s">
        <v>32</v>
      </c>
      <c r="AX292" s="15" t="s">
        <v>73</v>
      </c>
      <c r="AY292" s="155" t="s">
        <v>124</v>
      </c>
    </row>
    <row r="293" spans="1:65" s="13" customFormat="1" x14ac:dyDescent="0.2">
      <c r="B293" s="142"/>
      <c r="C293" s="347"/>
      <c r="D293" s="345" t="s">
        <v>135</v>
      </c>
      <c r="E293" s="348" t="s">
        <v>3</v>
      </c>
      <c r="F293" s="349" t="s">
        <v>974</v>
      </c>
      <c r="G293" s="347"/>
      <c r="H293" s="350">
        <v>161.69999999999999</v>
      </c>
      <c r="I293" s="144"/>
      <c r="J293" s="347"/>
      <c r="K293" s="347"/>
      <c r="L293" s="142"/>
      <c r="M293" s="145"/>
      <c r="N293" s="146"/>
      <c r="O293" s="146"/>
      <c r="P293" s="146"/>
      <c r="Q293" s="146"/>
      <c r="R293" s="146"/>
      <c r="S293" s="146"/>
      <c r="T293" s="147"/>
      <c r="AT293" s="143" t="s">
        <v>135</v>
      </c>
      <c r="AU293" s="143" t="s">
        <v>83</v>
      </c>
      <c r="AV293" s="13" t="s">
        <v>83</v>
      </c>
      <c r="AW293" s="13" t="s">
        <v>32</v>
      </c>
      <c r="AX293" s="13" t="s">
        <v>73</v>
      </c>
      <c r="AY293" s="143" t="s">
        <v>124</v>
      </c>
    </row>
    <row r="294" spans="1:65" s="15" customFormat="1" x14ac:dyDescent="0.2">
      <c r="B294" s="154"/>
      <c r="C294" s="351"/>
      <c r="D294" s="345" t="s">
        <v>135</v>
      </c>
      <c r="E294" s="352" t="s">
        <v>3</v>
      </c>
      <c r="F294" s="353" t="s">
        <v>152</v>
      </c>
      <c r="G294" s="351"/>
      <c r="H294" s="354">
        <v>161.69999999999999</v>
      </c>
      <c r="I294" s="156"/>
      <c r="J294" s="351"/>
      <c r="K294" s="351"/>
      <c r="L294" s="154"/>
      <c r="M294" s="157"/>
      <c r="N294" s="158"/>
      <c r="O294" s="158"/>
      <c r="P294" s="158"/>
      <c r="Q294" s="158"/>
      <c r="R294" s="158"/>
      <c r="S294" s="158"/>
      <c r="T294" s="159"/>
      <c r="AT294" s="155" t="s">
        <v>135</v>
      </c>
      <c r="AU294" s="155" t="s">
        <v>83</v>
      </c>
      <c r="AV294" s="15" t="s">
        <v>132</v>
      </c>
      <c r="AW294" s="15" t="s">
        <v>32</v>
      </c>
      <c r="AX294" s="15" t="s">
        <v>81</v>
      </c>
      <c r="AY294" s="155" t="s">
        <v>124</v>
      </c>
    </row>
    <row r="295" spans="1:65" s="2" customFormat="1" ht="16.5" customHeight="1" x14ac:dyDescent="0.2">
      <c r="A295" s="34"/>
      <c r="B295" s="131"/>
      <c r="C295" s="358" t="s">
        <v>322</v>
      </c>
      <c r="D295" s="358" t="s">
        <v>230</v>
      </c>
      <c r="E295" s="359" t="s">
        <v>975</v>
      </c>
      <c r="F295" s="360" t="s">
        <v>976</v>
      </c>
      <c r="G295" s="361" t="s">
        <v>155</v>
      </c>
      <c r="H295" s="362">
        <v>7.56</v>
      </c>
      <c r="I295" s="166"/>
      <c r="J295" s="363">
        <f>ROUND(I295*H295,2)</f>
        <v>0</v>
      </c>
      <c r="K295" s="360" t="s">
        <v>131</v>
      </c>
      <c r="L295" s="167"/>
      <c r="M295" s="168" t="s">
        <v>3</v>
      </c>
      <c r="N295" s="169" t="s">
        <v>44</v>
      </c>
      <c r="O295" s="55"/>
      <c r="P295" s="135">
        <f>O295*H295</f>
        <v>0</v>
      </c>
      <c r="Q295" s="135">
        <v>0</v>
      </c>
      <c r="R295" s="135">
        <f>Q295*H295</f>
        <v>0</v>
      </c>
      <c r="S295" s="135">
        <v>0</v>
      </c>
      <c r="T295" s="136">
        <f>S295*H295</f>
        <v>0</v>
      </c>
      <c r="U295" s="34"/>
      <c r="V295" s="34"/>
      <c r="W295" s="34"/>
      <c r="X295" s="34"/>
      <c r="Y295" s="34"/>
      <c r="Z295" s="34"/>
      <c r="AA295" s="34"/>
      <c r="AB295" s="34"/>
      <c r="AC295" s="34"/>
      <c r="AD295" s="34"/>
      <c r="AE295" s="34"/>
      <c r="AR295" s="137" t="s">
        <v>166</v>
      </c>
      <c r="AT295" s="137" t="s">
        <v>230</v>
      </c>
      <c r="AU295" s="137" t="s">
        <v>83</v>
      </c>
      <c r="AY295" s="19" t="s">
        <v>124</v>
      </c>
      <c r="BE295" s="138">
        <f>IF(N295="základní",J295,0)</f>
        <v>0</v>
      </c>
      <c r="BF295" s="138">
        <f>IF(N295="snížená",J295,0)</f>
        <v>0</v>
      </c>
      <c r="BG295" s="138">
        <f>IF(N295="zákl. přenesená",J295,0)</f>
        <v>0</v>
      </c>
      <c r="BH295" s="138">
        <f>IF(N295="sníž. přenesená",J295,0)</f>
        <v>0</v>
      </c>
      <c r="BI295" s="138">
        <f>IF(N295="nulová",J295,0)</f>
        <v>0</v>
      </c>
      <c r="BJ295" s="19" t="s">
        <v>81</v>
      </c>
      <c r="BK295" s="138">
        <f>ROUND(I295*H295,2)</f>
        <v>0</v>
      </c>
      <c r="BL295" s="19" t="s">
        <v>132</v>
      </c>
      <c r="BM295" s="137" t="s">
        <v>325</v>
      </c>
    </row>
    <row r="296" spans="1:65" s="2" customFormat="1" ht="16.5" customHeight="1" x14ac:dyDescent="0.2">
      <c r="A296" s="34"/>
      <c r="B296" s="131"/>
      <c r="C296" s="358" t="s">
        <v>233</v>
      </c>
      <c r="D296" s="358" t="s">
        <v>230</v>
      </c>
      <c r="E296" s="359" t="s">
        <v>977</v>
      </c>
      <c r="F296" s="360" t="s">
        <v>978</v>
      </c>
      <c r="G296" s="361" t="s">
        <v>155</v>
      </c>
      <c r="H296" s="362">
        <v>196.77</v>
      </c>
      <c r="I296" s="166"/>
      <c r="J296" s="363">
        <f>ROUND(I296*H296,2)</f>
        <v>0</v>
      </c>
      <c r="K296" s="360" t="s">
        <v>131</v>
      </c>
      <c r="L296" s="167"/>
      <c r="M296" s="168" t="s">
        <v>3</v>
      </c>
      <c r="N296" s="169" t="s">
        <v>44</v>
      </c>
      <c r="O296" s="55"/>
      <c r="P296" s="135">
        <f>O296*H296</f>
        <v>0</v>
      </c>
      <c r="Q296" s="135">
        <v>0</v>
      </c>
      <c r="R296" s="135">
        <f>Q296*H296</f>
        <v>0</v>
      </c>
      <c r="S296" s="135">
        <v>0</v>
      </c>
      <c r="T296" s="136">
        <f>S296*H296</f>
        <v>0</v>
      </c>
      <c r="U296" s="34"/>
      <c r="V296" s="34"/>
      <c r="W296" s="34"/>
      <c r="X296" s="34"/>
      <c r="Y296" s="34"/>
      <c r="Z296" s="34"/>
      <c r="AA296" s="34"/>
      <c r="AB296" s="34"/>
      <c r="AC296" s="34"/>
      <c r="AD296" s="34"/>
      <c r="AE296" s="34"/>
      <c r="AR296" s="137" t="s">
        <v>166</v>
      </c>
      <c r="AT296" s="137" t="s">
        <v>230</v>
      </c>
      <c r="AU296" s="137" t="s">
        <v>83</v>
      </c>
      <c r="AY296" s="19" t="s">
        <v>124</v>
      </c>
      <c r="BE296" s="138">
        <f>IF(N296="základní",J296,0)</f>
        <v>0</v>
      </c>
      <c r="BF296" s="138">
        <f>IF(N296="snížená",J296,0)</f>
        <v>0</v>
      </c>
      <c r="BG296" s="138">
        <f>IF(N296="zákl. přenesená",J296,0)</f>
        <v>0</v>
      </c>
      <c r="BH296" s="138">
        <f>IF(N296="sníž. přenesená",J296,0)</f>
        <v>0</v>
      </c>
      <c r="BI296" s="138">
        <f>IF(N296="nulová",J296,0)</f>
        <v>0</v>
      </c>
      <c r="BJ296" s="19" t="s">
        <v>81</v>
      </c>
      <c r="BK296" s="138">
        <f>ROUND(I296*H296,2)</f>
        <v>0</v>
      </c>
      <c r="BL296" s="19" t="s">
        <v>132</v>
      </c>
      <c r="BM296" s="137" t="s">
        <v>326</v>
      </c>
    </row>
    <row r="297" spans="1:65" s="14" customFormat="1" x14ac:dyDescent="0.2">
      <c r="B297" s="148"/>
      <c r="C297" s="355"/>
      <c r="D297" s="345" t="s">
        <v>135</v>
      </c>
      <c r="E297" s="356" t="s">
        <v>3</v>
      </c>
      <c r="F297" s="357" t="s">
        <v>897</v>
      </c>
      <c r="G297" s="355"/>
      <c r="H297" s="356" t="s">
        <v>3</v>
      </c>
      <c r="I297" s="150"/>
      <c r="J297" s="355"/>
      <c r="K297" s="355"/>
      <c r="L297" s="148"/>
      <c r="M297" s="151"/>
      <c r="N297" s="152"/>
      <c r="O297" s="152"/>
      <c r="P297" s="152"/>
      <c r="Q297" s="152"/>
      <c r="R297" s="152"/>
      <c r="S297" s="152"/>
      <c r="T297" s="153"/>
      <c r="AT297" s="149" t="s">
        <v>135</v>
      </c>
      <c r="AU297" s="149" t="s">
        <v>83</v>
      </c>
      <c r="AV297" s="14" t="s">
        <v>81</v>
      </c>
      <c r="AW297" s="14" t="s">
        <v>32</v>
      </c>
      <c r="AX297" s="14" t="s">
        <v>73</v>
      </c>
      <c r="AY297" s="149" t="s">
        <v>124</v>
      </c>
    </row>
    <row r="298" spans="1:65" s="13" customFormat="1" x14ac:dyDescent="0.2">
      <c r="B298" s="142"/>
      <c r="C298" s="347"/>
      <c r="D298" s="345" t="s">
        <v>135</v>
      </c>
      <c r="E298" s="348" t="s">
        <v>3</v>
      </c>
      <c r="F298" s="349" t="s">
        <v>979</v>
      </c>
      <c r="G298" s="347"/>
      <c r="H298" s="350">
        <v>19.2</v>
      </c>
      <c r="I298" s="144"/>
      <c r="J298" s="347"/>
      <c r="K298" s="347"/>
      <c r="L298" s="142"/>
      <c r="M298" s="145"/>
      <c r="N298" s="146"/>
      <c r="O298" s="146"/>
      <c r="P298" s="146"/>
      <c r="Q298" s="146"/>
      <c r="R298" s="146"/>
      <c r="S298" s="146"/>
      <c r="T298" s="147"/>
      <c r="AT298" s="143" t="s">
        <v>135</v>
      </c>
      <c r="AU298" s="143" t="s">
        <v>83</v>
      </c>
      <c r="AV298" s="13" t="s">
        <v>83</v>
      </c>
      <c r="AW298" s="13" t="s">
        <v>32</v>
      </c>
      <c r="AX298" s="13" t="s">
        <v>73</v>
      </c>
      <c r="AY298" s="143" t="s">
        <v>124</v>
      </c>
    </row>
    <row r="299" spans="1:65" s="14" customFormat="1" x14ac:dyDescent="0.2">
      <c r="B299" s="148"/>
      <c r="C299" s="355"/>
      <c r="D299" s="345" t="s">
        <v>135</v>
      </c>
      <c r="E299" s="356" t="s">
        <v>3</v>
      </c>
      <c r="F299" s="357" t="s">
        <v>899</v>
      </c>
      <c r="G299" s="355"/>
      <c r="H299" s="356" t="s">
        <v>3</v>
      </c>
      <c r="I299" s="150"/>
      <c r="J299" s="355"/>
      <c r="K299" s="355"/>
      <c r="L299" s="148"/>
      <c r="M299" s="151"/>
      <c r="N299" s="152"/>
      <c r="O299" s="152"/>
      <c r="P299" s="152"/>
      <c r="Q299" s="152"/>
      <c r="R299" s="152"/>
      <c r="S299" s="152"/>
      <c r="T299" s="153"/>
      <c r="AT299" s="149" t="s">
        <v>135</v>
      </c>
      <c r="AU299" s="149" t="s">
        <v>83</v>
      </c>
      <c r="AV299" s="14" t="s">
        <v>81</v>
      </c>
      <c r="AW299" s="14" t="s">
        <v>32</v>
      </c>
      <c r="AX299" s="14" t="s">
        <v>73</v>
      </c>
      <c r="AY299" s="149" t="s">
        <v>124</v>
      </c>
    </row>
    <row r="300" spans="1:65" s="13" customFormat="1" x14ac:dyDescent="0.2">
      <c r="B300" s="142"/>
      <c r="C300" s="347"/>
      <c r="D300" s="345" t="s">
        <v>135</v>
      </c>
      <c r="E300" s="348" t="s">
        <v>3</v>
      </c>
      <c r="F300" s="349" t="s">
        <v>900</v>
      </c>
      <c r="G300" s="347"/>
      <c r="H300" s="350">
        <v>13.6</v>
      </c>
      <c r="I300" s="144"/>
      <c r="J300" s="347"/>
      <c r="K300" s="347"/>
      <c r="L300" s="142"/>
      <c r="M300" s="145"/>
      <c r="N300" s="146"/>
      <c r="O300" s="146"/>
      <c r="P300" s="146"/>
      <c r="Q300" s="146"/>
      <c r="R300" s="146"/>
      <c r="S300" s="146"/>
      <c r="T300" s="147"/>
      <c r="AT300" s="143" t="s">
        <v>135</v>
      </c>
      <c r="AU300" s="143" t="s">
        <v>83</v>
      </c>
      <c r="AV300" s="13" t="s">
        <v>83</v>
      </c>
      <c r="AW300" s="13" t="s">
        <v>32</v>
      </c>
      <c r="AX300" s="13" t="s">
        <v>73</v>
      </c>
      <c r="AY300" s="143" t="s">
        <v>124</v>
      </c>
    </row>
    <row r="301" spans="1:65" s="14" customFormat="1" x14ac:dyDescent="0.2">
      <c r="B301" s="148"/>
      <c r="C301" s="355"/>
      <c r="D301" s="345" t="s">
        <v>135</v>
      </c>
      <c r="E301" s="356" t="s">
        <v>3</v>
      </c>
      <c r="F301" s="357" t="s">
        <v>901</v>
      </c>
      <c r="G301" s="355"/>
      <c r="H301" s="356" t="s">
        <v>3</v>
      </c>
      <c r="I301" s="150"/>
      <c r="J301" s="355"/>
      <c r="K301" s="355"/>
      <c r="L301" s="148"/>
      <c r="M301" s="151"/>
      <c r="N301" s="152"/>
      <c r="O301" s="152"/>
      <c r="P301" s="152"/>
      <c r="Q301" s="152"/>
      <c r="R301" s="152"/>
      <c r="S301" s="152"/>
      <c r="T301" s="153"/>
      <c r="AT301" s="149" t="s">
        <v>135</v>
      </c>
      <c r="AU301" s="149" t="s">
        <v>83</v>
      </c>
      <c r="AV301" s="14" t="s">
        <v>81</v>
      </c>
      <c r="AW301" s="14" t="s">
        <v>32</v>
      </c>
      <c r="AX301" s="14" t="s">
        <v>73</v>
      </c>
      <c r="AY301" s="149" t="s">
        <v>124</v>
      </c>
    </row>
    <row r="302" spans="1:65" s="13" customFormat="1" x14ac:dyDescent="0.2">
      <c r="B302" s="142"/>
      <c r="C302" s="347"/>
      <c r="D302" s="345" t="s">
        <v>135</v>
      </c>
      <c r="E302" s="348" t="s">
        <v>3</v>
      </c>
      <c r="F302" s="349" t="s">
        <v>980</v>
      </c>
      <c r="G302" s="347"/>
      <c r="H302" s="350">
        <v>4.8</v>
      </c>
      <c r="I302" s="144"/>
      <c r="J302" s="347"/>
      <c r="K302" s="347"/>
      <c r="L302" s="142"/>
      <c r="M302" s="145"/>
      <c r="N302" s="146"/>
      <c r="O302" s="146"/>
      <c r="P302" s="146"/>
      <c r="Q302" s="146"/>
      <c r="R302" s="146"/>
      <c r="S302" s="146"/>
      <c r="T302" s="147"/>
      <c r="AT302" s="143" t="s">
        <v>135</v>
      </c>
      <c r="AU302" s="143" t="s">
        <v>83</v>
      </c>
      <c r="AV302" s="13" t="s">
        <v>83</v>
      </c>
      <c r="AW302" s="13" t="s">
        <v>32</v>
      </c>
      <c r="AX302" s="13" t="s">
        <v>73</v>
      </c>
      <c r="AY302" s="143" t="s">
        <v>124</v>
      </c>
    </row>
    <row r="303" spans="1:65" s="14" customFormat="1" x14ac:dyDescent="0.2">
      <c r="B303" s="148"/>
      <c r="C303" s="355"/>
      <c r="D303" s="345" t="s">
        <v>135</v>
      </c>
      <c r="E303" s="356" t="s">
        <v>3</v>
      </c>
      <c r="F303" s="357" t="s">
        <v>899</v>
      </c>
      <c r="G303" s="355"/>
      <c r="H303" s="356" t="s">
        <v>3</v>
      </c>
      <c r="I303" s="150"/>
      <c r="J303" s="355"/>
      <c r="K303" s="355"/>
      <c r="L303" s="148"/>
      <c r="M303" s="151"/>
      <c r="N303" s="152"/>
      <c r="O303" s="152"/>
      <c r="P303" s="152"/>
      <c r="Q303" s="152"/>
      <c r="R303" s="152"/>
      <c r="S303" s="152"/>
      <c r="T303" s="153"/>
      <c r="AT303" s="149" t="s">
        <v>135</v>
      </c>
      <c r="AU303" s="149" t="s">
        <v>83</v>
      </c>
      <c r="AV303" s="14" t="s">
        <v>81</v>
      </c>
      <c r="AW303" s="14" t="s">
        <v>32</v>
      </c>
      <c r="AX303" s="14" t="s">
        <v>73</v>
      </c>
      <c r="AY303" s="149" t="s">
        <v>124</v>
      </c>
    </row>
    <row r="304" spans="1:65" s="13" customFormat="1" x14ac:dyDescent="0.2">
      <c r="B304" s="142"/>
      <c r="C304" s="347"/>
      <c r="D304" s="345" t="s">
        <v>135</v>
      </c>
      <c r="E304" s="348" t="s">
        <v>3</v>
      </c>
      <c r="F304" s="349" t="s">
        <v>903</v>
      </c>
      <c r="G304" s="347"/>
      <c r="H304" s="350">
        <v>6.9</v>
      </c>
      <c r="I304" s="144"/>
      <c r="J304" s="347"/>
      <c r="K304" s="347"/>
      <c r="L304" s="142"/>
      <c r="M304" s="145"/>
      <c r="N304" s="146"/>
      <c r="O304" s="146"/>
      <c r="P304" s="146"/>
      <c r="Q304" s="146"/>
      <c r="R304" s="146"/>
      <c r="S304" s="146"/>
      <c r="T304" s="147"/>
      <c r="AT304" s="143" t="s">
        <v>135</v>
      </c>
      <c r="AU304" s="143" t="s">
        <v>83</v>
      </c>
      <c r="AV304" s="13" t="s">
        <v>83</v>
      </c>
      <c r="AW304" s="13" t="s">
        <v>32</v>
      </c>
      <c r="AX304" s="13" t="s">
        <v>73</v>
      </c>
      <c r="AY304" s="143" t="s">
        <v>124</v>
      </c>
    </row>
    <row r="305" spans="1:65" s="14" customFormat="1" x14ac:dyDescent="0.2">
      <c r="B305" s="148"/>
      <c r="C305" s="355"/>
      <c r="D305" s="345" t="s">
        <v>135</v>
      </c>
      <c r="E305" s="356" t="s">
        <v>3</v>
      </c>
      <c r="F305" s="357" t="s">
        <v>904</v>
      </c>
      <c r="G305" s="355"/>
      <c r="H305" s="356" t="s">
        <v>3</v>
      </c>
      <c r="I305" s="150"/>
      <c r="J305" s="355"/>
      <c r="K305" s="355"/>
      <c r="L305" s="148"/>
      <c r="M305" s="151"/>
      <c r="N305" s="152"/>
      <c r="O305" s="152"/>
      <c r="P305" s="152"/>
      <c r="Q305" s="152"/>
      <c r="R305" s="152"/>
      <c r="S305" s="152"/>
      <c r="T305" s="153"/>
      <c r="AT305" s="149" t="s">
        <v>135</v>
      </c>
      <c r="AU305" s="149" t="s">
        <v>83</v>
      </c>
      <c r="AV305" s="14" t="s">
        <v>81</v>
      </c>
      <c r="AW305" s="14" t="s">
        <v>32</v>
      </c>
      <c r="AX305" s="14" t="s">
        <v>73</v>
      </c>
      <c r="AY305" s="149" t="s">
        <v>124</v>
      </c>
    </row>
    <row r="306" spans="1:65" s="13" customFormat="1" x14ac:dyDescent="0.2">
      <c r="B306" s="142"/>
      <c r="C306" s="347"/>
      <c r="D306" s="345" t="s">
        <v>135</v>
      </c>
      <c r="E306" s="348" t="s">
        <v>3</v>
      </c>
      <c r="F306" s="349" t="s">
        <v>981</v>
      </c>
      <c r="G306" s="347"/>
      <c r="H306" s="350">
        <v>9.6</v>
      </c>
      <c r="I306" s="144"/>
      <c r="J306" s="347"/>
      <c r="K306" s="347"/>
      <c r="L306" s="142"/>
      <c r="M306" s="145"/>
      <c r="N306" s="146"/>
      <c r="O306" s="146"/>
      <c r="P306" s="146"/>
      <c r="Q306" s="146"/>
      <c r="R306" s="146"/>
      <c r="S306" s="146"/>
      <c r="T306" s="147"/>
      <c r="AT306" s="143" t="s">
        <v>135</v>
      </c>
      <c r="AU306" s="143" t="s">
        <v>83</v>
      </c>
      <c r="AV306" s="13" t="s">
        <v>83</v>
      </c>
      <c r="AW306" s="13" t="s">
        <v>32</v>
      </c>
      <c r="AX306" s="13" t="s">
        <v>73</v>
      </c>
      <c r="AY306" s="143" t="s">
        <v>124</v>
      </c>
    </row>
    <row r="307" spans="1:65" s="13" customFormat="1" x14ac:dyDescent="0.2">
      <c r="B307" s="142"/>
      <c r="C307" s="347"/>
      <c r="D307" s="345" t="s">
        <v>135</v>
      </c>
      <c r="E307" s="348" t="s">
        <v>3</v>
      </c>
      <c r="F307" s="349" t="s">
        <v>982</v>
      </c>
      <c r="G307" s="347"/>
      <c r="H307" s="350">
        <v>48</v>
      </c>
      <c r="I307" s="144"/>
      <c r="J307" s="347"/>
      <c r="K307" s="347"/>
      <c r="L307" s="142"/>
      <c r="M307" s="145"/>
      <c r="N307" s="146"/>
      <c r="O307" s="146"/>
      <c r="P307" s="146"/>
      <c r="Q307" s="146"/>
      <c r="R307" s="146"/>
      <c r="S307" s="146"/>
      <c r="T307" s="147"/>
      <c r="AT307" s="143" t="s">
        <v>135</v>
      </c>
      <c r="AU307" s="143" t="s">
        <v>83</v>
      </c>
      <c r="AV307" s="13" t="s">
        <v>83</v>
      </c>
      <c r="AW307" s="13" t="s">
        <v>32</v>
      </c>
      <c r="AX307" s="13" t="s">
        <v>73</v>
      </c>
      <c r="AY307" s="143" t="s">
        <v>124</v>
      </c>
    </row>
    <row r="308" spans="1:65" s="13" customFormat="1" x14ac:dyDescent="0.2">
      <c r="B308" s="142"/>
      <c r="C308" s="347"/>
      <c r="D308" s="345" t="s">
        <v>135</v>
      </c>
      <c r="E308" s="348" t="s">
        <v>3</v>
      </c>
      <c r="F308" s="349" t="s">
        <v>979</v>
      </c>
      <c r="G308" s="347"/>
      <c r="H308" s="350">
        <v>19.2</v>
      </c>
      <c r="I308" s="144"/>
      <c r="J308" s="347"/>
      <c r="K308" s="347"/>
      <c r="L308" s="142"/>
      <c r="M308" s="145"/>
      <c r="N308" s="146"/>
      <c r="O308" s="146"/>
      <c r="P308" s="146"/>
      <c r="Q308" s="146"/>
      <c r="R308" s="146"/>
      <c r="S308" s="146"/>
      <c r="T308" s="147"/>
      <c r="AT308" s="143" t="s">
        <v>135</v>
      </c>
      <c r="AU308" s="143" t="s">
        <v>83</v>
      </c>
      <c r="AV308" s="13" t="s">
        <v>83</v>
      </c>
      <c r="AW308" s="13" t="s">
        <v>32</v>
      </c>
      <c r="AX308" s="13" t="s">
        <v>73</v>
      </c>
      <c r="AY308" s="143" t="s">
        <v>124</v>
      </c>
    </row>
    <row r="309" spans="1:65" s="14" customFormat="1" x14ac:dyDescent="0.2">
      <c r="B309" s="148"/>
      <c r="C309" s="355"/>
      <c r="D309" s="345" t="s">
        <v>135</v>
      </c>
      <c r="E309" s="356" t="s">
        <v>3</v>
      </c>
      <c r="F309" s="357" t="s">
        <v>908</v>
      </c>
      <c r="G309" s="355"/>
      <c r="H309" s="356" t="s">
        <v>3</v>
      </c>
      <c r="I309" s="150"/>
      <c r="J309" s="355"/>
      <c r="K309" s="355"/>
      <c r="L309" s="148"/>
      <c r="M309" s="151"/>
      <c r="N309" s="152"/>
      <c r="O309" s="152"/>
      <c r="P309" s="152"/>
      <c r="Q309" s="152"/>
      <c r="R309" s="152"/>
      <c r="S309" s="152"/>
      <c r="T309" s="153"/>
      <c r="AT309" s="149" t="s">
        <v>135</v>
      </c>
      <c r="AU309" s="149" t="s">
        <v>83</v>
      </c>
      <c r="AV309" s="14" t="s">
        <v>81</v>
      </c>
      <c r="AW309" s="14" t="s">
        <v>32</v>
      </c>
      <c r="AX309" s="14" t="s">
        <v>73</v>
      </c>
      <c r="AY309" s="149" t="s">
        <v>124</v>
      </c>
    </row>
    <row r="310" spans="1:65" s="13" customFormat="1" x14ac:dyDescent="0.2">
      <c r="B310" s="142"/>
      <c r="C310" s="347"/>
      <c r="D310" s="345" t="s">
        <v>135</v>
      </c>
      <c r="E310" s="348" t="s">
        <v>3</v>
      </c>
      <c r="F310" s="349" t="s">
        <v>983</v>
      </c>
      <c r="G310" s="347"/>
      <c r="H310" s="350">
        <v>25.2</v>
      </c>
      <c r="I310" s="144"/>
      <c r="J310" s="347"/>
      <c r="K310" s="347"/>
      <c r="L310" s="142"/>
      <c r="M310" s="145"/>
      <c r="N310" s="146"/>
      <c r="O310" s="146"/>
      <c r="P310" s="146"/>
      <c r="Q310" s="146"/>
      <c r="R310" s="146"/>
      <c r="S310" s="146"/>
      <c r="T310" s="147"/>
      <c r="AT310" s="143" t="s">
        <v>135</v>
      </c>
      <c r="AU310" s="143" t="s">
        <v>83</v>
      </c>
      <c r="AV310" s="13" t="s">
        <v>83</v>
      </c>
      <c r="AW310" s="13" t="s">
        <v>32</v>
      </c>
      <c r="AX310" s="13" t="s">
        <v>73</v>
      </c>
      <c r="AY310" s="143" t="s">
        <v>124</v>
      </c>
    </row>
    <row r="311" spans="1:65" s="13" customFormat="1" x14ac:dyDescent="0.2">
      <c r="B311" s="142"/>
      <c r="C311" s="347"/>
      <c r="D311" s="345" t="s">
        <v>135</v>
      </c>
      <c r="E311" s="348" t="s">
        <v>3</v>
      </c>
      <c r="F311" s="349" t="s">
        <v>984</v>
      </c>
      <c r="G311" s="347"/>
      <c r="H311" s="350">
        <v>24</v>
      </c>
      <c r="I311" s="144"/>
      <c r="J311" s="347"/>
      <c r="K311" s="347"/>
      <c r="L311" s="142"/>
      <c r="M311" s="145"/>
      <c r="N311" s="146"/>
      <c r="O311" s="146"/>
      <c r="P311" s="146"/>
      <c r="Q311" s="146"/>
      <c r="R311" s="146"/>
      <c r="S311" s="146"/>
      <c r="T311" s="147"/>
      <c r="AT311" s="143" t="s">
        <v>135</v>
      </c>
      <c r="AU311" s="143" t="s">
        <v>83</v>
      </c>
      <c r="AV311" s="13" t="s">
        <v>83</v>
      </c>
      <c r="AW311" s="13" t="s">
        <v>32</v>
      </c>
      <c r="AX311" s="13" t="s">
        <v>73</v>
      </c>
      <c r="AY311" s="143" t="s">
        <v>124</v>
      </c>
    </row>
    <row r="312" spans="1:65" s="13" customFormat="1" x14ac:dyDescent="0.2">
      <c r="B312" s="142"/>
      <c r="C312" s="347"/>
      <c r="D312" s="345" t="s">
        <v>135</v>
      </c>
      <c r="E312" s="348" t="s">
        <v>3</v>
      </c>
      <c r="F312" s="349" t="s">
        <v>985</v>
      </c>
      <c r="G312" s="347"/>
      <c r="H312" s="350">
        <v>9.6</v>
      </c>
      <c r="I312" s="144"/>
      <c r="J312" s="347"/>
      <c r="K312" s="347"/>
      <c r="L312" s="142"/>
      <c r="M312" s="145"/>
      <c r="N312" s="146"/>
      <c r="O312" s="146"/>
      <c r="P312" s="146"/>
      <c r="Q312" s="146"/>
      <c r="R312" s="146"/>
      <c r="S312" s="146"/>
      <c r="T312" s="147"/>
      <c r="AT312" s="143" t="s">
        <v>135</v>
      </c>
      <c r="AU312" s="143" t="s">
        <v>83</v>
      </c>
      <c r="AV312" s="13" t="s">
        <v>83</v>
      </c>
      <c r="AW312" s="13" t="s">
        <v>32</v>
      </c>
      <c r="AX312" s="13" t="s">
        <v>73</v>
      </c>
      <c r="AY312" s="143" t="s">
        <v>124</v>
      </c>
    </row>
    <row r="313" spans="1:65" s="14" customFormat="1" x14ac:dyDescent="0.2">
      <c r="B313" s="148"/>
      <c r="C313" s="355"/>
      <c r="D313" s="345" t="s">
        <v>135</v>
      </c>
      <c r="E313" s="356" t="s">
        <v>3</v>
      </c>
      <c r="F313" s="357" t="s">
        <v>899</v>
      </c>
      <c r="G313" s="355"/>
      <c r="H313" s="356" t="s">
        <v>3</v>
      </c>
      <c r="I313" s="150"/>
      <c r="J313" s="355"/>
      <c r="K313" s="355"/>
      <c r="L313" s="148"/>
      <c r="M313" s="151"/>
      <c r="N313" s="152"/>
      <c r="O313" s="152"/>
      <c r="P313" s="152"/>
      <c r="Q313" s="152"/>
      <c r="R313" s="152"/>
      <c r="S313" s="152"/>
      <c r="T313" s="153"/>
      <c r="AT313" s="149" t="s">
        <v>135</v>
      </c>
      <c r="AU313" s="149" t="s">
        <v>83</v>
      </c>
      <c r="AV313" s="14" t="s">
        <v>81</v>
      </c>
      <c r="AW313" s="14" t="s">
        <v>32</v>
      </c>
      <c r="AX313" s="14" t="s">
        <v>73</v>
      </c>
      <c r="AY313" s="149" t="s">
        <v>124</v>
      </c>
    </row>
    <row r="314" spans="1:65" s="13" customFormat="1" x14ac:dyDescent="0.2">
      <c r="B314" s="142"/>
      <c r="C314" s="347"/>
      <c r="D314" s="345" t="s">
        <v>135</v>
      </c>
      <c r="E314" s="348" t="s">
        <v>3</v>
      </c>
      <c r="F314" s="349" t="s">
        <v>912</v>
      </c>
      <c r="G314" s="347"/>
      <c r="H314" s="350">
        <v>7.3</v>
      </c>
      <c r="I314" s="144"/>
      <c r="J314" s="347"/>
      <c r="K314" s="347"/>
      <c r="L314" s="142"/>
      <c r="M314" s="145"/>
      <c r="N314" s="146"/>
      <c r="O314" s="146"/>
      <c r="P314" s="146"/>
      <c r="Q314" s="146"/>
      <c r="R314" s="146"/>
      <c r="S314" s="146"/>
      <c r="T314" s="147"/>
      <c r="AT314" s="143" t="s">
        <v>135</v>
      </c>
      <c r="AU314" s="143" t="s">
        <v>83</v>
      </c>
      <c r="AV314" s="13" t="s">
        <v>83</v>
      </c>
      <c r="AW314" s="13" t="s">
        <v>32</v>
      </c>
      <c r="AX314" s="13" t="s">
        <v>73</v>
      </c>
      <c r="AY314" s="143" t="s">
        <v>124</v>
      </c>
    </row>
    <row r="315" spans="1:65" s="15" customFormat="1" x14ac:dyDescent="0.2">
      <c r="B315" s="154"/>
      <c r="C315" s="351"/>
      <c r="D315" s="345" t="s">
        <v>135</v>
      </c>
      <c r="E315" s="352" t="s">
        <v>3</v>
      </c>
      <c r="F315" s="353" t="s">
        <v>152</v>
      </c>
      <c r="G315" s="351"/>
      <c r="H315" s="354">
        <v>187.4</v>
      </c>
      <c r="I315" s="156"/>
      <c r="J315" s="351"/>
      <c r="K315" s="351"/>
      <c r="L315" s="154"/>
      <c r="M315" s="157"/>
      <c r="N315" s="158"/>
      <c r="O315" s="158"/>
      <c r="P315" s="158"/>
      <c r="Q315" s="158"/>
      <c r="R315" s="158"/>
      <c r="S315" s="158"/>
      <c r="T315" s="159"/>
      <c r="AT315" s="155" t="s">
        <v>135</v>
      </c>
      <c r="AU315" s="155" t="s">
        <v>83</v>
      </c>
      <c r="AV315" s="15" t="s">
        <v>132</v>
      </c>
      <c r="AW315" s="15" t="s">
        <v>32</v>
      </c>
      <c r="AX315" s="15" t="s">
        <v>73</v>
      </c>
      <c r="AY315" s="155" t="s">
        <v>124</v>
      </c>
    </row>
    <row r="316" spans="1:65" s="13" customFormat="1" x14ac:dyDescent="0.2">
      <c r="B316" s="142"/>
      <c r="C316" s="347"/>
      <c r="D316" s="345" t="s">
        <v>135</v>
      </c>
      <c r="E316" s="348" t="s">
        <v>3</v>
      </c>
      <c r="F316" s="349" t="s">
        <v>986</v>
      </c>
      <c r="G316" s="347"/>
      <c r="H316" s="350">
        <v>196.77</v>
      </c>
      <c r="I316" s="144"/>
      <c r="J316" s="347"/>
      <c r="K316" s="347"/>
      <c r="L316" s="142"/>
      <c r="M316" s="145"/>
      <c r="N316" s="146"/>
      <c r="O316" s="146"/>
      <c r="P316" s="146"/>
      <c r="Q316" s="146"/>
      <c r="R316" s="146"/>
      <c r="S316" s="146"/>
      <c r="T316" s="147"/>
      <c r="AT316" s="143" t="s">
        <v>135</v>
      </c>
      <c r="AU316" s="143" t="s">
        <v>83</v>
      </c>
      <c r="AV316" s="13" t="s">
        <v>83</v>
      </c>
      <c r="AW316" s="13" t="s">
        <v>32</v>
      </c>
      <c r="AX316" s="13" t="s">
        <v>73</v>
      </c>
      <c r="AY316" s="143" t="s">
        <v>124</v>
      </c>
    </row>
    <row r="317" spans="1:65" s="15" customFormat="1" x14ac:dyDescent="0.2">
      <c r="B317" s="154"/>
      <c r="C317" s="351"/>
      <c r="D317" s="345" t="s">
        <v>135</v>
      </c>
      <c r="E317" s="352" t="s">
        <v>3</v>
      </c>
      <c r="F317" s="353" t="s">
        <v>152</v>
      </c>
      <c r="G317" s="351"/>
      <c r="H317" s="354">
        <v>196.77</v>
      </c>
      <c r="I317" s="156"/>
      <c r="J317" s="351"/>
      <c r="K317" s="351"/>
      <c r="L317" s="154"/>
      <c r="M317" s="157"/>
      <c r="N317" s="158"/>
      <c r="O317" s="158"/>
      <c r="P317" s="158"/>
      <c r="Q317" s="158"/>
      <c r="R317" s="158"/>
      <c r="S317" s="158"/>
      <c r="T317" s="159"/>
      <c r="AT317" s="155" t="s">
        <v>135</v>
      </c>
      <c r="AU317" s="155" t="s">
        <v>83</v>
      </c>
      <c r="AV317" s="15" t="s">
        <v>132</v>
      </c>
      <c r="AW317" s="15" t="s">
        <v>32</v>
      </c>
      <c r="AX317" s="15" t="s">
        <v>81</v>
      </c>
      <c r="AY317" s="155" t="s">
        <v>124</v>
      </c>
    </row>
    <row r="318" spans="1:65" s="2" customFormat="1" ht="16.5" customHeight="1" x14ac:dyDescent="0.2">
      <c r="A318" s="34"/>
      <c r="B318" s="131"/>
      <c r="C318" s="358" t="s">
        <v>328</v>
      </c>
      <c r="D318" s="358" t="s">
        <v>230</v>
      </c>
      <c r="E318" s="359" t="s">
        <v>987</v>
      </c>
      <c r="F318" s="360" t="s">
        <v>988</v>
      </c>
      <c r="G318" s="361" t="s">
        <v>155</v>
      </c>
      <c r="H318" s="362">
        <v>67.83</v>
      </c>
      <c r="I318" s="166"/>
      <c r="J318" s="363">
        <f>ROUND(I318*H318,2)</f>
        <v>0</v>
      </c>
      <c r="K318" s="360" t="s">
        <v>131</v>
      </c>
      <c r="L318" s="167"/>
      <c r="M318" s="168" t="s">
        <v>3</v>
      </c>
      <c r="N318" s="169" t="s">
        <v>44</v>
      </c>
      <c r="O318" s="55"/>
      <c r="P318" s="135">
        <f>O318*H318</f>
        <v>0</v>
      </c>
      <c r="Q318" s="135">
        <v>0</v>
      </c>
      <c r="R318" s="135">
        <f>Q318*H318</f>
        <v>0</v>
      </c>
      <c r="S318" s="135">
        <v>0</v>
      </c>
      <c r="T318" s="136">
        <f>S318*H318</f>
        <v>0</v>
      </c>
      <c r="U318" s="34"/>
      <c r="V318" s="34"/>
      <c r="W318" s="34"/>
      <c r="X318" s="34"/>
      <c r="Y318" s="34"/>
      <c r="Z318" s="34"/>
      <c r="AA318" s="34"/>
      <c r="AB318" s="34"/>
      <c r="AC318" s="34"/>
      <c r="AD318" s="34"/>
      <c r="AE318" s="34"/>
      <c r="AR318" s="137" t="s">
        <v>166</v>
      </c>
      <c r="AT318" s="137" t="s">
        <v>230</v>
      </c>
      <c r="AU318" s="137" t="s">
        <v>83</v>
      </c>
      <c r="AY318" s="19" t="s">
        <v>124</v>
      </c>
      <c r="BE318" s="138">
        <f>IF(N318="základní",J318,0)</f>
        <v>0</v>
      </c>
      <c r="BF318" s="138">
        <f>IF(N318="snížená",J318,0)</f>
        <v>0</v>
      </c>
      <c r="BG318" s="138">
        <f>IF(N318="zákl. přenesená",J318,0)</f>
        <v>0</v>
      </c>
      <c r="BH318" s="138">
        <f>IF(N318="sníž. přenesená",J318,0)</f>
        <v>0</v>
      </c>
      <c r="BI318" s="138">
        <f>IF(N318="nulová",J318,0)</f>
        <v>0</v>
      </c>
      <c r="BJ318" s="19" t="s">
        <v>81</v>
      </c>
      <c r="BK318" s="138">
        <f>ROUND(I318*H318,2)</f>
        <v>0</v>
      </c>
      <c r="BL318" s="19" t="s">
        <v>132</v>
      </c>
      <c r="BM318" s="137" t="s">
        <v>332</v>
      </c>
    </row>
    <row r="319" spans="1:65" s="14" customFormat="1" x14ac:dyDescent="0.2">
      <c r="B319" s="148"/>
      <c r="C319" s="355"/>
      <c r="D319" s="345" t="s">
        <v>135</v>
      </c>
      <c r="E319" s="356" t="s">
        <v>3</v>
      </c>
      <c r="F319" s="357" t="s">
        <v>897</v>
      </c>
      <c r="G319" s="355"/>
      <c r="H319" s="356" t="s">
        <v>3</v>
      </c>
      <c r="I319" s="150"/>
      <c r="J319" s="355"/>
      <c r="K319" s="355"/>
      <c r="L319" s="148"/>
      <c r="M319" s="151"/>
      <c r="N319" s="152"/>
      <c r="O319" s="152"/>
      <c r="P319" s="152"/>
      <c r="Q319" s="152"/>
      <c r="R319" s="152"/>
      <c r="S319" s="152"/>
      <c r="T319" s="153"/>
      <c r="AT319" s="149" t="s">
        <v>135</v>
      </c>
      <c r="AU319" s="149" t="s">
        <v>83</v>
      </c>
      <c r="AV319" s="14" t="s">
        <v>81</v>
      </c>
      <c r="AW319" s="14" t="s">
        <v>32</v>
      </c>
      <c r="AX319" s="14" t="s">
        <v>73</v>
      </c>
      <c r="AY319" s="149" t="s">
        <v>124</v>
      </c>
    </row>
    <row r="320" spans="1:65" s="13" customFormat="1" x14ac:dyDescent="0.2">
      <c r="B320" s="142"/>
      <c r="C320" s="347"/>
      <c r="D320" s="345" t="s">
        <v>135</v>
      </c>
      <c r="E320" s="348" t="s">
        <v>3</v>
      </c>
      <c r="F320" s="349" t="s">
        <v>989</v>
      </c>
      <c r="G320" s="347"/>
      <c r="H320" s="350">
        <v>4.8</v>
      </c>
      <c r="I320" s="144"/>
      <c r="J320" s="347"/>
      <c r="K320" s="347"/>
      <c r="L320" s="142"/>
      <c r="M320" s="145"/>
      <c r="N320" s="146"/>
      <c r="O320" s="146"/>
      <c r="P320" s="146"/>
      <c r="Q320" s="146"/>
      <c r="R320" s="146"/>
      <c r="S320" s="146"/>
      <c r="T320" s="147"/>
      <c r="AT320" s="143" t="s">
        <v>135</v>
      </c>
      <c r="AU320" s="143" t="s">
        <v>83</v>
      </c>
      <c r="AV320" s="13" t="s">
        <v>83</v>
      </c>
      <c r="AW320" s="13" t="s">
        <v>32</v>
      </c>
      <c r="AX320" s="13" t="s">
        <v>73</v>
      </c>
      <c r="AY320" s="143" t="s">
        <v>124</v>
      </c>
    </row>
    <row r="321" spans="2:51" s="14" customFormat="1" x14ac:dyDescent="0.2">
      <c r="B321" s="148"/>
      <c r="C321" s="355"/>
      <c r="D321" s="345" t="s">
        <v>135</v>
      </c>
      <c r="E321" s="356" t="s">
        <v>3</v>
      </c>
      <c r="F321" s="357" t="s">
        <v>899</v>
      </c>
      <c r="G321" s="355"/>
      <c r="H321" s="356" t="s">
        <v>3</v>
      </c>
      <c r="I321" s="150"/>
      <c r="J321" s="355"/>
      <c r="K321" s="355"/>
      <c r="L321" s="148"/>
      <c r="M321" s="151"/>
      <c r="N321" s="152"/>
      <c r="O321" s="152"/>
      <c r="P321" s="152"/>
      <c r="Q321" s="152"/>
      <c r="R321" s="152"/>
      <c r="S321" s="152"/>
      <c r="T321" s="153"/>
      <c r="AT321" s="149" t="s">
        <v>135</v>
      </c>
      <c r="AU321" s="149" t="s">
        <v>83</v>
      </c>
      <c r="AV321" s="14" t="s">
        <v>81</v>
      </c>
      <c r="AW321" s="14" t="s">
        <v>32</v>
      </c>
      <c r="AX321" s="14" t="s">
        <v>73</v>
      </c>
      <c r="AY321" s="149" t="s">
        <v>124</v>
      </c>
    </row>
    <row r="322" spans="2:51" s="13" customFormat="1" x14ac:dyDescent="0.2">
      <c r="B322" s="142"/>
      <c r="C322" s="347"/>
      <c r="D322" s="345" t="s">
        <v>135</v>
      </c>
      <c r="E322" s="348" t="s">
        <v>3</v>
      </c>
      <c r="F322" s="349" t="s">
        <v>990</v>
      </c>
      <c r="G322" s="347"/>
      <c r="H322" s="350">
        <v>3.2</v>
      </c>
      <c r="I322" s="144"/>
      <c r="J322" s="347"/>
      <c r="K322" s="347"/>
      <c r="L322" s="142"/>
      <c r="M322" s="145"/>
      <c r="N322" s="146"/>
      <c r="O322" s="146"/>
      <c r="P322" s="146"/>
      <c r="Q322" s="146"/>
      <c r="R322" s="146"/>
      <c r="S322" s="146"/>
      <c r="T322" s="147"/>
      <c r="AT322" s="143" t="s">
        <v>135</v>
      </c>
      <c r="AU322" s="143" t="s">
        <v>83</v>
      </c>
      <c r="AV322" s="13" t="s">
        <v>83</v>
      </c>
      <c r="AW322" s="13" t="s">
        <v>32</v>
      </c>
      <c r="AX322" s="13" t="s">
        <v>73</v>
      </c>
      <c r="AY322" s="143" t="s">
        <v>124</v>
      </c>
    </row>
    <row r="323" spans="2:51" s="14" customFormat="1" x14ac:dyDescent="0.2">
      <c r="B323" s="148"/>
      <c r="C323" s="355"/>
      <c r="D323" s="345" t="s">
        <v>135</v>
      </c>
      <c r="E323" s="356" t="s">
        <v>3</v>
      </c>
      <c r="F323" s="357" t="s">
        <v>901</v>
      </c>
      <c r="G323" s="355"/>
      <c r="H323" s="356" t="s">
        <v>3</v>
      </c>
      <c r="I323" s="150"/>
      <c r="J323" s="355"/>
      <c r="K323" s="355"/>
      <c r="L323" s="148"/>
      <c r="M323" s="151"/>
      <c r="N323" s="152"/>
      <c r="O323" s="152"/>
      <c r="P323" s="152"/>
      <c r="Q323" s="152"/>
      <c r="R323" s="152"/>
      <c r="S323" s="152"/>
      <c r="T323" s="153"/>
      <c r="AT323" s="149" t="s">
        <v>135</v>
      </c>
      <c r="AU323" s="149" t="s">
        <v>83</v>
      </c>
      <c r="AV323" s="14" t="s">
        <v>81</v>
      </c>
      <c r="AW323" s="14" t="s">
        <v>32</v>
      </c>
      <c r="AX323" s="14" t="s">
        <v>73</v>
      </c>
      <c r="AY323" s="149" t="s">
        <v>124</v>
      </c>
    </row>
    <row r="324" spans="2:51" s="13" customFormat="1" x14ac:dyDescent="0.2">
      <c r="B324" s="142"/>
      <c r="C324" s="347"/>
      <c r="D324" s="345" t="s">
        <v>135</v>
      </c>
      <c r="E324" s="348" t="s">
        <v>3</v>
      </c>
      <c r="F324" s="349" t="s">
        <v>991</v>
      </c>
      <c r="G324" s="347"/>
      <c r="H324" s="350">
        <v>1.2</v>
      </c>
      <c r="I324" s="144"/>
      <c r="J324" s="347"/>
      <c r="K324" s="347"/>
      <c r="L324" s="142"/>
      <c r="M324" s="145"/>
      <c r="N324" s="146"/>
      <c r="O324" s="146"/>
      <c r="P324" s="146"/>
      <c r="Q324" s="146"/>
      <c r="R324" s="146"/>
      <c r="S324" s="146"/>
      <c r="T324" s="147"/>
      <c r="AT324" s="143" t="s">
        <v>135</v>
      </c>
      <c r="AU324" s="143" t="s">
        <v>83</v>
      </c>
      <c r="AV324" s="13" t="s">
        <v>83</v>
      </c>
      <c r="AW324" s="13" t="s">
        <v>32</v>
      </c>
      <c r="AX324" s="13" t="s">
        <v>73</v>
      </c>
      <c r="AY324" s="143" t="s">
        <v>124</v>
      </c>
    </row>
    <row r="325" spans="2:51" s="14" customFormat="1" x14ac:dyDescent="0.2">
      <c r="B325" s="148"/>
      <c r="C325" s="355"/>
      <c r="D325" s="345" t="s">
        <v>135</v>
      </c>
      <c r="E325" s="356" t="s">
        <v>3</v>
      </c>
      <c r="F325" s="357" t="s">
        <v>899</v>
      </c>
      <c r="G325" s="355"/>
      <c r="H325" s="356" t="s">
        <v>3</v>
      </c>
      <c r="I325" s="150"/>
      <c r="J325" s="355"/>
      <c r="K325" s="355"/>
      <c r="L325" s="148"/>
      <c r="M325" s="151"/>
      <c r="N325" s="152"/>
      <c r="O325" s="152"/>
      <c r="P325" s="152"/>
      <c r="Q325" s="152"/>
      <c r="R325" s="152"/>
      <c r="S325" s="152"/>
      <c r="T325" s="153"/>
      <c r="AT325" s="149" t="s">
        <v>135</v>
      </c>
      <c r="AU325" s="149" t="s">
        <v>83</v>
      </c>
      <c r="AV325" s="14" t="s">
        <v>81</v>
      </c>
      <c r="AW325" s="14" t="s">
        <v>32</v>
      </c>
      <c r="AX325" s="14" t="s">
        <v>73</v>
      </c>
      <c r="AY325" s="149" t="s">
        <v>124</v>
      </c>
    </row>
    <row r="326" spans="2:51" s="13" customFormat="1" x14ac:dyDescent="0.2">
      <c r="B326" s="142"/>
      <c r="C326" s="347"/>
      <c r="D326" s="345" t="s">
        <v>135</v>
      </c>
      <c r="E326" s="348" t="s">
        <v>3</v>
      </c>
      <c r="F326" s="349" t="s">
        <v>81</v>
      </c>
      <c r="G326" s="347"/>
      <c r="H326" s="350">
        <v>1</v>
      </c>
      <c r="I326" s="144"/>
      <c r="J326" s="347"/>
      <c r="K326" s="347"/>
      <c r="L326" s="142"/>
      <c r="M326" s="145"/>
      <c r="N326" s="146"/>
      <c r="O326" s="146"/>
      <c r="P326" s="146"/>
      <c r="Q326" s="146"/>
      <c r="R326" s="146"/>
      <c r="S326" s="146"/>
      <c r="T326" s="147"/>
      <c r="AT326" s="143" t="s">
        <v>135</v>
      </c>
      <c r="AU326" s="143" t="s">
        <v>83</v>
      </c>
      <c r="AV326" s="13" t="s">
        <v>83</v>
      </c>
      <c r="AW326" s="13" t="s">
        <v>32</v>
      </c>
      <c r="AX326" s="13" t="s">
        <v>73</v>
      </c>
      <c r="AY326" s="143" t="s">
        <v>124</v>
      </c>
    </row>
    <row r="327" spans="2:51" s="14" customFormat="1" x14ac:dyDescent="0.2">
      <c r="B327" s="148"/>
      <c r="C327" s="355"/>
      <c r="D327" s="345" t="s">
        <v>135</v>
      </c>
      <c r="E327" s="356" t="s">
        <v>3</v>
      </c>
      <c r="F327" s="357" t="s">
        <v>904</v>
      </c>
      <c r="G327" s="355"/>
      <c r="H327" s="356" t="s">
        <v>3</v>
      </c>
      <c r="I327" s="150"/>
      <c r="J327" s="355"/>
      <c r="K327" s="355"/>
      <c r="L327" s="148"/>
      <c r="M327" s="151"/>
      <c r="N327" s="152"/>
      <c r="O327" s="152"/>
      <c r="P327" s="152"/>
      <c r="Q327" s="152"/>
      <c r="R327" s="152"/>
      <c r="S327" s="152"/>
      <c r="T327" s="153"/>
      <c r="AT327" s="149" t="s">
        <v>135</v>
      </c>
      <c r="AU327" s="149" t="s">
        <v>83</v>
      </c>
      <c r="AV327" s="14" t="s">
        <v>81</v>
      </c>
      <c r="AW327" s="14" t="s">
        <v>32</v>
      </c>
      <c r="AX327" s="14" t="s">
        <v>73</v>
      </c>
      <c r="AY327" s="149" t="s">
        <v>124</v>
      </c>
    </row>
    <row r="328" spans="2:51" s="13" customFormat="1" x14ac:dyDescent="0.2">
      <c r="B328" s="142"/>
      <c r="C328" s="347"/>
      <c r="D328" s="345" t="s">
        <v>135</v>
      </c>
      <c r="E328" s="348" t="s">
        <v>3</v>
      </c>
      <c r="F328" s="349" t="s">
        <v>992</v>
      </c>
      <c r="G328" s="347"/>
      <c r="H328" s="350">
        <v>2.4</v>
      </c>
      <c r="I328" s="144"/>
      <c r="J328" s="347"/>
      <c r="K328" s="347"/>
      <c r="L328" s="142"/>
      <c r="M328" s="145"/>
      <c r="N328" s="146"/>
      <c r="O328" s="146"/>
      <c r="P328" s="146"/>
      <c r="Q328" s="146"/>
      <c r="R328" s="146"/>
      <c r="S328" s="146"/>
      <c r="T328" s="147"/>
      <c r="AT328" s="143" t="s">
        <v>135</v>
      </c>
      <c r="AU328" s="143" t="s">
        <v>83</v>
      </c>
      <c r="AV328" s="13" t="s">
        <v>83</v>
      </c>
      <c r="AW328" s="13" t="s">
        <v>32</v>
      </c>
      <c r="AX328" s="13" t="s">
        <v>73</v>
      </c>
      <c r="AY328" s="143" t="s">
        <v>124</v>
      </c>
    </row>
    <row r="329" spans="2:51" s="13" customFormat="1" x14ac:dyDescent="0.2">
      <c r="B329" s="142"/>
      <c r="C329" s="347"/>
      <c r="D329" s="345" t="s">
        <v>135</v>
      </c>
      <c r="E329" s="348" t="s">
        <v>3</v>
      </c>
      <c r="F329" s="349" t="s">
        <v>993</v>
      </c>
      <c r="G329" s="347"/>
      <c r="H329" s="350">
        <v>19.2</v>
      </c>
      <c r="I329" s="144"/>
      <c r="J329" s="347"/>
      <c r="K329" s="347"/>
      <c r="L329" s="142"/>
      <c r="M329" s="145"/>
      <c r="N329" s="146"/>
      <c r="O329" s="146"/>
      <c r="P329" s="146"/>
      <c r="Q329" s="146"/>
      <c r="R329" s="146"/>
      <c r="S329" s="146"/>
      <c r="T329" s="147"/>
      <c r="AT329" s="143" t="s">
        <v>135</v>
      </c>
      <c r="AU329" s="143" t="s">
        <v>83</v>
      </c>
      <c r="AV329" s="13" t="s">
        <v>83</v>
      </c>
      <c r="AW329" s="13" t="s">
        <v>32</v>
      </c>
      <c r="AX329" s="13" t="s">
        <v>73</v>
      </c>
      <c r="AY329" s="143" t="s">
        <v>124</v>
      </c>
    </row>
    <row r="330" spans="2:51" s="13" customFormat="1" x14ac:dyDescent="0.2">
      <c r="B330" s="142"/>
      <c r="C330" s="347"/>
      <c r="D330" s="345" t="s">
        <v>135</v>
      </c>
      <c r="E330" s="348" t="s">
        <v>3</v>
      </c>
      <c r="F330" s="349" t="s">
        <v>994</v>
      </c>
      <c r="G330" s="347"/>
      <c r="H330" s="350">
        <v>4.8</v>
      </c>
      <c r="I330" s="144"/>
      <c r="J330" s="347"/>
      <c r="K330" s="347"/>
      <c r="L330" s="142"/>
      <c r="M330" s="145"/>
      <c r="N330" s="146"/>
      <c r="O330" s="146"/>
      <c r="P330" s="146"/>
      <c r="Q330" s="146"/>
      <c r="R330" s="146"/>
      <c r="S330" s="146"/>
      <c r="T330" s="147"/>
      <c r="AT330" s="143" t="s">
        <v>135</v>
      </c>
      <c r="AU330" s="143" t="s">
        <v>83</v>
      </c>
      <c r="AV330" s="13" t="s">
        <v>83</v>
      </c>
      <c r="AW330" s="13" t="s">
        <v>32</v>
      </c>
      <c r="AX330" s="13" t="s">
        <v>73</v>
      </c>
      <c r="AY330" s="143" t="s">
        <v>124</v>
      </c>
    </row>
    <row r="331" spans="2:51" s="14" customFormat="1" x14ac:dyDescent="0.2">
      <c r="B331" s="148"/>
      <c r="C331" s="355"/>
      <c r="D331" s="345" t="s">
        <v>135</v>
      </c>
      <c r="E331" s="356" t="s">
        <v>3</v>
      </c>
      <c r="F331" s="357" t="s">
        <v>908</v>
      </c>
      <c r="G331" s="355"/>
      <c r="H331" s="356" t="s">
        <v>3</v>
      </c>
      <c r="I331" s="150"/>
      <c r="J331" s="355"/>
      <c r="K331" s="355"/>
      <c r="L331" s="148"/>
      <c r="M331" s="151"/>
      <c r="N331" s="152"/>
      <c r="O331" s="152"/>
      <c r="P331" s="152"/>
      <c r="Q331" s="152"/>
      <c r="R331" s="152"/>
      <c r="S331" s="152"/>
      <c r="T331" s="153"/>
      <c r="AT331" s="149" t="s">
        <v>135</v>
      </c>
      <c r="AU331" s="149" t="s">
        <v>83</v>
      </c>
      <c r="AV331" s="14" t="s">
        <v>81</v>
      </c>
      <c r="AW331" s="14" t="s">
        <v>32</v>
      </c>
      <c r="AX331" s="14" t="s">
        <v>73</v>
      </c>
      <c r="AY331" s="149" t="s">
        <v>124</v>
      </c>
    </row>
    <row r="332" spans="2:51" s="13" customFormat="1" x14ac:dyDescent="0.2">
      <c r="B332" s="142"/>
      <c r="C332" s="347"/>
      <c r="D332" s="345" t="s">
        <v>135</v>
      </c>
      <c r="E332" s="348" t="s">
        <v>3</v>
      </c>
      <c r="F332" s="349" t="s">
        <v>995</v>
      </c>
      <c r="G332" s="347"/>
      <c r="H332" s="350">
        <v>14.4</v>
      </c>
      <c r="I332" s="144"/>
      <c r="J332" s="347"/>
      <c r="K332" s="347"/>
      <c r="L332" s="142"/>
      <c r="M332" s="145"/>
      <c r="N332" s="146"/>
      <c r="O332" s="146"/>
      <c r="P332" s="146"/>
      <c r="Q332" s="146"/>
      <c r="R332" s="146"/>
      <c r="S332" s="146"/>
      <c r="T332" s="147"/>
      <c r="AT332" s="143" t="s">
        <v>135</v>
      </c>
      <c r="AU332" s="143" t="s">
        <v>83</v>
      </c>
      <c r="AV332" s="13" t="s">
        <v>83</v>
      </c>
      <c r="AW332" s="13" t="s">
        <v>32</v>
      </c>
      <c r="AX332" s="13" t="s">
        <v>73</v>
      </c>
      <c r="AY332" s="143" t="s">
        <v>124</v>
      </c>
    </row>
    <row r="333" spans="2:51" s="13" customFormat="1" x14ac:dyDescent="0.2">
      <c r="B333" s="142"/>
      <c r="C333" s="347"/>
      <c r="D333" s="345" t="s">
        <v>135</v>
      </c>
      <c r="E333" s="348" t="s">
        <v>3</v>
      </c>
      <c r="F333" s="349" t="s">
        <v>996</v>
      </c>
      <c r="G333" s="347"/>
      <c r="H333" s="350">
        <v>9.6</v>
      </c>
      <c r="I333" s="144"/>
      <c r="J333" s="347"/>
      <c r="K333" s="347"/>
      <c r="L333" s="142"/>
      <c r="M333" s="145"/>
      <c r="N333" s="146"/>
      <c r="O333" s="146"/>
      <c r="P333" s="146"/>
      <c r="Q333" s="146"/>
      <c r="R333" s="146"/>
      <c r="S333" s="146"/>
      <c r="T333" s="147"/>
      <c r="AT333" s="143" t="s">
        <v>135</v>
      </c>
      <c r="AU333" s="143" t="s">
        <v>83</v>
      </c>
      <c r="AV333" s="13" t="s">
        <v>83</v>
      </c>
      <c r="AW333" s="13" t="s">
        <v>32</v>
      </c>
      <c r="AX333" s="13" t="s">
        <v>73</v>
      </c>
      <c r="AY333" s="143" t="s">
        <v>124</v>
      </c>
    </row>
    <row r="334" spans="2:51" s="13" customFormat="1" x14ac:dyDescent="0.2">
      <c r="B334" s="142"/>
      <c r="C334" s="347"/>
      <c r="D334" s="345" t="s">
        <v>135</v>
      </c>
      <c r="E334" s="348" t="s">
        <v>3</v>
      </c>
      <c r="F334" s="349" t="s">
        <v>997</v>
      </c>
      <c r="G334" s="347"/>
      <c r="H334" s="350">
        <v>2.4</v>
      </c>
      <c r="I334" s="144"/>
      <c r="J334" s="347"/>
      <c r="K334" s="347"/>
      <c r="L334" s="142"/>
      <c r="M334" s="145"/>
      <c r="N334" s="146"/>
      <c r="O334" s="146"/>
      <c r="P334" s="146"/>
      <c r="Q334" s="146"/>
      <c r="R334" s="146"/>
      <c r="S334" s="146"/>
      <c r="T334" s="147"/>
      <c r="AT334" s="143" t="s">
        <v>135</v>
      </c>
      <c r="AU334" s="143" t="s">
        <v>83</v>
      </c>
      <c r="AV334" s="13" t="s">
        <v>83</v>
      </c>
      <c r="AW334" s="13" t="s">
        <v>32</v>
      </c>
      <c r="AX334" s="13" t="s">
        <v>73</v>
      </c>
      <c r="AY334" s="143" t="s">
        <v>124</v>
      </c>
    </row>
    <row r="335" spans="2:51" s="14" customFormat="1" x14ac:dyDescent="0.2">
      <c r="B335" s="148"/>
      <c r="C335" s="355"/>
      <c r="D335" s="345" t="s">
        <v>135</v>
      </c>
      <c r="E335" s="356" t="s">
        <v>3</v>
      </c>
      <c r="F335" s="357" t="s">
        <v>899</v>
      </c>
      <c r="G335" s="355"/>
      <c r="H335" s="356" t="s">
        <v>3</v>
      </c>
      <c r="I335" s="150"/>
      <c r="J335" s="355"/>
      <c r="K335" s="355"/>
      <c r="L335" s="148"/>
      <c r="M335" s="151"/>
      <c r="N335" s="152"/>
      <c r="O335" s="152"/>
      <c r="P335" s="152"/>
      <c r="Q335" s="152"/>
      <c r="R335" s="152"/>
      <c r="S335" s="152"/>
      <c r="T335" s="153"/>
      <c r="AT335" s="149" t="s">
        <v>135</v>
      </c>
      <c r="AU335" s="149" t="s">
        <v>83</v>
      </c>
      <c r="AV335" s="14" t="s">
        <v>81</v>
      </c>
      <c r="AW335" s="14" t="s">
        <v>32</v>
      </c>
      <c r="AX335" s="14" t="s">
        <v>73</v>
      </c>
      <c r="AY335" s="149" t="s">
        <v>124</v>
      </c>
    </row>
    <row r="336" spans="2:51" s="13" customFormat="1" x14ac:dyDescent="0.2">
      <c r="B336" s="142"/>
      <c r="C336" s="347"/>
      <c r="D336" s="345" t="s">
        <v>135</v>
      </c>
      <c r="E336" s="348" t="s">
        <v>3</v>
      </c>
      <c r="F336" s="349" t="s">
        <v>998</v>
      </c>
      <c r="G336" s="347"/>
      <c r="H336" s="350">
        <v>1.6</v>
      </c>
      <c r="I336" s="144"/>
      <c r="J336" s="347"/>
      <c r="K336" s="347"/>
      <c r="L336" s="142"/>
      <c r="M336" s="145"/>
      <c r="N336" s="146"/>
      <c r="O336" s="146"/>
      <c r="P336" s="146"/>
      <c r="Q336" s="146"/>
      <c r="R336" s="146"/>
      <c r="S336" s="146"/>
      <c r="T336" s="147"/>
      <c r="AT336" s="143" t="s">
        <v>135</v>
      </c>
      <c r="AU336" s="143" t="s">
        <v>83</v>
      </c>
      <c r="AV336" s="13" t="s">
        <v>83</v>
      </c>
      <c r="AW336" s="13" t="s">
        <v>32</v>
      </c>
      <c r="AX336" s="13" t="s">
        <v>73</v>
      </c>
      <c r="AY336" s="143" t="s">
        <v>124</v>
      </c>
    </row>
    <row r="337" spans="1:65" s="15" customFormat="1" x14ac:dyDescent="0.2">
      <c r="B337" s="154"/>
      <c r="C337" s="351"/>
      <c r="D337" s="345" t="s">
        <v>135</v>
      </c>
      <c r="E337" s="352" t="s">
        <v>3</v>
      </c>
      <c r="F337" s="353" t="s">
        <v>152</v>
      </c>
      <c r="G337" s="351"/>
      <c r="H337" s="354">
        <v>64.599999999999994</v>
      </c>
      <c r="I337" s="156"/>
      <c r="J337" s="351"/>
      <c r="K337" s="351"/>
      <c r="L337" s="154"/>
      <c r="M337" s="157"/>
      <c r="N337" s="158"/>
      <c r="O337" s="158"/>
      <c r="P337" s="158"/>
      <c r="Q337" s="158"/>
      <c r="R337" s="158"/>
      <c r="S337" s="158"/>
      <c r="T337" s="159"/>
      <c r="AT337" s="155" t="s">
        <v>135</v>
      </c>
      <c r="AU337" s="155" t="s">
        <v>83</v>
      </c>
      <c r="AV337" s="15" t="s">
        <v>132</v>
      </c>
      <c r="AW337" s="15" t="s">
        <v>32</v>
      </c>
      <c r="AX337" s="15" t="s">
        <v>73</v>
      </c>
      <c r="AY337" s="155" t="s">
        <v>124</v>
      </c>
    </row>
    <row r="338" spans="1:65" s="13" customFormat="1" x14ac:dyDescent="0.2">
      <c r="B338" s="142"/>
      <c r="C338" s="347"/>
      <c r="D338" s="345" t="s">
        <v>135</v>
      </c>
      <c r="E338" s="348" t="s">
        <v>3</v>
      </c>
      <c r="F338" s="349" t="s">
        <v>999</v>
      </c>
      <c r="G338" s="347"/>
      <c r="H338" s="350">
        <v>67.83</v>
      </c>
      <c r="I338" s="144"/>
      <c r="J338" s="347"/>
      <c r="K338" s="347"/>
      <c r="L338" s="142"/>
      <c r="M338" s="145"/>
      <c r="N338" s="146"/>
      <c r="O338" s="146"/>
      <c r="P338" s="146"/>
      <c r="Q338" s="146"/>
      <c r="R338" s="146"/>
      <c r="S338" s="146"/>
      <c r="T338" s="147"/>
      <c r="AT338" s="143" t="s">
        <v>135</v>
      </c>
      <c r="AU338" s="143" t="s">
        <v>83</v>
      </c>
      <c r="AV338" s="13" t="s">
        <v>83</v>
      </c>
      <c r="AW338" s="13" t="s">
        <v>32</v>
      </c>
      <c r="AX338" s="13" t="s">
        <v>73</v>
      </c>
      <c r="AY338" s="143" t="s">
        <v>124</v>
      </c>
    </row>
    <row r="339" spans="1:65" s="15" customFormat="1" x14ac:dyDescent="0.2">
      <c r="B339" s="154"/>
      <c r="C339" s="351"/>
      <c r="D339" s="345" t="s">
        <v>135</v>
      </c>
      <c r="E339" s="352" t="s">
        <v>3</v>
      </c>
      <c r="F339" s="353" t="s">
        <v>152</v>
      </c>
      <c r="G339" s="351"/>
      <c r="H339" s="354">
        <v>67.83</v>
      </c>
      <c r="I339" s="156"/>
      <c r="J339" s="351"/>
      <c r="K339" s="351"/>
      <c r="L339" s="154"/>
      <c r="M339" s="157"/>
      <c r="N339" s="158"/>
      <c r="O339" s="158"/>
      <c r="P339" s="158"/>
      <c r="Q339" s="158"/>
      <c r="R339" s="158"/>
      <c r="S339" s="158"/>
      <c r="T339" s="159"/>
      <c r="AT339" s="155" t="s">
        <v>135</v>
      </c>
      <c r="AU339" s="155" t="s">
        <v>83</v>
      </c>
      <c r="AV339" s="15" t="s">
        <v>132</v>
      </c>
      <c r="AW339" s="15" t="s">
        <v>32</v>
      </c>
      <c r="AX339" s="15" t="s">
        <v>81</v>
      </c>
      <c r="AY339" s="155" t="s">
        <v>124</v>
      </c>
    </row>
    <row r="340" spans="1:65" s="2" customFormat="1" ht="16.5" customHeight="1" x14ac:dyDescent="0.2">
      <c r="A340" s="34"/>
      <c r="B340" s="131"/>
      <c r="C340" s="358" t="s">
        <v>246</v>
      </c>
      <c r="D340" s="358" t="s">
        <v>230</v>
      </c>
      <c r="E340" s="359" t="s">
        <v>1000</v>
      </c>
      <c r="F340" s="360" t="s">
        <v>1001</v>
      </c>
      <c r="G340" s="361" t="s">
        <v>155</v>
      </c>
      <c r="H340" s="362">
        <v>61.74</v>
      </c>
      <c r="I340" s="166"/>
      <c r="J340" s="363">
        <f>ROUND(I340*H340,2)</f>
        <v>0</v>
      </c>
      <c r="K340" s="360" t="s">
        <v>131</v>
      </c>
      <c r="L340" s="167"/>
      <c r="M340" s="168" t="s">
        <v>3</v>
      </c>
      <c r="N340" s="169" t="s">
        <v>44</v>
      </c>
      <c r="O340" s="55"/>
      <c r="P340" s="135">
        <f>O340*H340</f>
        <v>0</v>
      </c>
      <c r="Q340" s="135">
        <v>0</v>
      </c>
      <c r="R340" s="135">
        <f>Q340*H340</f>
        <v>0</v>
      </c>
      <c r="S340" s="135">
        <v>0</v>
      </c>
      <c r="T340" s="136">
        <f>S340*H340</f>
        <v>0</v>
      </c>
      <c r="U340" s="34"/>
      <c r="V340" s="34"/>
      <c r="W340" s="34"/>
      <c r="X340" s="34"/>
      <c r="Y340" s="34"/>
      <c r="Z340" s="34"/>
      <c r="AA340" s="34"/>
      <c r="AB340" s="34"/>
      <c r="AC340" s="34"/>
      <c r="AD340" s="34"/>
      <c r="AE340" s="34"/>
      <c r="AR340" s="137" t="s">
        <v>166</v>
      </c>
      <c r="AT340" s="137" t="s">
        <v>230</v>
      </c>
      <c r="AU340" s="137" t="s">
        <v>83</v>
      </c>
      <c r="AY340" s="19" t="s">
        <v>124</v>
      </c>
      <c r="BE340" s="138">
        <f>IF(N340="základní",J340,0)</f>
        <v>0</v>
      </c>
      <c r="BF340" s="138">
        <f>IF(N340="snížená",J340,0)</f>
        <v>0</v>
      </c>
      <c r="BG340" s="138">
        <f>IF(N340="zákl. přenesená",J340,0)</f>
        <v>0</v>
      </c>
      <c r="BH340" s="138">
        <f>IF(N340="sníž. přenesená",J340,0)</f>
        <v>0</v>
      </c>
      <c r="BI340" s="138">
        <f>IF(N340="nulová",J340,0)</f>
        <v>0</v>
      </c>
      <c r="BJ340" s="19" t="s">
        <v>81</v>
      </c>
      <c r="BK340" s="138">
        <f>ROUND(I340*H340,2)</f>
        <v>0</v>
      </c>
      <c r="BL340" s="19" t="s">
        <v>132</v>
      </c>
      <c r="BM340" s="137" t="s">
        <v>336</v>
      </c>
    </row>
    <row r="341" spans="1:65" s="13" customFormat="1" x14ac:dyDescent="0.2">
      <c r="B341" s="142"/>
      <c r="C341" s="347"/>
      <c r="D341" s="345" t="s">
        <v>135</v>
      </c>
      <c r="E341" s="348" t="s">
        <v>3</v>
      </c>
      <c r="F341" s="349" t="s">
        <v>211</v>
      </c>
      <c r="G341" s="347"/>
      <c r="H341" s="350">
        <v>13.2</v>
      </c>
      <c r="I341" s="144"/>
      <c r="J341" s="347"/>
      <c r="K341" s="347"/>
      <c r="L341" s="142"/>
      <c r="M341" s="145"/>
      <c r="N341" s="146"/>
      <c r="O341" s="146"/>
      <c r="P341" s="146"/>
      <c r="Q341" s="146"/>
      <c r="R341" s="146"/>
      <c r="S341" s="146"/>
      <c r="T341" s="147"/>
      <c r="AT341" s="143" t="s">
        <v>135</v>
      </c>
      <c r="AU341" s="143" t="s">
        <v>83</v>
      </c>
      <c r="AV341" s="13" t="s">
        <v>83</v>
      </c>
      <c r="AW341" s="13" t="s">
        <v>32</v>
      </c>
      <c r="AX341" s="13" t="s">
        <v>73</v>
      </c>
      <c r="AY341" s="143" t="s">
        <v>124</v>
      </c>
    </row>
    <row r="342" spans="1:65" s="13" customFormat="1" x14ac:dyDescent="0.2">
      <c r="B342" s="142"/>
      <c r="C342" s="347"/>
      <c r="D342" s="345" t="s">
        <v>135</v>
      </c>
      <c r="E342" s="348" t="s">
        <v>3</v>
      </c>
      <c r="F342" s="349" t="s">
        <v>212</v>
      </c>
      <c r="G342" s="347"/>
      <c r="H342" s="350">
        <v>31.2</v>
      </c>
      <c r="I342" s="144"/>
      <c r="J342" s="347"/>
      <c r="K342" s="347"/>
      <c r="L342" s="142"/>
      <c r="M342" s="145"/>
      <c r="N342" s="146"/>
      <c r="O342" s="146"/>
      <c r="P342" s="146"/>
      <c r="Q342" s="146"/>
      <c r="R342" s="146"/>
      <c r="S342" s="146"/>
      <c r="T342" s="147"/>
      <c r="AT342" s="143" t="s">
        <v>135</v>
      </c>
      <c r="AU342" s="143" t="s">
        <v>83</v>
      </c>
      <c r="AV342" s="13" t="s">
        <v>83</v>
      </c>
      <c r="AW342" s="13" t="s">
        <v>32</v>
      </c>
      <c r="AX342" s="13" t="s">
        <v>73</v>
      </c>
      <c r="AY342" s="143" t="s">
        <v>124</v>
      </c>
    </row>
    <row r="343" spans="1:65" s="13" customFormat="1" x14ac:dyDescent="0.2">
      <c r="B343" s="142"/>
      <c r="C343" s="347"/>
      <c r="D343" s="345" t="s">
        <v>135</v>
      </c>
      <c r="E343" s="348" t="s">
        <v>3</v>
      </c>
      <c r="F343" s="349" t="s">
        <v>213</v>
      </c>
      <c r="G343" s="347"/>
      <c r="H343" s="350">
        <v>14.4</v>
      </c>
      <c r="I343" s="144"/>
      <c r="J343" s="347"/>
      <c r="K343" s="347"/>
      <c r="L343" s="142"/>
      <c r="M343" s="145"/>
      <c r="N343" s="146"/>
      <c r="O343" s="146"/>
      <c r="P343" s="146"/>
      <c r="Q343" s="146"/>
      <c r="R343" s="146"/>
      <c r="S343" s="146"/>
      <c r="T343" s="147"/>
      <c r="AT343" s="143" t="s">
        <v>135</v>
      </c>
      <c r="AU343" s="143" t="s">
        <v>83</v>
      </c>
      <c r="AV343" s="13" t="s">
        <v>83</v>
      </c>
      <c r="AW343" s="13" t="s">
        <v>32</v>
      </c>
      <c r="AX343" s="13" t="s">
        <v>73</v>
      </c>
      <c r="AY343" s="143" t="s">
        <v>124</v>
      </c>
    </row>
    <row r="344" spans="1:65" s="15" customFormat="1" x14ac:dyDescent="0.2">
      <c r="B344" s="154"/>
      <c r="C344" s="351"/>
      <c r="D344" s="345" t="s">
        <v>135</v>
      </c>
      <c r="E344" s="352" t="s">
        <v>3</v>
      </c>
      <c r="F344" s="353" t="s">
        <v>152</v>
      </c>
      <c r="G344" s="351"/>
      <c r="H344" s="354">
        <v>58.8</v>
      </c>
      <c r="I344" s="156"/>
      <c r="J344" s="351"/>
      <c r="K344" s="351"/>
      <c r="L344" s="154"/>
      <c r="M344" s="157"/>
      <c r="N344" s="158"/>
      <c r="O344" s="158"/>
      <c r="P344" s="158"/>
      <c r="Q344" s="158"/>
      <c r="R344" s="158"/>
      <c r="S344" s="158"/>
      <c r="T344" s="159"/>
      <c r="AT344" s="155" t="s">
        <v>135</v>
      </c>
      <c r="AU344" s="155" t="s">
        <v>83</v>
      </c>
      <c r="AV344" s="15" t="s">
        <v>132</v>
      </c>
      <c r="AW344" s="15" t="s">
        <v>32</v>
      </c>
      <c r="AX344" s="15" t="s">
        <v>73</v>
      </c>
      <c r="AY344" s="155" t="s">
        <v>124</v>
      </c>
    </row>
    <row r="345" spans="1:65" s="13" customFormat="1" x14ac:dyDescent="0.2">
      <c r="B345" s="142"/>
      <c r="C345" s="347"/>
      <c r="D345" s="345" t="s">
        <v>135</v>
      </c>
      <c r="E345" s="348" t="s">
        <v>3</v>
      </c>
      <c r="F345" s="349" t="s">
        <v>1002</v>
      </c>
      <c r="G345" s="347"/>
      <c r="H345" s="350">
        <v>61.74</v>
      </c>
      <c r="I345" s="144"/>
      <c r="J345" s="347"/>
      <c r="K345" s="347"/>
      <c r="L345" s="142"/>
      <c r="M345" s="145"/>
      <c r="N345" s="146"/>
      <c r="O345" s="146"/>
      <c r="P345" s="146"/>
      <c r="Q345" s="146"/>
      <c r="R345" s="146"/>
      <c r="S345" s="146"/>
      <c r="T345" s="147"/>
      <c r="AT345" s="143" t="s">
        <v>135</v>
      </c>
      <c r="AU345" s="143" t="s">
        <v>83</v>
      </c>
      <c r="AV345" s="13" t="s">
        <v>83</v>
      </c>
      <c r="AW345" s="13" t="s">
        <v>32</v>
      </c>
      <c r="AX345" s="13" t="s">
        <v>73</v>
      </c>
      <c r="AY345" s="143" t="s">
        <v>124</v>
      </c>
    </row>
    <row r="346" spans="1:65" s="15" customFormat="1" x14ac:dyDescent="0.2">
      <c r="B346" s="154"/>
      <c r="C346" s="351"/>
      <c r="D346" s="345" t="s">
        <v>135</v>
      </c>
      <c r="E346" s="352" t="s">
        <v>3</v>
      </c>
      <c r="F346" s="353" t="s">
        <v>152</v>
      </c>
      <c r="G346" s="351"/>
      <c r="H346" s="354">
        <v>61.74</v>
      </c>
      <c r="I346" s="156"/>
      <c r="J346" s="351"/>
      <c r="K346" s="351"/>
      <c r="L346" s="154"/>
      <c r="M346" s="157"/>
      <c r="N346" s="158"/>
      <c r="O346" s="158"/>
      <c r="P346" s="158"/>
      <c r="Q346" s="158"/>
      <c r="R346" s="158"/>
      <c r="S346" s="158"/>
      <c r="T346" s="159"/>
      <c r="AT346" s="155" t="s">
        <v>135</v>
      </c>
      <c r="AU346" s="155" t="s">
        <v>83</v>
      </c>
      <c r="AV346" s="15" t="s">
        <v>132</v>
      </c>
      <c r="AW346" s="15" t="s">
        <v>32</v>
      </c>
      <c r="AX346" s="15" t="s">
        <v>81</v>
      </c>
      <c r="AY346" s="155" t="s">
        <v>124</v>
      </c>
    </row>
    <row r="347" spans="1:65" s="2" customFormat="1" ht="24" x14ac:dyDescent="0.2">
      <c r="A347" s="34"/>
      <c r="B347" s="131"/>
      <c r="C347" s="334" t="s">
        <v>338</v>
      </c>
      <c r="D347" s="334" t="s">
        <v>127</v>
      </c>
      <c r="E347" s="335" t="s">
        <v>1003</v>
      </c>
      <c r="F347" s="336" t="s">
        <v>1004</v>
      </c>
      <c r="G347" s="337" t="s">
        <v>130</v>
      </c>
      <c r="H347" s="338">
        <v>477.137</v>
      </c>
      <c r="I347" s="132"/>
      <c r="J347" s="339">
        <f>ROUND(I347*H347,2)</f>
        <v>0</v>
      </c>
      <c r="K347" s="336" t="s">
        <v>131</v>
      </c>
      <c r="L347" s="35"/>
      <c r="M347" s="133" t="s">
        <v>3</v>
      </c>
      <c r="N347" s="134" t="s">
        <v>44</v>
      </c>
      <c r="O347" s="55"/>
      <c r="P347" s="135">
        <f>O347*H347</f>
        <v>0</v>
      </c>
      <c r="Q347" s="135">
        <v>0</v>
      </c>
      <c r="R347" s="135">
        <f>Q347*H347</f>
        <v>0</v>
      </c>
      <c r="S347" s="135">
        <v>0</v>
      </c>
      <c r="T347" s="136">
        <f>S347*H347</f>
        <v>0</v>
      </c>
      <c r="U347" s="34"/>
      <c r="V347" s="34"/>
      <c r="W347" s="34"/>
      <c r="X347" s="34"/>
      <c r="Y347" s="34"/>
      <c r="Z347" s="34"/>
      <c r="AA347" s="34"/>
      <c r="AB347" s="34"/>
      <c r="AC347" s="34"/>
      <c r="AD347" s="34"/>
      <c r="AE347" s="34"/>
      <c r="AR347" s="137" t="s">
        <v>132</v>
      </c>
      <c r="AT347" s="137" t="s">
        <v>127</v>
      </c>
      <c r="AU347" s="137" t="s">
        <v>83</v>
      </c>
      <c r="AY347" s="19" t="s">
        <v>124</v>
      </c>
      <c r="BE347" s="138">
        <f>IF(N347="základní",J347,0)</f>
        <v>0</v>
      </c>
      <c r="BF347" s="138">
        <f>IF(N347="snížená",J347,0)</f>
        <v>0</v>
      </c>
      <c r="BG347" s="138">
        <f>IF(N347="zákl. přenesená",J347,0)</f>
        <v>0</v>
      </c>
      <c r="BH347" s="138">
        <f>IF(N347="sníž. přenesená",J347,0)</f>
        <v>0</v>
      </c>
      <c r="BI347" s="138">
        <f>IF(N347="nulová",J347,0)</f>
        <v>0</v>
      </c>
      <c r="BJ347" s="19" t="s">
        <v>81</v>
      </c>
      <c r="BK347" s="138">
        <f>ROUND(I347*H347,2)</f>
        <v>0</v>
      </c>
      <c r="BL347" s="19" t="s">
        <v>132</v>
      </c>
      <c r="BM347" s="137" t="s">
        <v>341</v>
      </c>
    </row>
    <row r="348" spans="1:65" s="13" customFormat="1" x14ac:dyDescent="0.2">
      <c r="B348" s="142"/>
      <c r="C348" s="347"/>
      <c r="D348" s="345" t="s">
        <v>135</v>
      </c>
      <c r="E348" s="348" t="s">
        <v>3</v>
      </c>
      <c r="F348" s="349" t="s">
        <v>859</v>
      </c>
      <c r="G348" s="347"/>
      <c r="H348" s="350">
        <v>424.36700000000002</v>
      </c>
      <c r="I348" s="144"/>
      <c r="J348" s="347"/>
      <c r="K348" s="347"/>
      <c r="L348" s="142"/>
      <c r="M348" s="145"/>
      <c r="N348" s="146"/>
      <c r="O348" s="146"/>
      <c r="P348" s="146"/>
      <c r="Q348" s="146"/>
      <c r="R348" s="146"/>
      <c r="S348" s="146"/>
      <c r="T348" s="147"/>
      <c r="AT348" s="143" t="s">
        <v>135</v>
      </c>
      <c r="AU348" s="143" t="s">
        <v>83</v>
      </c>
      <c r="AV348" s="13" t="s">
        <v>83</v>
      </c>
      <c r="AW348" s="13" t="s">
        <v>32</v>
      </c>
      <c r="AX348" s="13" t="s">
        <v>73</v>
      </c>
      <c r="AY348" s="143" t="s">
        <v>124</v>
      </c>
    </row>
    <row r="349" spans="1:65" s="14" customFormat="1" x14ac:dyDescent="0.2">
      <c r="B349" s="148"/>
      <c r="C349" s="355"/>
      <c r="D349" s="345" t="s">
        <v>135</v>
      </c>
      <c r="E349" s="356" t="s">
        <v>3</v>
      </c>
      <c r="F349" s="357" t="s">
        <v>889</v>
      </c>
      <c r="G349" s="355"/>
      <c r="H349" s="356" t="s">
        <v>3</v>
      </c>
      <c r="I349" s="150"/>
      <c r="J349" s="355"/>
      <c r="K349" s="355"/>
      <c r="L349" s="148"/>
      <c r="M349" s="151"/>
      <c r="N349" s="152"/>
      <c r="O349" s="152"/>
      <c r="P349" s="152"/>
      <c r="Q349" s="152"/>
      <c r="R349" s="152"/>
      <c r="S349" s="152"/>
      <c r="T349" s="153"/>
      <c r="AT349" s="149" t="s">
        <v>135</v>
      </c>
      <c r="AU349" s="149" t="s">
        <v>83</v>
      </c>
      <c r="AV349" s="14" t="s">
        <v>81</v>
      </c>
      <c r="AW349" s="14" t="s">
        <v>32</v>
      </c>
      <c r="AX349" s="14" t="s">
        <v>73</v>
      </c>
      <c r="AY349" s="149" t="s">
        <v>124</v>
      </c>
    </row>
    <row r="350" spans="1:65" s="13" customFormat="1" x14ac:dyDescent="0.2">
      <c r="B350" s="142"/>
      <c r="C350" s="347"/>
      <c r="D350" s="345" t="s">
        <v>135</v>
      </c>
      <c r="E350" s="348" t="s">
        <v>3</v>
      </c>
      <c r="F350" s="349" t="s">
        <v>1005</v>
      </c>
      <c r="G350" s="347"/>
      <c r="H350" s="350">
        <v>52.77</v>
      </c>
      <c r="I350" s="144"/>
      <c r="J350" s="347"/>
      <c r="K350" s="347"/>
      <c r="L350" s="142"/>
      <c r="M350" s="145"/>
      <c r="N350" s="146"/>
      <c r="O350" s="146"/>
      <c r="P350" s="146"/>
      <c r="Q350" s="146"/>
      <c r="R350" s="146"/>
      <c r="S350" s="146"/>
      <c r="T350" s="147"/>
      <c r="AT350" s="143" t="s">
        <v>135</v>
      </c>
      <c r="AU350" s="143" t="s">
        <v>83</v>
      </c>
      <c r="AV350" s="13" t="s">
        <v>83</v>
      </c>
      <c r="AW350" s="13" t="s">
        <v>32</v>
      </c>
      <c r="AX350" s="13" t="s">
        <v>73</v>
      </c>
      <c r="AY350" s="143" t="s">
        <v>124</v>
      </c>
    </row>
    <row r="351" spans="1:65" s="15" customFormat="1" x14ac:dyDescent="0.2">
      <c r="B351" s="154"/>
      <c r="C351" s="351"/>
      <c r="D351" s="345" t="s">
        <v>135</v>
      </c>
      <c r="E351" s="352" t="s">
        <v>3</v>
      </c>
      <c r="F351" s="353" t="s">
        <v>152</v>
      </c>
      <c r="G351" s="351"/>
      <c r="H351" s="354">
        <v>477.137</v>
      </c>
      <c r="I351" s="156"/>
      <c r="J351" s="351"/>
      <c r="K351" s="351"/>
      <c r="L351" s="154"/>
      <c r="M351" s="157"/>
      <c r="N351" s="158"/>
      <c r="O351" s="158"/>
      <c r="P351" s="158"/>
      <c r="Q351" s="158"/>
      <c r="R351" s="158"/>
      <c r="S351" s="158"/>
      <c r="T351" s="159"/>
      <c r="AT351" s="155" t="s">
        <v>135</v>
      </c>
      <c r="AU351" s="155" t="s">
        <v>83</v>
      </c>
      <c r="AV351" s="15" t="s">
        <v>132</v>
      </c>
      <c r="AW351" s="15" t="s">
        <v>32</v>
      </c>
      <c r="AX351" s="15" t="s">
        <v>81</v>
      </c>
      <c r="AY351" s="155" t="s">
        <v>124</v>
      </c>
    </row>
    <row r="352" spans="1:65" s="2" customFormat="1" ht="24" x14ac:dyDescent="0.2">
      <c r="A352" s="34"/>
      <c r="B352" s="131"/>
      <c r="C352" s="334" t="s">
        <v>250</v>
      </c>
      <c r="D352" s="334" t="s">
        <v>127</v>
      </c>
      <c r="E352" s="335" t="s">
        <v>1006</v>
      </c>
      <c r="F352" s="336" t="s">
        <v>1007</v>
      </c>
      <c r="G352" s="337" t="s">
        <v>130</v>
      </c>
      <c r="H352" s="338">
        <v>28.896000000000001</v>
      </c>
      <c r="I352" s="132"/>
      <c r="J352" s="339">
        <f>ROUND(I352*H352,2)</f>
        <v>0</v>
      </c>
      <c r="K352" s="336" t="s">
        <v>131</v>
      </c>
      <c r="L352" s="35"/>
      <c r="M352" s="133" t="s">
        <v>3</v>
      </c>
      <c r="N352" s="134" t="s">
        <v>44</v>
      </c>
      <c r="O352" s="55"/>
      <c r="P352" s="135">
        <f>O352*H352</f>
        <v>0</v>
      </c>
      <c r="Q352" s="135">
        <v>0</v>
      </c>
      <c r="R352" s="135">
        <f>Q352*H352</f>
        <v>0</v>
      </c>
      <c r="S352" s="135">
        <v>0</v>
      </c>
      <c r="T352" s="136">
        <f>S352*H352</f>
        <v>0</v>
      </c>
      <c r="U352" s="34"/>
      <c r="V352" s="34"/>
      <c r="W352" s="34"/>
      <c r="X352" s="34"/>
      <c r="Y352" s="34"/>
      <c r="Z352" s="34"/>
      <c r="AA352" s="34"/>
      <c r="AB352" s="34"/>
      <c r="AC352" s="34"/>
      <c r="AD352" s="34"/>
      <c r="AE352" s="34"/>
      <c r="AR352" s="137" t="s">
        <v>132</v>
      </c>
      <c r="AT352" s="137" t="s">
        <v>127</v>
      </c>
      <c r="AU352" s="137" t="s">
        <v>83</v>
      </c>
      <c r="AY352" s="19" t="s">
        <v>124</v>
      </c>
      <c r="BE352" s="138">
        <f>IF(N352="základní",J352,0)</f>
        <v>0</v>
      </c>
      <c r="BF352" s="138">
        <f>IF(N352="snížená",J352,0)</f>
        <v>0</v>
      </c>
      <c r="BG352" s="138">
        <f>IF(N352="zákl. přenesená",J352,0)</f>
        <v>0</v>
      </c>
      <c r="BH352" s="138">
        <f>IF(N352="sníž. přenesená",J352,0)</f>
        <v>0</v>
      </c>
      <c r="BI352" s="138">
        <f>IF(N352="nulová",J352,0)</f>
        <v>0</v>
      </c>
      <c r="BJ352" s="19" t="s">
        <v>81</v>
      </c>
      <c r="BK352" s="138">
        <f>ROUND(I352*H352,2)</f>
        <v>0</v>
      </c>
      <c r="BL352" s="19" t="s">
        <v>132</v>
      </c>
      <c r="BM352" s="137" t="s">
        <v>346</v>
      </c>
    </row>
    <row r="353" spans="1:65" s="13" customFormat="1" x14ac:dyDescent="0.2">
      <c r="B353" s="142"/>
      <c r="C353" s="347"/>
      <c r="D353" s="345" t="s">
        <v>135</v>
      </c>
      <c r="E353" s="348" t="s">
        <v>3</v>
      </c>
      <c r="F353" s="349" t="s">
        <v>853</v>
      </c>
      <c r="G353" s="347"/>
      <c r="H353" s="350">
        <v>11.65</v>
      </c>
      <c r="I353" s="144"/>
      <c r="J353" s="347"/>
      <c r="K353" s="347"/>
      <c r="L353" s="142"/>
      <c r="M353" s="145"/>
      <c r="N353" s="146"/>
      <c r="O353" s="146"/>
      <c r="P353" s="146"/>
      <c r="Q353" s="146"/>
      <c r="R353" s="146"/>
      <c r="S353" s="146"/>
      <c r="T353" s="147"/>
      <c r="AT353" s="143" t="s">
        <v>135</v>
      </c>
      <c r="AU353" s="143" t="s">
        <v>83</v>
      </c>
      <c r="AV353" s="13" t="s">
        <v>83</v>
      </c>
      <c r="AW353" s="13" t="s">
        <v>32</v>
      </c>
      <c r="AX353" s="13" t="s">
        <v>73</v>
      </c>
      <c r="AY353" s="143" t="s">
        <v>124</v>
      </c>
    </row>
    <row r="354" spans="1:65" s="13" customFormat="1" x14ac:dyDescent="0.2">
      <c r="B354" s="142"/>
      <c r="C354" s="347"/>
      <c r="D354" s="345" t="s">
        <v>135</v>
      </c>
      <c r="E354" s="348" t="s">
        <v>3</v>
      </c>
      <c r="F354" s="349" t="s">
        <v>854</v>
      </c>
      <c r="G354" s="347"/>
      <c r="H354" s="350">
        <v>2.9489999999999998</v>
      </c>
      <c r="I354" s="144"/>
      <c r="J354" s="347"/>
      <c r="K354" s="347"/>
      <c r="L354" s="142"/>
      <c r="M354" s="145"/>
      <c r="N354" s="146"/>
      <c r="O354" s="146"/>
      <c r="P354" s="146"/>
      <c r="Q354" s="146"/>
      <c r="R354" s="146"/>
      <c r="S354" s="146"/>
      <c r="T354" s="147"/>
      <c r="AT354" s="143" t="s">
        <v>135</v>
      </c>
      <c r="AU354" s="143" t="s">
        <v>83</v>
      </c>
      <c r="AV354" s="13" t="s">
        <v>83</v>
      </c>
      <c r="AW354" s="13" t="s">
        <v>32</v>
      </c>
      <c r="AX354" s="13" t="s">
        <v>73</v>
      </c>
      <c r="AY354" s="143" t="s">
        <v>124</v>
      </c>
    </row>
    <row r="355" spans="1:65" s="13" customFormat="1" x14ac:dyDescent="0.2">
      <c r="B355" s="142"/>
      <c r="C355" s="347"/>
      <c r="D355" s="345" t="s">
        <v>135</v>
      </c>
      <c r="E355" s="348" t="s">
        <v>3</v>
      </c>
      <c r="F355" s="349" t="s">
        <v>855</v>
      </c>
      <c r="G355" s="347"/>
      <c r="H355" s="350">
        <v>3.2410000000000001</v>
      </c>
      <c r="I355" s="144"/>
      <c r="J355" s="347"/>
      <c r="K355" s="347"/>
      <c r="L355" s="142"/>
      <c r="M355" s="145"/>
      <c r="N355" s="146"/>
      <c r="O355" s="146"/>
      <c r="P355" s="146"/>
      <c r="Q355" s="146"/>
      <c r="R355" s="146"/>
      <c r="S355" s="146"/>
      <c r="T355" s="147"/>
      <c r="AT355" s="143" t="s">
        <v>135</v>
      </c>
      <c r="AU355" s="143" t="s">
        <v>83</v>
      </c>
      <c r="AV355" s="13" t="s">
        <v>83</v>
      </c>
      <c r="AW355" s="13" t="s">
        <v>32</v>
      </c>
      <c r="AX355" s="13" t="s">
        <v>73</v>
      </c>
      <c r="AY355" s="143" t="s">
        <v>124</v>
      </c>
    </row>
    <row r="356" spans="1:65" s="13" customFormat="1" x14ac:dyDescent="0.2">
      <c r="B356" s="142"/>
      <c r="C356" s="347"/>
      <c r="D356" s="345" t="s">
        <v>135</v>
      </c>
      <c r="E356" s="348" t="s">
        <v>3</v>
      </c>
      <c r="F356" s="349" t="s">
        <v>856</v>
      </c>
      <c r="G356" s="347"/>
      <c r="H356" s="350">
        <v>11.055999999999999</v>
      </c>
      <c r="I356" s="144"/>
      <c r="J356" s="347"/>
      <c r="K356" s="347"/>
      <c r="L356" s="142"/>
      <c r="M356" s="145"/>
      <c r="N356" s="146"/>
      <c r="O356" s="146"/>
      <c r="P356" s="146"/>
      <c r="Q356" s="146"/>
      <c r="R356" s="146"/>
      <c r="S356" s="146"/>
      <c r="T356" s="147"/>
      <c r="AT356" s="143" t="s">
        <v>135</v>
      </c>
      <c r="AU356" s="143" t="s">
        <v>83</v>
      </c>
      <c r="AV356" s="13" t="s">
        <v>83</v>
      </c>
      <c r="AW356" s="13" t="s">
        <v>32</v>
      </c>
      <c r="AX356" s="13" t="s">
        <v>73</v>
      </c>
      <c r="AY356" s="143" t="s">
        <v>124</v>
      </c>
    </row>
    <row r="357" spans="1:65" s="15" customFormat="1" x14ac:dyDescent="0.2">
      <c r="B357" s="154"/>
      <c r="C357" s="351"/>
      <c r="D357" s="345" t="s">
        <v>135</v>
      </c>
      <c r="E357" s="352" t="s">
        <v>3</v>
      </c>
      <c r="F357" s="353" t="s">
        <v>152</v>
      </c>
      <c r="G357" s="351"/>
      <c r="H357" s="354">
        <v>28.896000000000001</v>
      </c>
      <c r="I357" s="156"/>
      <c r="J357" s="351"/>
      <c r="K357" s="351"/>
      <c r="L357" s="154"/>
      <c r="M357" s="157"/>
      <c r="N357" s="158"/>
      <c r="O357" s="158"/>
      <c r="P357" s="158"/>
      <c r="Q357" s="158"/>
      <c r="R357" s="158"/>
      <c r="S357" s="158"/>
      <c r="T357" s="159"/>
      <c r="AT357" s="155" t="s">
        <v>135</v>
      </c>
      <c r="AU357" s="155" t="s">
        <v>83</v>
      </c>
      <c r="AV357" s="15" t="s">
        <v>132</v>
      </c>
      <c r="AW357" s="15" t="s">
        <v>32</v>
      </c>
      <c r="AX357" s="15" t="s">
        <v>81</v>
      </c>
      <c r="AY357" s="155" t="s">
        <v>124</v>
      </c>
    </row>
    <row r="358" spans="1:65" s="2" customFormat="1" ht="24" x14ac:dyDescent="0.2">
      <c r="A358" s="34"/>
      <c r="B358" s="131"/>
      <c r="C358" s="334" t="s">
        <v>349</v>
      </c>
      <c r="D358" s="334" t="s">
        <v>127</v>
      </c>
      <c r="E358" s="335" t="s">
        <v>441</v>
      </c>
      <c r="F358" s="336" t="s">
        <v>442</v>
      </c>
      <c r="G358" s="337" t="s">
        <v>130</v>
      </c>
      <c r="H358" s="338">
        <v>507.09199999999998</v>
      </c>
      <c r="I358" s="132"/>
      <c r="J358" s="339">
        <f>ROUND(I358*H358,2)</f>
        <v>0</v>
      </c>
      <c r="K358" s="336" t="s">
        <v>131</v>
      </c>
      <c r="L358" s="35"/>
      <c r="M358" s="133" t="s">
        <v>3</v>
      </c>
      <c r="N358" s="134" t="s">
        <v>44</v>
      </c>
      <c r="O358" s="55"/>
      <c r="P358" s="135">
        <f>O358*H358</f>
        <v>0</v>
      </c>
      <c r="Q358" s="135">
        <v>0</v>
      </c>
      <c r="R358" s="135">
        <f>Q358*H358</f>
        <v>0</v>
      </c>
      <c r="S358" s="135">
        <v>0</v>
      </c>
      <c r="T358" s="136">
        <f>S358*H358</f>
        <v>0</v>
      </c>
      <c r="U358" s="34"/>
      <c r="V358" s="34"/>
      <c r="W358" s="34"/>
      <c r="X358" s="34"/>
      <c r="Y358" s="34"/>
      <c r="Z358" s="34"/>
      <c r="AA358" s="34"/>
      <c r="AB358" s="34"/>
      <c r="AC358" s="34"/>
      <c r="AD358" s="34"/>
      <c r="AE358" s="34"/>
      <c r="AR358" s="137" t="s">
        <v>132</v>
      </c>
      <c r="AT358" s="137" t="s">
        <v>127</v>
      </c>
      <c r="AU358" s="137" t="s">
        <v>83</v>
      </c>
      <c r="AY358" s="19" t="s">
        <v>124</v>
      </c>
      <c r="BE358" s="138">
        <f>IF(N358="základní",J358,0)</f>
        <v>0</v>
      </c>
      <c r="BF358" s="138">
        <f>IF(N358="snížená",J358,0)</f>
        <v>0</v>
      </c>
      <c r="BG358" s="138">
        <f>IF(N358="zákl. přenesená",J358,0)</f>
        <v>0</v>
      </c>
      <c r="BH358" s="138">
        <f>IF(N358="sníž. přenesená",J358,0)</f>
        <v>0</v>
      </c>
      <c r="BI358" s="138">
        <f>IF(N358="nulová",J358,0)</f>
        <v>0</v>
      </c>
      <c r="BJ358" s="19" t="s">
        <v>81</v>
      </c>
      <c r="BK358" s="138">
        <f>ROUND(I358*H358,2)</f>
        <v>0</v>
      </c>
      <c r="BL358" s="19" t="s">
        <v>132</v>
      </c>
      <c r="BM358" s="137" t="s">
        <v>352</v>
      </c>
    </row>
    <row r="359" spans="1:65" s="13" customFormat="1" x14ac:dyDescent="0.2">
      <c r="B359" s="142"/>
      <c r="C359" s="347"/>
      <c r="D359" s="345" t="s">
        <v>135</v>
      </c>
      <c r="E359" s="348" t="s">
        <v>3</v>
      </c>
      <c r="F359" s="349" t="s">
        <v>1008</v>
      </c>
      <c r="G359" s="347"/>
      <c r="H359" s="350">
        <v>477.137</v>
      </c>
      <c r="I359" s="144"/>
      <c r="J359" s="347"/>
      <c r="K359" s="347"/>
      <c r="L359" s="142"/>
      <c r="M359" s="145"/>
      <c r="N359" s="146"/>
      <c r="O359" s="146"/>
      <c r="P359" s="146"/>
      <c r="Q359" s="146"/>
      <c r="R359" s="146"/>
      <c r="S359" s="146"/>
      <c r="T359" s="147"/>
      <c r="AT359" s="143" t="s">
        <v>135</v>
      </c>
      <c r="AU359" s="143" t="s">
        <v>83</v>
      </c>
      <c r="AV359" s="13" t="s">
        <v>83</v>
      </c>
      <c r="AW359" s="13" t="s">
        <v>32</v>
      </c>
      <c r="AX359" s="13" t="s">
        <v>73</v>
      </c>
      <c r="AY359" s="143" t="s">
        <v>124</v>
      </c>
    </row>
    <row r="360" spans="1:65" s="13" customFormat="1" x14ac:dyDescent="0.2">
      <c r="B360" s="142"/>
      <c r="C360" s="347"/>
      <c r="D360" s="345" t="s">
        <v>135</v>
      </c>
      <c r="E360" s="348" t="s">
        <v>3</v>
      </c>
      <c r="F360" s="349" t="s">
        <v>1009</v>
      </c>
      <c r="G360" s="347"/>
      <c r="H360" s="350">
        <v>0.96</v>
      </c>
      <c r="I360" s="144"/>
      <c r="J360" s="347"/>
      <c r="K360" s="347"/>
      <c r="L360" s="142"/>
      <c r="M360" s="145"/>
      <c r="N360" s="146"/>
      <c r="O360" s="146"/>
      <c r="P360" s="146"/>
      <c r="Q360" s="146"/>
      <c r="R360" s="146"/>
      <c r="S360" s="146"/>
      <c r="T360" s="147"/>
      <c r="AT360" s="143" t="s">
        <v>135</v>
      </c>
      <c r="AU360" s="143" t="s">
        <v>83</v>
      </c>
      <c r="AV360" s="13" t="s">
        <v>83</v>
      </c>
      <c r="AW360" s="13" t="s">
        <v>32</v>
      </c>
      <c r="AX360" s="13" t="s">
        <v>73</v>
      </c>
      <c r="AY360" s="143" t="s">
        <v>124</v>
      </c>
    </row>
    <row r="361" spans="1:65" s="13" customFormat="1" x14ac:dyDescent="0.2">
      <c r="B361" s="142"/>
      <c r="C361" s="347"/>
      <c r="D361" s="345" t="s">
        <v>135</v>
      </c>
      <c r="E361" s="348" t="s">
        <v>3</v>
      </c>
      <c r="F361" s="349" t="s">
        <v>1010</v>
      </c>
      <c r="G361" s="347"/>
      <c r="H361" s="350">
        <v>62.331000000000003</v>
      </c>
      <c r="I361" s="144"/>
      <c r="J361" s="347"/>
      <c r="K361" s="347"/>
      <c r="L361" s="142"/>
      <c r="M361" s="145"/>
      <c r="N361" s="146"/>
      <c r="O361" s="146"/>
      <c r="P361" s="146"/>
      <c r="Q361" s="146"/>
      <c r="R361" s="146"/>
      <c r="S361" s="146"/>
      <c r="T361" s="147"/>
      <c r="AT361" s="143" t="s">
        <v>135</v>
      </c>
      <c r="AU361" s="143" t="s">
        <v>83</v>
      </c>
      <c r="AV361" s="13" t="s">
        <v>83</v>
      </c>
      <c r="AW361" s="13" t="s">
        <v>32</v>
      </c>
      <c r="AX361" s="13" t="s">
        <v>73</v>
      </c>
      <c r="AY361" s="143" t="s">
        <v>124</v>
      </c>
    </row>
    <row r="362" spans="1:65" s="13" customFormat="1" x14ac:dyDescent="0.2">
      <c r="B362" s="142"/>
      <c r="C362" s="347"/>
      <c r="D362" s="345" t="s">
        <v>135</v>
      </c>
      <c r="E362" s="348" t="s">
        <v>3</v>
      </c>
      <c r="F362" s="349" t="s">
        <v>1011</v>
      </c>
      <c r="G362" s="347"/>
      <c r="H362" s="350">
        <v>13.2</v>
      </c>
      <c r="I362" s="144"/>
      <c r="J362" s="347"/>
      <c r="K362" s="347"/>
      <c r="L362" s="142"/>
      <c r="M362" s="145"/>
      <c r="N362" s="146"/>
      <c r="O362" s="146"/>
      <c r="P362" s="146"/>
      <c r="Q362" s="146"/>
      <c r="R362" s="146"/>
      <c r="S362" s="146"/>
      <c r="T362" s="147"/>
      <c r="AT362" s="143" t="s">
        <v>135</v>
      </c>
      <c r="AU362" s="143" t="s">
        <v>83</v>
      </c>
      <c r="AV362" s="13" t="s">
        <v>83</v>
      </c>
      <c r="AW362" s="13" t="s">
        <v>32</v>
      </c>
      <c r="AX362" s="13" t="s">
        <v>73</v>
      </c>
      <c r="AY362" s="143" t="s">
        <v>124</v>
      </c>
    </row>
    <row r="363" spans="1:65" s="13" customFormat="1" x14ac:dyDescent="0.2">
      <c r="B363" s="142"/>
      <c r="C363" s="347"/>
      <c r="D363" s="345" t="s">
        <v>135</v>
      </c>
      <c r="E363" s="348" t="s">
        <v>3</v>
      </c>
      <c r="F363" s="349" t="s">
        <v>1012</v>
      </c>
      <c r="G363" s="347"/>
      <c r="H363" s="350">
        <v>-17.64</v>
      </c>
      <c r="I363" s="144"/>
      <c r="J363" s="347"/>
      <c r="K363" s="347"/>
      <c r="L363" s="142"/>
      <c r="M363" s="145"/>
      <c r="N363" s="146"/>
      <c r="O363" s="146"/>
      <c r="P363" s="146"/>
      <c r="Q363" s="146"/>
      <c r="R363" s="146"/>
      <c r="S363" s="146"/>
      <c r="T363" s="147"/>
      <c r="AT363" s="143" t="s">
        <v>135</v>
      </c>
      <c r="AU363" s="143" t="s">
        <v>83</v>
      </c>
      <c r="AV363" s="13" t="s">
        <v>83</v>
      </c>
      <c r="AW363" s="13" t="s">
        <v>32</v>
      </c>
      <c r="AX363" s="13" t="s">
        <v>73</v>
      </c>
      <c r="AY363" s="143" t="s">
        <v>124</v>
      </c>
    </row>
    <row r="364" spans="1:65" s="13" customFormat="1" x14ac:dyDescent="0.2">
      <c r="B364" s="142"/>
      <c r="C364" s="347"/>
      <c r="D364" s="345" t="s">
        <v>135</v>
      </c>
      <c r="E364" s="348" t="s">
        <v>3</v>
      </c>
      <c r="F364" s="349" t="s">
        <v>1013</v>
      </c>
      <c r="G364" s="347"/>
      <c r="H364" s="350">
        <v>-28.896000000000001</v>
      </c>
      <c r="I364" s="144"/>
      <c r="J364" s="347"/>
      <c r="K364" s="347"/>
      <c r="L364" s="142"/>
      <c r="M364" s="145"/>
      <c r="N364" s="146"/>
      <c r="O364" s="146"/>
      <c r="P364" s="146"/>
      <c r="Q364" s="146"/>
      <c r="R364" s="146"/>
      <c r="S364" s="146"/>
      <c r="T364" s="147"/>
      <c r="AT364" s="143" t="s">
        <v>135</v>
      </c>
      <c r="AU364" s="143" t="s">
        <v>83</v>
      </c>
      <c r="AV364" s="13" t="s">
        <v>83</v>
      </c>
      <c r="AW364" s="13" t="s">
        <v>32</v>
      </c>
      <c r="AX364" s="13" t="s">
        <v>73</v>
      </c>
      <c r="AY364" s="143" t="s">
        <v>124</v>
      </c>
    </row>
    <row r="365" spans="1:65" s="15" customFormat="1" x14ac:dyDescent="0.2">
      <c r="B365" s="154"/>
      <c r="C365" s="351"/>
      <c r="D365" s="345" t="s">
        <v>135</v>
      </c>
      <c r="E365" s="352" t="s">
        <v>3</v>
      </c>
      <c r="F365" s="353" t="s">
        <v>152</v>
      </c>
      <c r="G365" s="351"/>
      <c r="H365" s="354">
        <v>507.09200000000004</v>
      </c>
      <c r="I365" s="156"/>
      <c r="J365" s="351"/>
      <c r="K365" s="351"/>
      <c r="L365" s="154"/>
      <c r="M365" s="157"/>
      <c r="N365" s="158"/>
      <c r="O365" s="158"/>
      <c r="P365" s="158"/>
      <c r="Q365" s="158"/>
      <c r="R365" s="158"/>
      <c r="S365" s="158"/>
      <c r="T365" s="159"/>
      <c r="AT365" s="155" t="s">
        <v>135</v>
      </c>
      <c r="AU365" s="155" t="s">
        <v>83</v>
      </c>
      <c r="AV365" s="15" t="s">
        <v>132</v>
      </c>
      <c r="AW365" s="15" t="s">
        <v>32</v>
      </c>
      <c r="AX365" s="15" t="s">
        <v>81</v>
      </c>
      <c r="AY365" s="155" t="s">
        <v>124</v>
      </c>
    </row>
    <row r="366" spans="1:65" s="2" customFormat="1" ht="24" x14ac:dyDescent="0.2">
      <c r="A366" s="34"/>
      <c r="B366" s="131"/>
      <c r="C366" s="334" t="s">
        <v>255</v>
      </c>
      <c r="D366" s="334" t="s">
        <v>127</v>
      </c>
      <c r="E366" s="335" t="s">
        <v>1014</v>
      </c>
      <c r="F366" s="336" t="s">
        <v>1015</v>
      </c>
      <c r="G366" s="337" t="s">
        <v>130</v>
      </c>
      <c r="H366" s="338">
        <v>125.99</v>
      </c>
      <c r="I366" s="132"/>
      <c r="J366" s="339">
        <f>ROUND(I366*H366,2)</f>
        <v>0</v>
      </c>
      <c r="K366" s="336" t="s">
        <v>131</v>
      </c>
      <c r="L366" s="35"/>
      <c r="M366" s="133" t="s">
        <v>3</v>
      </c>
      <c r="N366" s="134" t="s">
        <v>44</v>
      </c>
      <c r="O366" s="55"/>
      <c r="P366" s="135">
        <f>O366*H366</f>
        <v>0</v>
      </c>
      <c r="Q366" s="135">
        <v>0</v>
      </c>
      <c r="R366" s="135">
        <f>Q366*H366</f>
        <v>0</v>
      </c>
      <c r="S366" s="135">
        <v>0</v>
      </c>
      <c r="T366" s="136">
        <f>S366*H366</f>
        <v>0</v>
      </c>
      <c r="U366" s="34"/>
      <c r="V366" s="34"/>
      <c r="W366" s="34"/>
      <c r="X366" s="34"/>
      <c r="Y366" s="34"/>
      <c r="Z366" s="34"/>
      <c r="AA366" s="34"/>
      <c r="AB366" s="34"/>
      <c r="AC366" s="34"/>
      <c r="AD366" s="34"/>
      <c r="AE366" s="34"/>
      <c r="AR366" s="137" t="s">
        <v>132</v>
      </c>
      <c r="AT366" s="137" t="s">
        <v>127</v>
      </c>
      <c r="AU366" s="137" t="s">
        <v>83</v>
      </c>
      <c r="AY366" s="19" t="s">
        <v>124</v>
      </c>
      <c r="BE366" s="138">
        <f>IF(N366="základní",J366,0)</f>
        <v>0</v>
      </c>
      <c r="BF366" s="138">
        <f>IF(N366="snížená",J366,0)</f>
        <v>0</v>
      </c>
      <c r="BG366" s="138">
        <f>IF(N366="zákl. přenesená",J366,0)</f>
        <v>0</v>
      </c>
      <c r="BH366" s="138">
        <f>IF(N366="sníž. přenesená",J366,0)</f>
        <v>0</v>
      </c>
      <c r="BI366" s="138">
        <f>IF(N366="nulová",J366,0)</f>
        <v>0</v>
      </c>
      <c r="BJ366" s="19" t="s">
        <v>81</v>
      </c>
      <c r="BK366" s="138">
        <f>ROUND(I366*H366,2)</f>
        <v>0</v>
      </c>
      <c r="BL366" s="19" t="s">
        <v>132</v>
      </c>
      <c r="BM366" s="137" t="s">
        <v>357</v>
      </c>
    </row>
    <row r="367" spans="1:65" s="2" customFormat="1" ht="29.25" x14ac:dyDescent="0.2">
      <c r="A367" s="34"/>
      <c r="B367" s="35"/>
      <c r="C367" s="326"/>
      <c r="D367" s="345" t="s">
        <v>133</v>
      </c>
      <c r="E367" s="326"/>
      <c r="F367" s="346" t="s">
        <v>1016</v>
      </c>
      <c r="G367" s="326"/>
      <c r="H367" s="326"/>
      <c r="I367" s="139"/>
      <c r="J367" s="326"/>
      <c r="K367" s="326"/>
      <c r="L367" s="35"/>
      <c r="M367" s="140"/>
      <c r="N367" s="141"/>
      <c r="O367" s="55"/>
      <c r="P367" s="55"/>
      <c r="Q367" s="55"/>
      <c r="R367" s="55"/>
      <c r="S367" s="55"/>
      <c r="T367" s="56"/>
      <c r="U367" s="34"/>
      <c r="V367" s="34"/>
      <c r="W367" s="34"/>
      <c r="X367" s="34"/>
      <c r="Y367" s="34"/>
      <c r="Z367" s="34"/>
      <c r="AA367" s="34"/>
      <c r="AB367" s="34"/>
      <c r="AC367" s="34"/>
      <c r="AD367" s="34"/>
      <c r="AE367" s="34"/>
      <c r="AT367" s="19" t="s">
        <v>133</v>
      </c>
      <c r="AU367" s="19" t="s">
        <v>83</v>
      </c>
    </row>
    <row r="368" spans="1:65" s="14" customFormat="1" x14ac:dyDescent="0.2">
      <c r="B368" s="148"/>
      <c r="C368" s="355"/>
      <c r="D368" s="345" t="s">
        <v>135</v>
      </c>
      <c r="E368" s="356" t="s">
        <v>3</v>
      </c>
      <c r="F368" s="357" t="s">
        <v>897</v>
      </c>
      <c r="G368" s="355"/>
      <c r="H368" s="356" t="s">
        <v>3</v>
      </c>
      <c r="I368" s="150"/>
      <c r="J368" s="355"/>
      <c r="K368" s="355"/>
      <c r="L368" s="148"/>
      <c r="M368" s="151"/>
      <c r="N368" s="152"/>
      <c r="O368" s="152"/>
      <c r="P368" s="152"/>
      <c r="Q368" s="152"/>
      <c r="R368" s="152"/>
      <c r="S368" s="152"/>
      <c r="T368" s="153"/>
      <c r="AT368" s="149" t="s">
        <v>135</v>
      </c>
      <c r="AU368" s="149" t="s">
        <v>83</v>
      </c>
      <c r="AV368" s="14" t="s">
        <v>81</v>
      </c>
      <c r="AW368" s="14" t="s">
        <v>32</v>
      </c>
      <c r="AX368" s="14" t="s">
        <v>73</v>
      </c>
      <c r="AY368" s="149" t="s">
        <v>124</v>
      </c>
    </row>
    <row r="369" spans="2:51" s="13" customFormat="1" x14ac:dyDescent="0.2">
      <c r="B369" s="142"/>
      <c r="C369" s="347"/>
      <c r="D369" s="345" t="s">
        <v>135</v>
      </c>
      <c r="E369" s="348" t="s">
        <v>3</v>
      </c>
      <c r="F369" s="349" t="s">
        <v>1017</v>
      </c>
      <c r="G369" s="347"/>
      <c r="H369" s="350">
        <v>8.64</v>
      </c>
      <c r="I369" s="144"/>
      <c r="J369" s="347"/>
      <c r="K369" s="347"/>
      <c r="L369" s="142"/>
      <c r="M369" s="145"/>
      <c r="N369" s="146"/>
      <c r="O369" s="146"/>
      <c r="P369" s="146"/>
      <c r="Q369" s="146"/>
      <c r="R369" s="146"/>
      <c r="S369" s="146"/>
      <c r="T369" s="147"/>
      <c r="AT369" s="143" t="s">
        <v>135</v>
      </c>
      <c r="AU369" s="143" t="s">
        <v>83</v>
      </c>
      <c r="AV369" s="13" t="s">
        <v>83</v>
      </c>
      <c r="AW369" s="13" t="s">
        <v>32</v>
      </c>
      <c r="AX369" s="13" t="s">
        <v>73</v>
      </c>
      <c r="AY369" s="143" t="s">
        <v>124</v>
      </c>
    </row>
    <row r="370" spans="2:51" s="14" customFormat="1" x14ac:dyDescent="0.2">
      <c r="B370" s="148"/>
      <c r="C370" s="355"/>
      <c r="D370" s="345" t="s">
        <v>135</v>
      </c>
      <c r="E370" s="356" t="s">
        <v>3</v>
      </c>
      <c r="F370" s="357" t="s">
        <v>899</v>
      </c>
      <c r="G370" s="355"/>
      <c r="H370" s="356" t="s">
        <v>3</v>
      </c>
      <c r="I370" s="150"/>
      <c r="J370" s="355"/>
      <c r="K370" s="355"/>
      <c r="L370" s="148"/>
      <c r="M370" s="151"/>
      <c r="N370" s="152"/>
      <c r="O370" s="152"/>
      <c r="P370" s="152"/>
      <c r="Q370" s="152"/>
      <c r="R370" s="152"/>
      <c r="S370" s="152"/>
      <c r="T370" s="153"/>
      <c r="AT370" s="149" t="s">
        <v>135</v>
      </c>
      <c r="AU370" s="149" t="s">
        <v>83</v>
      </c>
      <c r="AV370" s="14" t="s">
        <v>81</v>
      </c>
      <c r="AW370" s="14" t="s">
        <v>32</v>
      </c>
      <c r="AX370" s="14" t="s">
        <v>73</v>
      </c>
      <c r="AY370" s="149" t="s">
        <v>124</v>
      </c>
    </row>
    <row r="371" spans="2:51" s="13" customFormat="1" x14ac:dyDescent="0.2">
      <c r="B371" s="142"/>
      <c r="C371" s="347"/>
      <c r="D371" s="345" t="s">
        <v>135</v>
      </c>
      <c r="E371" s="348" t="s">
        <v>3</v>
      </c>
      <c r="F371" s="349" t="s">
        <v>1018</v>
      </c>
      <c r="G371" s="347"/>
      <c r="H371" s="350">
        <v>8.32</v>
      </c>
      <c r="I371" s="144"/>
      <c r="J371" s="347"/>
      <c r="K371" s="347"/>
      <c r="L371" s="142"/>
      <c r="M371" s="145"/>
      <c r="N371" s="146"/>
      <c r="O371" s="146"/>
      <c r="P371" s="146"/>
      <c r="Q371" s="146"/>
      <c r="R371" s="146"/>
      <c r="S371" s="146"/>
      <c r="T371" s="147"/>
      <c r="AT371" s="143" t="s">
        <v>135</v>
      </c>
      <c r="AU371" s="143" t="s">
        <v>83</v>
      </c>
      <c r="AV371" s="13" t="s">
        <v>83</v>
      </c>
      <c r="AW371" s="13" t="s">
        <v>32</v>
      </c>
      <c r="AX371" s="13" t="s">
        <v>73</v>
      </c>
      <c r="AY371" s="143" t="s">
        <v>124</v>
      </c>
    </row>
    <row r="372" spans="2:51" s="14" customFormat="1" x14ac:dyDescent="0.2">
      <c r="B372" s="148"/>
      <c r="C372" s="355"/>
      <c r="D372" s="345" t="s">
        <v>135</v>
      </c>
      <c r="E372" s="356" t="s">
        <v>3</v>
      </c>
      <c r="F372" s="357" t="s">
        <v>901</v>
      </c>
      <c r="G372" s="355"/>
      <c r="H372" s="356" t="s">
        <v>3</v>
      </c>
      <c r="I372" s="150"/>
      <c r="J372" s="355"/>
      <c r="K372" s="355"/>
      <c r="L372" s="148"/>
      <c r="M372" s="151"/>
      <c r="N372" s="152"/>
      <c r="O372" s="152"/>
      <c r="P372" s="152"/>
      <c r="Q372" s="152"/>
      <c r="R372" s="152"/>
      <c r="S372" s="152"/>
      <c r="T372" s="153"/>
      <c r="AT372" s="149" t="s">
        <v>135</v>
      </c>
      <c r="AU372" s="149" t="s">
        <v>83</v>
      </c>
      <c r="AV372" s="14" t="s">
        <v>81</v>
      </c>
      <c r="AW372" s="14" t="s">
        <v>32</v>
      </c>
      <c r="AX372" s="14" t="s">
        <v>73</v>
      </c>
      <c r="AY372" s="149" t="s">
        <v>124</v>
      </c>
    </row>
    <row r="373" spans="2:51" s="13" customFormat="1" x14ac:dyDescent="0.2">
      <c r="B373" s="142"/>
      <c r="C373" s="347"/>
      <c r="D373" s="345" t="s">
        <v>135</v>
      </c>
      <c r="E373" s="348" t="s">
        <v>3</v>
      </c>
      <c r="F373" s="349" t="s">
        <v>1019</v>
      </c>
      <c r="G373" s="347"/>
      <c r="H373" s="350">
        <v>2.16</v>
      </c>
      <c r="I373" s="144"/>
      <c r="J373" s="347"/>
      <c r="K373" s="347"/>
      <c r="L373" s="142"/>
      <c r="M373" s="145"/>
      <c r="N373" s="146"/>
      <c r="O373" s="146"/>
      <c r="P373" s="146"/>
      <c r="Q373" s="146"/>
      <c r="R373" s="146"/>
      <c r="S373" s="146"/>
      <c r="T373" s="147"/>
      <c r="AT373" s="143" t="s">
        <v>135</v>
      </c>
      <c r="AU373" s="143" t="s">
        <v>83</v>
      </c>
      <c r="AV373" s="13" t="s">
        <v>83</v>
      </c>
      <c r="AW373" s="13" t="s">
        <v>32</v>
      </c>
      <c r="AX373" s="13" t="s">
        <v>73</v>
      </c>
      <c r="AY373" s="143" t="s">
        <v>124</v>
      </c>
    </row>
    <row r="374" spans="2:51" s="14" customFormat="1" x14ac:dyDescent="0.2">
      <c r="B374" s="148"/>
      <c r="C374" s="355"/>
      <c r="D374" s="345" t="s">
        <v>135</v>
      </c>
      <c r="E374" s="356" t="s">
        <v>3</v>
      </c>
      <c r="F374" s="357" t="s">
        <v>899</v>
      </c>
      <c r="G374" s="355"/>
      <c r="H374" s="356" t="s">
        <v>3</v>
      </c>
      <c r="I374" s="150"/>
      <c r="J374" s="355"/>
      <c r="K374" s="355"/>
      <c r="L374" s="148"/>
      <c r="M374" s="151"/>
      <c r="N374" s="152"/>
      <c r="O374" s="152"/>
      <c r="P374" s="152"/>
      <c r="Q374" s="152"/>
      <c r="R374" s="152"/>
      <c r="S374" s="152"/>
      <c r="T374" s="153"/>
      <c r="AT374" s="149" t="s">
        <v>135</v>
      </c>
      <c r="AU374" s="149" t="s">
        <v>83</v>
      </c>
      <c r="AV374" s="14" t="s">
        <v>81</v>
      </c>
      <c r="AW374" s="14" t="s">
        <v>32</v>
      </c>
      <c r="AX374" s="14" t="s">
        <v>73</v>
      </c>
      <c r="AY374" s="149" t="s">
        <v>124</v>
      </c>
    </row>
    <row r="375" spans="2:51" s="13" customFormat="1" x14ac:dyDescent="0.2">
      <c r="B375" s="142"/>
      <c r="C375" s="347"/>
      <c r="D375" s="345" t="s">
        <v>135</v>
      </c>
      <c r="E375" s="348" t="s">
        <v>3</v>
      </c>
      <c r="F375" s="349" t="s">
        <v>1020</v>
      </c>
      <c r="G375" s="347"/>
      <c r="H375" s="350">
        <v>2.95</v>
      </c>
      <c r="I375" s="144"/>
      <c r="J375" s="347"/>
      <c r="K375" s="347"/>
      <c r="L375" s="142"/>
      <c r="M375" s="145"/>
      <c r="N375" s="146"/>
      <c r="O375" s="146"/>
      <c r="P375" s="146"/>
      <c r="Q375" s="146"/>
      <c r="R375" s="146"/>
      <c r="S375" s="146"/>
      <c r="T375" s="147"/>
      <c r="AT375" s="143" t="s">
        <v>135</v>
      </c>
      <c r="AU375" s="143" t="s">
        <v>83</v>
      </c>
      <c r="AV375" s="13" t="s">
        <v>83</v>
      </c>
      <c r="AW375" s="13" t="s">
        <v>32</v>
      </c>
      <c r="AX375" s="13" t="s">
        <v>73</v>
      </c>
      <c r="AY375" s="143" t="s">
        <v>124</v>
      </c>
    </row>
    <row r="376" spans="2:51" s="14" customFormat="1" x14ac:dyDescent="0.2">
      <c r="B376" s="148"/>
      <c r="C376" s="355"/>
      <c r="D376" s="345" t="s">
        <v>135</v>
      </c>
      <c r="E376" s="356" t="s">
        <v>3</v>
      </c>
      <c r="F376" s="357" t="s">
        <v>904</v>
      </c>
      <c r="G376" s="355"/>
      <c r="H376" s="356" t="s">
        <v>3</v>
      </c>
      <c r="I376" s="150"/>
      <c r="J376" s="355"/>
      <c r="K376" s="355"/>
      <c r="L376" s="148"/>
      <c r="M376" s="151"/>
      <c r="N376" s="152"/>
      <c r="O376" s="152"/>
      <c r="P376" s="152"/>
      <c r="Q376" s="152"/>
      <c r="R376" s="152"/>
      <c r="S376" s="152"/>
      <c r="T376" s="153"/>
      <c r="AT376" s="149" t="s">
        <v>135</v>
      </c>
      <c r="AU376" s="149" t="s">
        <v>83</v>
      </c>
      <c r="AV376" s="14" t="s">
        <v>81</v>
      </c>
      <c r="AW376" s="14" t="s">
        <v>32</v>
      </c>
      <c r="AX376" s="14" t="s">
        <v>73</v>
      </c>
      <c r="AY376" s="149" t="s">
        <v>124</v>
      </c>
    </row>
    <row r="377" spans="2:51" s="13" customFormat="1" x14ac:dyDescent="0.2">
      <c r="B377" s="142"/>
      <c r="C377" s="347"/>
      <c r="D377" s="345" t="s">
        <v>135</v>
      </c>
      <c r="E377" s="348" t="s">
        <v>3</v>
      </c>
      <c r="F377" s="349" t="s">
        <v>1021</v>
      </c>
      <c r="G377" s="347"/>
      <c r="H377" s="350">
        <v>8.64</v>
      </c>
      <c r="I377" s="144"/>
      <c r="J377" s="347"/>
      <c r="K377" s="347"/>
      <c r="L377" s="142"/>
      <c r="M377" s="145"/>
      <c r="N377" s="146"/>
      <c r="O377" s="146"/>
      <c r="P377" s="146"/>
      <c r="Q377" s="146"/>
      <c r="R377" s="146"/>
      <c r="S377" s="146"/>
      <c r="T377" s="147"/>
      <c r="AT377" s="143" t="s">
        <v>135</v>
      </c>
      <c r="AU377" s="143" t="s">
        <v>83</v>
      </c>
      <c r="AV377" s="13" t="s">
        <v>83</v>
      </c>
      <c r="AW377" s="13" t="s">
        <v>32</v>
      </c>
      <c r="AX377" s="13" t="s">
        <v>73</v>
      </c>
      <c r="AY377" s="143" t="s">
        <v>124</v>
      </c>
    </row>
    <row r="378" spans="2:51" s="13" customFormat="1" x14ac:dyDescent="0.2">
      <c r="B378" s="142"/>
      <c r="C378" s="347"/>
      <c r="D378" s="345" t="s">
        <v>135</v>
      </c>
      <c r="E378" s="348" t="s">
        <v>3</v>
      </c>
      <c r="F378" s="349" t="s">
        <v>221</v>
      </c>
      <c r="G378" s="347"/>
      <c r="H378" s="350">
        <v>34.56</v>
      </c>
      <c r="I378" s="144"/>
      <c r="J378" s="347"/>
      <c r="K378" s="347"/>
      <c r="L378" s="142"/>
      <c r="M378" s="145"/>
      <c r="N378" s="146"/>
      <c r="O378" s="146"/>
      <c r="P378" s="146"/>
      <c r="Q378" s="146"/>
      <c r="R378" s="146"/>
      <c r="S378" s="146"/>
      <c r="T378" s="147"/>
      <c r="AT378" s="143" t="s">
        <v>135</v>
      </c>
      <c r="AU378" s="143" t="s">
        <v>83</v>
      </c>
      <c r="AV378" s="13" t="s">
        <v>83</v>
      </c>
      <c r="AW378" s="13" t="s">
        <v>32</v>
      </c>
      <c r="AX378" s="13" t="s">
        <v>73</v>
      </c>
      <c r="AY378" s="143" t="s">
        <v>124</v>
      </c>
    </row>
    <row r="379" spans="2:51" s="13" customFormat="1" x14ac:dyDescent="0.2">
      <c r="B379" s="142"/>
      <c r="C379" s="347"/>
      <c r="D379" s="345" t="s">
        <v>135</v>
      </c>
      <c r="E379" s="348" t="s">
        <v>3</v>
      </c>
      <c r="F379" s="349" t="s">
        <v>1022</v>
      </c>
      <c r="G379" s="347"/>
      <c r="H379" s="350">
        <v>8.64</v>
      </c>
      <c r="I379" s="144"/>
      <c r="J379" s="347"/>
      <c r="K379" s="347"/>
      <c r="L379" s="142"/>
      <c r="M379" s="145"/>
      <c r="N379" s="146"/>
      <c r="O379" s="146"/>
      <c r="P379" s="146"/>
      <c r="Q379" s="146"/>
      <c r="R379" s="146"/>
      <c r="S379" s="146"/>
      <c r="T379" s="147"/>
      <c r="AT379" s="143" t="s">
        <v>135</v>
      </c>
      <c r="AU379" s="143" t="s">
        <v>83</v>
      </c>
      <c r="AV379" s="13" t="s">
        <v>83</v>
      </c>
      <c r="AW379" s="13" t="s">
        <v>32</v>
      </c>
      <c r="AX379" s="13" t="s">
        <v>73</v>
      </c>
      <c r="AY379" s="143" t="s">
        <v>124</v>
      </c>
    </row>
    <row r="380" spans="2:51" s="14" customFormat="1" x14ac:dyDescent="0.2">
      <c r="B380" s="148"/>
      <c r="C380" s="355"/>
      <c r="D380" s="345" t="s">
        <v>135</v>
      </c>
      <c r="E380" s="356" t="s">
        <v>3</v>
      </c>
      <c r="F380" s="357" t="s">
        <v>908</v>
      </c>
      <c r="G380" s="355"/>
      <c r="H380" s="356" t="s">
        <v>3</v>
      </c>
      <c r="I380" s="150"/>
      <c r="J380" s="355"/>
      <c r="K380" s="355"/>
      <c r="L380" s="148"/>
      <c r="M380" s="151"/>
      <c r="N380" s="152"/>
      <c r="O380" s="152"/>
      <c r="P380" s="152"/>
      <c r="Q380" s="152"/>
      <c r="R380" s="152"/>
      <c r="S380" s="152"/>
      <c r="T380" s="153"/>
      <c r="AT380" s="149" t="s">
        <v>135</v>
      </c>
      <c r="AU380" s="149" t="s">
        <v>83</v>
      </c>
      <c r="AV380" s="14" t="s">
        <v>81</v>
      </c>
      <c r="AW380" s="14" t="s">
        <v>32</v>
      </c>
      <c r="AX380" s="14" t="s">
        <v>73</v>
      </c>
      <c r="AY380" s="149" t="s">
        <v>124</v>
      </c>
    </row>
    <row r="381" spans="2:51" s="13" customFormat="1" x14ac:dyDescent="0.2">
      <c r="B381" s="142"/>
      <c r="C381" s="347"/>
      <c r="D381" s="345" t="s">
        <v>135</v>
      </c>
      <c r="E381" s="348" t="s">
        <v>3</v>
      </c>
      <c r="F381" s="349" t="s">
        <v>359</v>
      </c>
      <c r="G381" s="347"/>
      <c r="H381" s="350">
        <v>25.92</v>
      </c>
      <c r="I381" s="144"/>
      <c r="J381" s="347"/>
      <c r="K381" s="347"/>
      <c r="L381" s="142"/>
      <c r="M381" s="145"/>
      <c r="N381" s="146"/>
      <c r="O381" s="146"/>
      <c r="P381" s="146"/>
      <c r="Q381" s="146"/>
      <c r="R381" s="146"/>
      <c r="S381" s="146"/>
      <c r="T381" s="147"/>
      <c r="AT381" s="143" t="s">
        <v>135</v>
      </c>
      <c r="AU381" s="143" t="s">
        <v>83</v>
      </c>
      <c r="AV381" s="13" t="s">
        <v>83</v>
      </c>
      <c r="AW381" s="13" t="s">
        <v>32</v>
      </c>
      <c r="AX381" s="13" t="s">
        <v>73</v>
      </c>
      <c r="AY381" s="143" t="s">
        <v>124</v>
      </c>
    </row>
    <row r="382" spans="2:51" s="13" customFormat="1" x14ac:dyDescent="0.2">
      <c r="B382" s="142"/>
      <c r="C382" s="347"/>
      <c r="D382" s="345" t="s">
        <v>135</v>
      </c>
      <c r="E382" s="348" t="s">
        <v>3</v>
      </c>
      <c r="F382" s="349" t="s">
        <v>360</v>
      </c>
      <c r="G382" s="347"/>
      <c r="H382" s="350">
        <v>17.28</v>
      </c>
      <c r="I382" s="144"/>
      <c r="J382" s="347"/>
      <c r="K382" s="347"/>
      <c r="L382" s="142"/>
      <c r="M382" s="145"/>
      <c r="N382" s="146"/>
      <c r="O382" s="146"/>
      <c r="P382" s="146"/>
      <c r="Q382" s="146"/>
      <c r="R382" s="146"/>
      <c r="S382" s="146"/>
      <c r="T382" s="147"/>
      <c r="AT382" s="143" t="s">
        <v>135</v>
      </c>
      <c r="AU382" s="143" t="s">
        <v>83</v>
      </c>
      <c r="AV382" s="13" t="s">
        <v>83</v>
      </c>
      <c r="AW382" s="13" t="s">
        <v>32</v>
      </c>
      <c r="AX382" s="13" t="s">
        <v>73</v>
      </c>
      <c r="AY382" s="143" t="s">
        <v>124</v>
      </c>
    </row>
    <row r="383" spans="2:51" s="13" customFormat="1" x14ac:dyDescent="0.2">
      <c r="B383" s="142"/>
      <c r="C383" s="347"/>
      <c r="D383" s="345" t="s">
        <v>135</v>
      </c>
      <c r="E383" s="348" t="s">
        <v>3</v>
      </c>
      <c r="F383" s="349" t="s">
        <v>242</v>
      </c>
      <c r="G383" s="347"/>
      <c r="H383" s="350">
        <v>4.32</v>
      </c>
      <c r="I383" s="144"/>
      <c r="J383" s="347"/>
      <c r="K383" s="347"/>
      <c r="L383" s="142"/>
      <c r="M383" s="145"/>
      <c r="N383" s="146"/>
      <c r="O383" s="146"/>
      <c r="P383" s="146"/>
      <c r="Q383" s="146"/>
      <c r="R383" s="146"/>
      <c r="S383" s="146"/>
      <c r="T383" s="147"/>
      <c r="AT383" s="143" t="s">
        <v>135</v>
      </c>
      <c r="AU383" s="143" t="s">
        <v>83</v>
      </c>
      <c r="AV383" s="13" t="s">
        <v>83</v>
      </c>
      <c r="AW383" s="13" t="s">
        <v>32</v>
      </c>
      <c r="AX383" s="13" t="s">
        <v>73</v>
      </c>
      <c r="AY383" s="143" t="s">
        <v>124</v>
      </c>
    </row>
    <row r="384" spans="2:51" s="14" customFormat="1" x14ac:dyDescent="0.2">
      <c r="B384" s="148"/>
      <c r="C384" s="355"/>
      <c r="D384" s="345" t="s">
        <v>135</v>
      </c>
      <c r="E384" s="356" t="s">
        <v>3</v>
      </c>
      <c r="F384" s="357" t="s">
        <v>899</v>
      </c>
      <c r="G384" s="355"/>
      <c r="H384" s="356" t="s">
        <v>3</v>
      </c>
      <c r="I384" s="150"/>
      <c r="J384" s="355"/>
      <c r="K384" s="355"/>
      <c r="L384" s="148"/>
      <c r="M384" s="151"/>
      <c r="N384" s="152"/>
      <c r="O384" s="152"/>
      <c r="P384" s="152"/>
      <c r="Q384" s="152"/>
      <c r="R384" s="152"/>
      <c r="S384" s="152"/>
      <c r="T384" s="153"/>
      <c r="AT384" s="149" t="s">
        <v>135</v>
      </c>
      <c r="AU384" s="149" t="s">
        <v>83</v>
      </c>
      <c r="AV384" s="14" t="s">
        <v>81</v>
      </c>
      <c r="AW384" s="14" t="s">
        <v>32</v>
      </c>
      <c r="AX384" s="14" t="s">
        <v>73</v>
      </c>
      <c r="AY384" s="149" t="s">
        <v>124</v>
      </c>
    </row>
    <row r="385" spans="1:65" s="13" customFormat="1" x14ac:dyDescent="0.2">
      <c r="B385" s="142"/>
      <c r="C385" s="347"/>
      <c r="D385" s="345" t="s">
        <v>135</v>
      </c>
      <c r="E385" s="348" t="s">
        <v>3</v>
      </c>
      <c r="F385" s="349" t="s">
        <v>264</v>
      </c>
      <c r="G385" s="347"/>
      <c r="H385" s="350">
        <v>4.5599999999999996</v>
      </c>
      <c r="I385" s="144"/>
      <c r="J385" s="347"/>
      <c r="K385" s="347"/>
      <c r="L385" s="142"/>
      <c r="M385" s="145"/>
      <c r="N385" s="146"/>
      <c r="O385" s="146"/>
      <c r="P385" s="146"/>
      <c r="Q385" s="146"/>
      <c r="R385" s="146"/>
      <c r="S385" s="146"/>
      <c r="T385" s="147"/>
      <c r="AT385" s="143" t="s">
        <v>135</v>
      </c>
      <c r="AU385" s="143" t="s">
        <v>83</v>
      </c>
      <c r="AV385" s="13" t="s">
        <v>83</v>
      </c>
      <c r="AW385" s="13" t="s">
        <v>32</v>
      </c>
      <c r="AX385" s="13" t="s">
        <v>73</v>
      </c>
      <c r="AY385" s="143" t="s">
        <v>124</v>
      </c>
    </row>
    <row r="386" spans="1:65" s="15" customFormat="1" x14ac:dyDescent="0.2">
      <c r="B386" s="154"/>
      <c r="C386" s="351"/>
      <c r="D386" s="345" t="s">
        <v>135</v>
      </c>
      <c r="E386" s="352" t="s">
        <v>3</v>
      </c>
      <c r="F386" s="353" t="s">
        <v>152</v>
      </c>
      <c r="G386" s="351"/>
      <c r="H386" s="354">
        <v>125.99000000000001</v>
      </c>
      <c r="I386" s="156"/>
      <c r="J386" s="351"/>
      <c r="K386" s="351"/>
      <c r="L386" s="154"/>
      <c r="M386" s="157"/>
      <c r="N386" s="158"/>
      <c r="O386" s="158"/>
      <c r="P386" s="158"/>
      <c r="Q386" s="158"/>
      <c r="R386" s="158"/>
      <c r="S386" s="158"/>
      <c r="T386" s="159"/>
      <c r="AT386" s="155" t="s">
        <v>135</v>
      </c>
      <c r="AU386" s="155" t="s">
        <v>83</v>
      </c>
      <c r="AV386" s="15" t="s">
        <v>132</v>
      </c>
      <c r="AW386" s="15" t="s">
        <v>32</v>
      </c>
      <c r="AX386" s="15" t="s">
        <v>81</v>
      </c>
      <c r="AY386" s="155" t="s">
        <v>124</v>
      </c>
    </row>
    <row r="387" spans="1:65" s="2" customFormat="1" ht="16.5" customHeight="1" x14ac:dyDescent="0.2">
      <c r="A387" s="34"/>
      <c r="B387" s="131"/>
      <c r="C387" s="334" t="s">
        <v>361</v>
      </c>
      <c r="D387" s="334" t="s">
        <v>127</v>
      </c>
      <c r="E387" s="335" t="s">
        <v>1023</v>
      </c>
      <c r="F387" s="336" t="s">
        <v>1024</v>
      </c>
      <c r="G387" s="337" t="s">
        <v>130</v>
      </c>
      <c r="H387" s="338">
        <v>553.62800000000004</v>
      </c>
      <c r="I387" s="132"/>
      <c r="J387" s="339">
        <f>ROUND(I387*H387,2)</f>
        <v>0</v>
      </c>
      <c r="K387" s="336" t="s">
        <v>131</v>
      </c>
      <c r="L387" s="35"/>
      <c r="M387" s="133" t="s">
        <v>3</v>
      </c>
      <c r="N387" s="134" t="s">
        <v>44</v>
      </c>
      <c r="O387" s="55"/>
      <c r="P387" s="135">
        <f>O387*H387</f>
        <v>0</v>
      </c>
      <c r="Q387" s="135">
        <v>0</v>
      </c>
      <c r="R387" s="135">
        <f>Q387*H387</f>
        <v>0</v>
      </c>
      <c r="S387" s="135">
        <v>0</v>
      </c>
      <c r="T387" s="136">
        <f>S387*H387</f>
        <v>0</v>
      </c>
      <c r="U387" s="34"/>
      <c r="V387" s="34"/>
      <c r="W387" s="34"/>
      <c r="X387" s="34"/>
      <c r="Y387" s="34"/>
      <c r="Z387" s="34"/>
      <c r="AA387" s="34"/>
      <c r="AB387" s="34"/>
      <c r="AC387" s="34"/>
      <c r="AD387" s="34"/>
      <c r="AE387" s="34"/>
      <c r="AR387" s="137" t="s">
        <v>132</v>
      </c>
      <c r="AT387" s="137" t="s">
        <v>127</v>
      </c>
      <c r="AU387" s="137" t="s">
        <v>83</v>
      </c>
      <c r="AY387" s="19" t="s">
        <v>124</v>
      </c>
      <c r="BE387" s="138">
        <f>IF(N387="základní",J387,0)</f>
        <v>0</v>
      </c>
      <c r="BF387" s="138">
        <f>IF(N387="snížená",J387,0)</f>
        <v>0</v>
      </c>
      <c r="BG387" s="138">
        <f>IF(N387="zákl. přenesená",J387,0)</f>
        <v>0</v>
      </c>
      <c r="BH387" s="138">
        <f>IF(N387="sníž. přenesená",J387,0)</f>
        <v>0</v>
      </c>
      <c r="BI387" s="138">
        <f>IF(N387="nulová",J387,0)</f>
        <v>0</v>
      </c>
      <c r="BJ387" s="19" t="s">
        <v>81</v>
      </c>
      <c r="BK387" s="138">
        <f>ROUND(I387*H387,2)</f>
        <v>0</v>
      </c>
      <c r="BL387" s="19" t="s">
        <v>132</v>
      </c>
      <c r="BM387" s="137" t="s">
        <v>362</v>
      </c>
    </row>
    <row r="388" spans="1:65" s="13" customFormat="1" x14ac:dyDescent="0.2">
      <c r="B388" s="142"/>
      <c r="C388" s="347"/>
      <c r="D388" s="345" t="s">
        <v>135</v>
      </c>
      <c r="E388" s="348" t="s">
        <v>3</v>
      </c>
      <c r="F388" s="349" t="s">
        <v>1008</v>
      </c>
      <c r="G388" s="347"/>
      <c r="H388" s="350">
        <v>477.137</v>
      </c>
      <c r="I388" s="144"/>
      <c r="J388" s="347"/>
      <c r="K388" s="347"/>
      <c r="L388" s="142"/>
      <c r="M388" s="145"/>
      <c r="N388" s="146"/>
      <c r="O388" s="146"/>
      <c r="P388" s="146"/>
      <c r="Q388" s="146"/>
      <c r="R388" s="146"/>
      <c r="S388" s="146"/>
      <c r="T388" s="147"/>
      <c r="AT388" s="143" t="s">
        <v>135</v>
      </c>
      <c r="AU388" s="143" t="s">
        <v>83</v>
      </c>
      <c r="AV388" s="13" t="s">
        <v>83</v>
      </c>
      <c r="AW388" s="13" t="s">
        <v>32</v>
      </c>
      <c r="AX388" s="13" t="s">
        <v>73</v>
      </c>
      <c r="AY388" s="143" t="s">
        <v>124</v>
      </c>
    </row>
    <row r="389" spans="1:65" s="13" customFormat="1" x14ac:dyDescent="0.2">
      <c r="B389" s="142"/>
      <c r="C389" s="347"/>
      <c r="D389" s="345" t="s">
        <v>135</v>
      </c>
      <c r="E389" s="348" t="s">
        <v>3</v>
      </c>
      <c r="F389" s="349" t="s">
        <v>1009</v>
      </c>
      <c r="G389" s="347"/>
      <c r="H389" s="350">
        <v>0.96</v>
      </c>
      <c r="I389" s="144"/>
      <c r="J389" s="347"/>
      <c r="K389" s="347"/>
      <c r="L389" s="142"/>
      <c r="M389" s="145"/>
      <c r="N389" s="146"/>
      <c r="O389" s="146"/>
      <c r="P389" s="146"/>
      <c r="Q389" s="146"/>
      <c r="R389" s="146"/>
      <c r="S389" s="146"/>
      <c r="T389" s="147"/>
      <c r="AT389" s="143" t="s">
        <v>135</v>
      </c>
      <c r="AU389" s="143" t="s">
        <v>83</v>
      </c>
      <c r="AV389" s="13" t="s">
        <v>83</v>
      </c>
      <c r="AW389" s="13" t="s">
        <v>32</v>
      </c>
      <c r="AX389" s="13" t="s">
        <v>73</v>
      </c>
      <c r="AY389" s="143" t="s">
        <v>124</v>
      </c>
    </row>
    <row r="390" spans="1:65" s="13" customFormat="1" x14ac:dyDescent="0.2">
      <c r="B390" s="142"/>
      <c r="C390" s="347"/>
      <c r="D390" s="345" t="s">
        <v>135</v>
      </c>
      <c r="E390" s="348" t="s">
        <v>3</v>
      </c>
      <c r="F390" s="349" t="s">
        <v>1010</v>
      </c>
      <c r="G390" s="347"/>
      <c r="H390" s="350">
        <v>62.331000000000003</v>
      </c>
      <c r="I390" s="144"/>
      <c r="J390" s="347"/>
      <c r="K390" s="347"/>
      <c r="L390" s="142"/>
      <c r="M390" s="145"/>
      <c r="N390" s="146"/>
      <c r="O390" s="146"/>
      <c r="P390" s="146"/>
      <c r="Q390" s="146"/>
      <c r="R390" s="146"/>
      <c r="S390" s="146"/>
      <c r="T390" s="147"/>
      <c r="AT390" s="143" t="s">
        <v>135</v>
      </c>
      <c r="AU390" s="143" t="s">
        <v>83</v>
      </c>
      <c r="AV390" s="13" t="s">
        <v>83</v>
      </c>
      <c r="AW390" s="13" t="s">
        <v>32</v>
      </c>
      <c r="AX390" s="13" t="s">
        <v>73</v>
      </c>
      <c r="AY390" s="143" t="s">
        <v>124</v>
      </c>
    </row>
    <row r="391" spans="1:65" s="13" customFormat="1" x14ac:dyDescent="0.2">
      <c r="B391" s="142"/>
      <c r="C391" s="347"/>
      <c r="D391" s="345" t="s">
        <v>135</v>
      </c>
      <c r="E391" s="348" t="s">
        <v>3</v>
      </c>
      <c r="F391" s="349" t="s">
        <v>1011</v>
      </c>
      <c r="G391" s="347"/>
      <c r="H391" s="350">
        <v>13.2</v>
      </c>
      <c r="I391" s="144"/>
      <c r="J391" s="347"/>
      <c r="K391" s="347"/>
      <c r="L391" s="142"/>
      <c r="M391" s="145"/>
      <c r="N391" s="146"/>
      <c r="O391" s="146"/>
      <c r="P391" s="146"/>
      <c r="Q391" s="146"/>
      <c r="R391" s="146"/>
      <c r="S391" s="146"/>
      <c r="T391" s="147"/>
      <c r="AT391" s="143" t="s">
        <v>135</v>
      </c>
      <c r="AU391" s="143" t="s">
        <v>83</v>
      </c>
      <c r="AV391" s="13" t="s">
        <v>83</v>
      </c>
      <c r="AW391" s="13" t="s">
        <v>32</v>
      </c>
      <c r="AX391" s="13" t="s">
        <v>73</v>
      </c>
      <c r="AY391" s="143" t="s">
        <v>124</v>
      </c>
    </row>
    <row r="392" spans="1:65" s="15" customFormat="1" x14ac:dyDescent="0.2">
      <c r="B392" s="154"/>
      <c r="C392" s="351"/>
      <c r="D392" s="345" t="s">
        <v>135</v>
      </c>
      <c r="E392" s="352" t="s">
        <v>3</v>
      </c>
      <c r="F392" s="353" t="s">
        <v>152</v>
      </c>
      <c r="G392" s="351"/>
      <c r="H392" s="354">
        <v>553.62800000000004</v>
      </c>
      <c r="I392" s="156"/>
      <c r="J392" s="351"/>
      <c r="K392" s="351"/>
      <c r="L392" s="154"/>
      <c r="M392" s="157"/>
      <c r="N392" s="158"/>
      <c r="O392" s="158"/>
      <c r="P392" s="158"/>
      <c r="Q392" s="158"/>
      <c r="R392" s="158"/>
      <c r="S392" s="158"/>
      <c r="T392" s="159"/>
      <c r="AT392" s="155" t="s">
        <v>135</v>
      </c>
      <c r="AU392" s="155" t="s">
        <v>83</v>
      </c>
      <c r="AV392" s="15" t="s">
        <v>132</v>
      </c>
      <c r="AW392" s="15" t="s">
        <v>32</v>
      </c>
      <c r="AX392" s="15" t="s">
        <v>81</v>
      </c>
      <c r="AY392" s="155" t="s">
        <v>124</v>
      </c>
    </row>
    <row r="393" spans="1:65" s="12" customFormat="1" ht="22.9" customHeight="1" x14ac:dyDescent="0.2">
      <c r="B393" s="122"/>
      <c r="C393" s="328"/>
      <c r="D393" s="329" t="s">
        <v>72</v>
      </c>
      <c r="E393" s="332" t="s">
        <v>157</v>
      </c>
      <c r="F393" s="332" t="s">
        <v>158</v>
      </c>
      <c r="G393" s="328"/>
      <c r="H393" s="328"/>
      <c r="I393" s="124"/>
      <c r="J393" s="333">
        <f>BK393</f>
        <v>0</v>
      </c>
      <c r="K393" s="328"/>
      <c r="L393" s="122"/>
      <c r="M393" s="125"/>
      <c r="N393" s="126"/>
      <c r="O393" s="126"/>
      <c r="P393" s="127">
        <f>SUM(P394:P447)</f>
        <v>0</v>
      </c>
      <c r="Q393" s="126"/>
      <c r="R393" s="127">
        <f>SUM(R394:R447)</f>
        <v>0</v>
      </c>
      <c r="S393" s="126"/>
      <c r="T393" s="128">
        <f>SUM(T394:T447)</f>
        <v>0</v>
      </c>
      <c r="AR393" s="123" t="s">
        <v>81</v>
      </c>
      <c r="AT393" s="129" t="s">
        <v>72</v>
      </c>
      <c r="AU393" s="129" t="s">
        <v>81</v>
      </c>
      <c r="AY393" s="123" t="s">
        <v>124</v>
      </c>
      <c r="BK393" s="130">
        <f>SUM(BK394:BK447)</f>
        <v>0</v>
      </c>
    </row>
    <row r="394" spans="1:65" s="2" customFormat="1" ht="24" x14ac:dyDescent="0.2">
      <c r="A394" s="34"/>
      <c r="B394" s="131"/>
      <c r="C394" s="334" t="s">
        <v>260</v>
      </c>
      <c r="D394" s="334" t="s">
        <v>127</v>
      </c>
      <c r="E394" s="335" t="s">
        <v>1025</v>
      </c>
      <c r="F394" s="336" t="s">
        <v>1026</v>
      </c>
      <c r="G394" s="337" t="s">
        <v>130</v>
      </c>
      <c r="H394" s="338">
        <v>587.52</v>
      </c>
      <c r="I394" s="132"/>
      <c r="J394" s="339">
        <f>ROUND(I394*H394,2)</f>
        <v>0</v>
      </c>
      <c r="K394" s="336" t="s">
        <v>131</v>
      </c>
      <c r="L394" s="35"/>
      <c r="M394" s="133" t="s">
        <v>3</v>
      </c>
      <c r="N394" s="134" t="s">
        <v>44</v>
      </c>
      <c r="O394" s="55"/>
      <c r="P394" s="135">
        <f>O394*H394</f>
        <v>0</v>
      </c>
      <c r="Q394" s="135">
        <v>0</v>
      </c>
      <c r="R394" s="135">
        <f>Q394*H394</f>
        <v>0</v>
      </c>
      <c r="S394" s="135">
        <v>0</v>
      </c>
      <c r="T394" s="136">
        <f>S394*H394</f>
        <v>0</v>
      </c>
      <c r="U394" s="34"/>
      <c r="V394" s="34"/>
      <c r="W394" s="34"/>
      <c r="X394" s="34"/>
      <c r="Y394" s="34"/>
      <c r="Z394" s="34"/>
      <c r="AA394" s="34"/>
      <c r="AB394" s="34"/>
      <c r="AC394" s="34"/>
      <c r="AD394" s="34"/>
      <c r="AE394" s="34"/>
      <c r="AR394" s="137" t="s">
        <v>132</v>
      </c>
      <c r="AT394" s="137" t="s">
        <v>127</v>
      </c>
      <c r="AU394" s="137" t="s">
        <v>83</v>
      </c>
      <c r="AY394" s="19" t="s">
        <v>124</v>
      </c>
      <c r="BE394" s="138">
        <f>IF(N394="základní",J394,0)</f>
        <v>0</v>
      </c>
      <c r="BF394" s="138">
        <f>IF(N394="snížená",J394,0)</f>
        <v>0</v>
      </c>
      <c r="BG394" s="138">
        <f>IF(N394="zákl. přenesená",J394,0)</f>
        <v>0</v>
      </c>
      <c r="BH394" s="138">
        <f>IF(N394="sníž. přenesená",J394,0)</f>
        <v>0</v>
      </c>
      <c r="BI394" s="138">
        <f>IF(N394="nulová",J394,0)</f>
        <v>0</v>
      </c>
      <c r="BJ394" s="19" t="s">
        <v>81</v>
      </c>
      <c r="BK394" s="138">
        <f>ROUND(I394*H394,2)</f>
        <v>0</v>
      </c>
      <c r="BL394" s="19" t="s">
        <v>132</v>
      </c>
      <c r="BM394" s="137" t="s">
        <v>363</v>
      </c>
    </row>
    <row r="395" spans="1:65" s="2" customFormat="1" ht="39" x14ac:dyDescent="0.2">
      <c r="A395" s="34"/>
      <c r="B395" s="35"/>
      <c r="C395" s="326"/>
      <c r="D395" s="345" t="s">
        <v>133</v>
      </c>
      <c r="E395" s="326"/>
      <c r="F395" s="346" t="s">
        <v>460</v>
      </c>
      <c r="G395" s="326"/>
      <c r="H395" s="326"/>
      <c r="I395" s="139"/>
      <c r="J395" s="326"/>
      <c r="K395" s="326"/>
      <c r="L395" s="35"/>
      <c r="M395" s="140"/>
      <c r="N395" s="141"/>
      <c r="O395" s="55"/>
      <c r="P395" s="55"/>
      <c r="Q395" s="55"/>
      <c r="R395" s="55"/>
      <c r="S395" s="55"/>
      <c r="T395" s="56"/>
      <c r="U395" s="34"/>
      <c r="V395" s="34"/>
      <c r="W395" s="34"/>
      <c r="X395" s="34"/>
      <c r="Y395" s="34"/>
      <c r="Z395" s="34"/>
      <c r="AA395" s="34"/>
      <c r="AB395" s="34"/>
      <c r="AC395" s="34"/>
      <c r="AD395" s="34"/>
      <c r="AE395" s="34"/>
      <c r="AT395" s="19" t="s">
        <v>133</v>
      </c>
      <c r="AU395" s="19" t="s">
        <v>83</v>
      </c>
    </row>
    <row r="396" spans="1:65" s="13" customFormat="1" x14ac:dyDescent="0.2">
      <c r="B396" s="142"/>
      <c r="C396" s="347"/>
      <c r="D396" s="345" t="s">
        <v>135</v>
      </c>
      <c r="E396" s="348" t="s">
        <v>3</v>
      </c>
      <c r="F396" s="349" t="s">
        <v>1027</v>
      </c>
      <c r="G396" s="347"/>
      <c r="H396" s="350">
        <v>190.4</v>
      </c>
      <c r="I396" s="144"/>
      <c r="J396" s="347"/>
      <c r="K396" s="347"/>
      <c r="L396" s="142"/>
      <c r="M396" s="145"/>
      <c r="N396" s="146"/>
      <c r="O396" s="146"/>
      <c r="P396" s="146"/>
      <c r="Q396" s="146"/>
      <c r="R396" s="146"/>
      <c r="S396" s="146"/>
      <c r="T396" s="147"/>
      <c r="AT396" s="143" t="s">
        <v>135</v>
      </c>
      <c r="AU396" s="143" t="s">
        <v>83</v>
      </c>
      <c r="AV396" s="13" t="s">
        <v>83</v>
      </c>
      <c r="AW396" s="13" t="s">
        <v>32</v>
      </c>
      <c r="AX396" s="13" t="s">
        <v>73</v>
      </c>
      <c r="AY396" s="143" t="s">
        <v>124</v>
      </c>
    </row>
    <row r="397" spans="1:65" s="13" customFormat="1" x14ac:dyDescent="0.2">
      <c r="B397" s="142"/>
      <c r="C397" s="347"/>
      <c r="D397" s="345" t="s">
        <v>135</v>
      </c>
      <c r="E397" s="348" t="s">
        <v>3</v>
      </c>
      <c r="F397" s="349" t="s">
        <v>1028</v>
      </c>
      <c r="G397" s="347"/>
      <c r="H397" s="350">
        <v>164</v>
      </c>
      <c r="I397" s="144"/>
      <c r="J397" s="347"/>
      <c r="K397" s="347"/>
      <c r="L397" s="142"/>
      <c r="M397" s="145"/>
      <c r="N397" s="146"/>
      <c r="O397" s="146"/>
      <c r="P397" s="146"/>
      <c r="Q397" s="146"/>
      <c r="R397" s="146"/>
      <c r="S397" s="146"/>
      <c r="T397" s="147"/>
      <c r="AT397" s="143" t="s">
        <v>135</v>
      </c>
      <c r="AU397" s="143" t="s">
        <v>83</v>
      </c>
      <c r="AV397" s="13" t="s">
        <v>83</v>
      </c>
      <c r="AW397" s="13" t="s">
        <v>32</v>
      </c>
      <c r="AX397" s="13" t="s">
        <v>73</v>
      </c>
      <c r="AY397" s="143" t="s">
        <v>124</v>
      </c>
    </row>
    <row r="398" spans="1:65" s="13" customFormat="1" x14ac:dyDescent="0.2">
      <c r="B398" s="142"/>
      <c r="C398" s="347"/>
      <c r="D398" s="345" t="s">
        <v>135</v>
      </c>
      <c r="E398" s="348" t="s">
        <v>3</v>
      </c>
      <c r="F398" s="349" t="s">
        <v>1029</v>
      </c>
      <c r="G398" s="347"/>
      <c r="H398" s="350">
        <v>18</v>
      </c>
      <c r="I398" s="144"/>
      <c r="J398" s="347"/>
      <c r="K398" s="347"/>
      <c r="L398" s="142"/>
      <c r="M398" s="145"/>
      <c r="N398" s="146"/>
      <c r="O398" s="146"/>
      <c r="P398" s="146"/>
      <c r="Q398" s="146"/>
      <c r="R398" s="146"/>
      <c r="S398" s="146"/>
      <c r="T398" s="147"/>
      <c r="AT398" s="143" t="s">
        <v>135</v>
      </c>
      <c r="AU398" s="143" t="s">
        <v>83</v>
      </c>
      <c r="AV398" s="13" t="s">
        <v>83</v>
      </c>
      <c r="AW398" s="13" t="s">
        <v>32</v>
      </c>
      <c r="AX398" s="13" t="s">
        <v>73</v>
      </c>
      <c r="AY398" s="143" t="s">
        <v>124</v>
      </c>
    </row>
    <row r="399" spans="1:65" s="13" customFormat="1" x14ac:dyDescent="0.2">
      <c r="B399" s="142"/>
      <c r="C399" s="347"/>
      <c r="D399" s="345" t="s">
        <v>135</v>
      </c>
      <c r="E399" s="348" t="s">
        <v>3</v>
      </c>
      <c r="F399" s="349" t="s">
        <v>1030</v>
      </c>
      <c r="G399" s="347"/>
      <c r="H399" s="350">
        <v>78.400000000000006</v>
      </c>
      <c r="I399" s="144"/>
      <c r="J399" s="347"/>
      <c r="K399" s="347"/>
      <c r="L399" s="142"/>
      <c r="M399" s="145"/>
      <c r="N399" s="146"/>
      <c r="O399" s="146"/>
      <c r="P399" s="146"/>
      <c r="Q399" s="146"/>
      <c r="R399" s="146"/>
      <c r="S399" s="146"/>
      <c r="T399" s="147"/>
      <c r="AT399" s="143" t="s">
        <v>135</v>
      </c>
      <c r="AU399" s="143" t="s">
        <v>83</v>
      </c>
      <c r="AV399" s="13" t="s">
        <v>83</v>
      </c>
      <c r="AW399" s="13" t="s">
        <v>32</v>
      </c>
      <c r="AX399" s="13" t="s">
        <v>73</v>
      </c>
      <c r="AY399" s="143" t="s">
        <v>124</v>
      </c>
    </row>
    <row r="400" spans="1:65" s="13" customFormat="1" x14ac:dyDescent="0.2">
      <c r="B400" s="142"/>
      <c r="C400" s="347"/>
      <c r="D400" s="345" t="s">
        <v>135</v>
      </c>
      <c r="E400" s="348" t="s">
        <v>3</v>
      </c>
      <c r="F400" s="349" t="s">
        <v>1031</v>
      </c>
      <c r="G400" s="347"/>
      <c r="H400" s="350">
        <v>20.52</v>
      </c>
      <c r="I400" s="144"/>
      <c r="J400" s="347"/>
      <c r="K400" s="347"/>
      <c r="L400" s="142"/>
      <c r="M400" s="145"/>
      <c r="N400" s="146"/>
      <c r="O400" s="146"/>
      <c r="P400" s="146"/>
      <c r="Q400" s="146"/>
      <c r="R400" s="146"/>
      <c r="S400" s="146"/>
      <c r="T400" s="147"/>
      <c r="AT400" s="143" t="s">
        <v>135</v>
      </c>
      <c r="AU400" s="143" t="s">
        <v>83</v>
      </c>
      <c r="AV400" s="13" t="s">
        <v>83</v>
      </c>
      <c r="AW400" s="13" t="s">
        <v>32</v>
      </c>
      <c r="AX400" s="13" t="s">
        <v>73</v>
      </c>
      <c r="AY400" s="143" t="s">
        <v>124</v>
      </c>
    </row>
    <row r="401" spans="1:65" s="13" customFormat="1" x14ac:dyDescent="0.2">
      <c r="B401" s="142"/>
      <c r="C401" s="347"/>
      <c r="D401" s="345" t="s">
        <v>135</v>
      </c>
      <c r="E401" s="348" t="s">
        <v>3</v>
      </c>
      <c r="F401" s="349" t="s">
        <v>1032</v>
      </c>
      <c r="G401" s="347"/>
      <c r="H401" s="350">
        <v>116.2</v>
      </c>
      <c r="I401" s="144"/>
      <c r="J401" s="347"/>
      <c r="K401" s="347"/>
      <c r="L401" s="142"/>
      <c r="M401" s="145"/>
      <c r="N401" s="146"/>
      <c r="O401" s="146"/>
      <c r="P401" s="146"/>
      <c r="Q401" s="146"/>
      <c r="R401" s="146"/>
      <c r="S401" s="146"/>
      <c r="T401" s="147"/>
      <c r="AT401" s="143" t="s">
        <v>135</v>
      </c>
      <c r="AU401" s="143" t="s">
        <v>83</v>
      </c>
      <c r="AV401" s="13" t="s">
        <v>83</v>
      </c>
      <c r="AW401" s="13" t="s">
        <v>32</v>
      </c>
      <c r="AX401" s="13" t="s">
        <v>73</v>
      </c>
      <c r="AY401" s="143" t="s">
        <v>124</v>
      </c>
    </row>
    <row r="402" spans="1:65" s="15" customFormat="1" x14ac:dyDescent="0.2">
      <c r="B402" s="154"/>
      <c r="C402" s="351"/>
      <c r="D402" s="345" t="s">
        <v>135</v>
      </c>
      <c r="E402" s="352" t="s">
        <v>3</v>
      </c>
      <c r="F402" s="353" t="s">
        <v>152</v>
      </c>
      <c r="G402" s="351"/>
      <c r="H402" s="354">
        <v>587.52</v>
      </c>
      <c r="I402" s="156"/>
      <c r="J402" s="351"/>
      <c r="K402" s="351"/>
      <c r="L402" s="154"/>
      <c r="M402" s="157"/>
      <c r="N402" s="158"/>
      <c r="O402" s="158"/>
      <c r="P402" s="158"/>
      <c r="Q402" s="158"/>
      <c r="R402" s="158"/>
      <c r="S402" s="158"/>
      <c r="T402" s="159"/>
      <c r="AT402" s="155" t="s">
        <v>135</v>
      </c>
      <c r="AU402" s="155" t="s">
        <v>83</v>
      </c>
      <c r="AV402" s="15" t="s">
        <v>132</v>
      </c>
      <c r="AW402" s="15" t="s">
        <v>32</v>
      </c>
      <c r="AX402" s="15" t="s">
        <v>81</v>
      </c>
      <c r="AY402" s="155" t="s">
        <v>124</v>
      </c>
    </row>
    <row r="403" spans="1:65" s="2" customFormat="1" ht="24" x14ac:dyDescent="0.2">
      <c r="A403" s="34"/>
      <c r="B403" s="131"/>
      <c r="C403" s="334" t="s">
        <v>364</v>
      </c>
      <c r="D403" s="334" t="s">
        <v>127</v>
      </c>
      <c r="E403" s="335" t="s">
        <v>462</v>
      </c>
      <c r="F403" s="336" t="s">
        <v>463</v>
      </c>
      <c r="G403" s="337" t="s">
        <v>130</v>
      </c>
      <c r="H403" s="338">
        <v>35251.199999999997</v>
      </c>
      <c r="I403" s="132"/>
      <c r="J403" s="339">
        <f>ROUND(I403*H403,2)</f>
        <v>0</v>
      </c>
      <c r="K403" s="336" t="s">
        <v>131</v>
      </c>
      <c r="L403" s="35"/>
      <c r="M403" s="133" t="s">
        <v>3</v>
      </c>
      <c r="N403" s="134" t="s">
        <v>44</v>
      </c>
      <c r="O403" s="55"/>
      <c r="P403" s="135">
        <f>O403*H403</f>
        <v>0</v>
      </c>
      <c r="Q403" s="135">
        <v>0</v>
      </c>
      <c r="R403" s="135">
        <f>Q403*H403</f>
        <v>0</v>
      </c>
      <c r="S403" s="135">
        <v>0</v>
      </c>
      <c r="T403" s="136">
        <f>S403*H403</f>
        <v>0</v>
      </c>
      <c r="U403" s="34"/>
      <c r="V403" s="34"/>
      <c r="W403" s="34"/>
      <c r="X403" s="34"/>
      <c r="Y403" s="34"/>
      <c r="Z403" s="34"/>
      <c r="AA403" s="34"/>
      <c r="AB403" s="34"/>
      <c r="AC403" s="34"/>
      <c r="AD403" s="34"/>
      <c r="AE403" s="34"/>
      <c r="AR403" s="137" t="s">
        <v>132</v>
      </c>
      <c r="AT403" s="137" t="s">
        <v>127</v>
      </c>
      <c r="AU403" s="137" t="s">
        <v>83</v>
      </c>
      <c r="AY403" s="19" t="s">
        <v>124</v>
      </c>
      <c r="BE403" s="138">
        <f>IF(N403="základní",J403,0)</f>
        <v>0</v>
      </c>
      <c r="BF403" s="138">
        <f>IF(N403="snížená",J403,0)</f>
        <v>0</v>
      </c>
      <c r="BG403" s="138">
        <f>IF(N403="zákl. přenesená",J403,0)</f>
        <v>0</v>
      </c>
      <c r="BH403" s="138">
        <f>IF(N403="sníž. přenesená",J403,0)</f>
        <v>0</v>
      </c>
      <c r="BI403" s="138">
        <f>IF(N403="nulová",J403,0)</f>
        <v>0</v>
      </c>
      <c r="BJ403" s="19" t="s">
        <v>81</v>
      </c>
      <c r="BK403" s="138">
        <f>ROUND(I403*H403,2)</f>
        <v>0</v>
      </c>
      <c r="BL403" s="19" t="s">
        <v>132</v>
      </c>
      <c r="BM403" s="137" t="s">
        <v>365</v>
      </c>
    </row>
    <row r="404" spans="1:65" s="2" customFormat="1" ht="39" x14ac:dyDescent="0.2">
      <c r="A404" s="34"/>
      <c r="B404" s="35"/>
      <c r="C404" s="326"/>
      <c r="D404" s="345" t="s">
        <v>133</v>
      </c>
      <c r="E404" s="326"/>
      <c r="F404" s="346" t="s">
        <v>460</v>
      </c>
      <c r="G404" s="326"/>
      <c r="H404" s="326"/>
      <c r="I404" s="139"/>
      <c r="J404" s="326"/>
      <c r="K404" s="326"/>
      <c r="L404" s="35"/>
      <c r="M404" s="140"/>
      <c r="N404" s="141"/>
      <c r="O404" s="55"/>
      <c r="P404" s="55"/>
      <c r="Q404" s="55"/>
      <c r="R404" s="55"/>
      <c r="S404" s="55"/>
      <c r="T404" s="56"/>
      <c r="U404" s="34"/>
      <c r="V404" s="34"/>
      <c r="W404" s="34"/>
      <c r="X404" s="34"/>
      <c r="Y404" s="34"/>
      <c r="Z404" s="34"/>
      <c r="AA404" s="34"/>
      <c r="AB404" s="34"/>
      <c r="AC404" s="34"/>
      <c r="AD404" s="34"/>
      <c r="AE404" s="34"/>
      <c r="AT404" s="19" t="s">
        <v>133</v>
      </c>
      <c r="AU404" s="19" t="s">
        <v>83</v>
      </c>
    </row>
    <row r="405" spans="1:65" s="13" customFormat="1" x14ac:dyDescent="0.2">
      <c r="B405" s="142"/>
      <c r="C405" s="347"/>
      <c r="D405" s="345" t="s">
        <v>135</v>
      </c>
      <c r="E405" s="348" t="s">
        <v>3</v>
      </c>
      <c r="F405" s="349" t="s">
        <v>1033</v>
      </c>
      <c r="G405" s="347"/>
      <c r="H405" s="350">
        <v>35251.199999999997</v>
      </c>
      <c r="I405" s="144"/>
      <c r="J405" s="347"/>
      <c r="K405" s="347"/>
      <c r="L405" s="142"/>
      <c r="M405" s="145"/>
      <c r="N405" s="146"/>
      <c r="O405" s="146"/>
      <c r="P405" s="146"/>
      <c r="Q405" s="146"/>
      <c r="R405" s="146"/>
      <c r="S405" s="146"/>
      <c r="T405" s="147"/>
      <c r="AT405" s="143" t="s">
        <v>135</v>
      </c>
      <c r="AU405" s="143" t="s">
        <v>83</v>
      </c>
      <c r="AV405" s="13" t="s">
        <v>83</v>
      </c>
      <c r="AW405" s="13" t="s">
        <v>32</v>
      </c>
      <c r="AX405" s="13" t="s">
        <v>73</v>
      </c>
      <c r="AY405" s="143" t="s">
        <v>124</v>
      </c>
    </row>
    <row r="406" spans="1:65" s="15" customFormat="1" x14ac:dyDescent="0.2">
      <c r="B406" s="154"/>
      <c r="C406" s="351"/>
      <c r="D406" s="345" t="s">
        <v>135</v>
      </c>
      <c r="E406" s="352" t="s">
        <v>3</v>
      </c>
      <c r="F406" s="353" t="s">
        <v>152</v>
      </c>
      <c r="G406" s="351"/>
      <c r="H406" s="354">
        <v>35251.199999999997</v>
      </c>
      <c r="I406" s="156"/>
      <c r="J406" s="351"/>
      <c r="K406" s="351"/>
      <c r="L406" s="154"/>
      <c r="M406" s="157"/>
      <c r="N406" s="158"/>
      <c r="O406" s="158"/>
      <c r="P406" s="158"/>
      <c r="Q406" s="158"/>
      <c r="R406" s="158"/>
      <c r="S406" s="158"/>
      <c r="T406" s="159"/>
      <c r="AT406" s="155" t="s">
        <v>135</v>
      </c>
      <c r="AU406" s="155" t="s">
        <v>83</v>
      </c>
      <c r="AV406" s="15" t="s">
        <v>132</v>
      </c>
      <c r="AW406" s="15" t="s">
        <v>32</v>
      </c>
      <c r="AX406" s="15" t="s">
        <v>81</v>
      </c>
      <c r="AY406" s="155" t="s">
        <v>124</v>
      </c>
    </row>
    <row r="407" spans="1:65" s="2" customFormat="1" ht="24" x14ac:dyDescent="0.2">
      <c r="A407" s="34"/>
      <c r="B407" s="131"/>
      <c r="C407" s="334" t="s">
        <v>268</v>
      </c>
      <c r="D407" s="334" t="s">
        <v>127</v>
      </c>
      <c r="E407" s="335" t="s">
        <v>1034</v>
      </c>
      <c r="F407" s="336" t="s">
        <v>1035</v>
      </c>
      <c r="G407" s="337" t="s">
        <v>130</v>
      </c>
      <c r="H407" s="338">
        <v>587.52</v>
      </c>
      <c r="I407" s="132"/>
      <c r="J407" s="339">
        <f>ROUND(I407*H407,2)</f>
        <v>0</v>
      </c>
      <c r="K407" s="336" t="s">
        <v>131</v>
      </c>
      <c r="L407" s="35"/>
      <c r="M407" s="133" t="s">
        <v>3</v>
      </c>
      <c r="N407" s="134" t="s">
        <v>44</v>
      </c>
      <c r="O407" s="55"/>
      <c r="P407" s="135">
        <f>O407*H407</f>
        <v>0</v>
      </c>
      <c r="Q407" s="135">
        <v>0</v>
      </c>
      <c r="R407" s="135">
        <f>Q407*H407</f>
        <v>0</v>
      </c>
      <c r="S407" s="135">
        <v>0</v>
      </c>
      <c r="T407" s="136">
        <f>S407*H407</f>
        <v>0</v>
      </c>
      <c r="U407" s="34"/>
      <c r="V407" s="34"/>
      <c r="W407" s="34"/>
      <c r="X407" s="34"/>
      <c r="Y407" s="34"/>
      <c r="Z407" s="34"/>
      <c r="AA407" s="34"/>
      <c r="AB407" s="34"/>
      <c r="AC407" s="34"/>
      <c r="AD407" s="34"/>
      <c r="AE407" s="34"/>
      <c r="AR407" s="137" t="s">
        <v>132</v>
      </c>
      <c r="AT407" s="137" t="s">
        <v>127</v>
      </c>
      <c r="AU407" s="137" t="s">
        <v>83</v>
      </c>
      <c r="AY407" s="19" t="s">
        <v>124</v>
      </c>
      <c r="BE407" s="138">
        <f>IF(N407="základní",J407,0)</f>
        <v>0</v>
      </c>
      <c r="BF407" s="138">
        <f>IF(N407="snížená",J407,0)</f>
        <v>0</v>
      </c>
      <c r="BG407" s="138">
        <f>IF(N407="zákl. přenesená",J407,0)</f>
        <v>0</v>
      </c>
      <c r="BH407" s="138">
        <f>IF(N407="sníž. přenesená",J407,0)</f>
        <v>0</v>
      </c>
      <c r="BI407" s="138">
        <f>IF(N407="nulová",J407,0)</f>
        <v>0</v>
      </c>
      <c r="BJ407" s="19" t="s">
        <v>81</v>
      </c>
      <c r="BK407" s="138">
        <f>ROUND(I407*H407,2)</f>
        <v>0</v>
      </c>
      <c r="BL407" s="19" t="s">
        <v>132</v>
      </c>
      <c r="BM407" s="137" t="s">
        <v>369</v>
      </c>
    </row>
    <row r="408" spans="1:65" s="2" customFormat="1" ht="19.5" x14ac:dyDescent="0.2">
      <c r="A408" s="34"/>
      <c r="B408" s="35"/>
      <c r="C408" s="326"/>
      <c r="D408" s="345" t="s">
        <v>133</v>
      </c>
      <c r="E408" s="326"/>
      <c r="F408" s="346" t="s">
        <v>467</v>
      </c>
      <c r="G408" s="326"/>
      <c r="H408" s="326"/>
      <c r="I408" s="139"/>
      <c r="J408" s="326"/>
      <c r="K408" s="326"/>
      <c r="L408" s="35"/>
      <c r="M408" s="140"/>
      <c r="N408" s="141"/>
      <c r="O408" s="55"/>
      <c r="P408" s="55"/>
      <c r="Q408" s="55"/>
      <c r="R408" s="55"/>
      <c r="S408" s="55"/>
      <c r="T408" s="56"/>
      <c r="U408" s="34"/>
      <c r="V408" s="34"/>
      <c r="W408" s="34"/>
      <c r="X408" s="34"/>
      <c r="Y408" s="34"/>
      <c r="Z408" s="34"/>
      <c r="AA408" s="34"/>
      <c r="AB408" s="34"/>
      <c r="AC408" s="34"/>
      <c r="AD408" s="34"/>
      <c r="AE408" s="34"/>
      <c r="AT408" s="19" t="s">
        <v>133</v>
      </c>
      <c r="AU408" s="19" t="s">
        <v>83</v>
      </c>
    </row>
    <row r="409" spans="1:65" s="2" customFormat="1" ht="16.5" customHeight="1" x14ac:dyDescent="0.2">
      <c r="A409" s="34"/>
      <c r="B409" s="131"/>
      <c r="C409" s="334" t="s">
        <v>370</v>
      </c>
      <c r="D409" s="334" t="s">
        <v>127</v>
      </c>
      <c r="E409" s="335" t="s">
        <v>1036</v>
      </c>
      <c r="F409" s="336" t="s">
        <v>1037</v>
      </c>
      <c r="G409" s="337" t="s">
        <v>130</v>
      </c>
      <c r="H409" s="338">
        <v>587.52</v>
      </c>
      <c r="I409" s="132"/>
      <c r="J409" s="339">
        <f>ROUND(I409*H409,2)</f>
        <v>0</v>
      </c>
      <c r="K409" s="336" t="s">
        <v>131</v>
      </c>
      <c r="L409" s="35"/>
      <c r="M409" s="133" t="s">
        <v>3</v>
      </c>
      <c r="N409" s="134" t="s">
        <v>44</v>
      </c>
      <c r="O409" s="55"/>
      <c r="P409" s="135">
        <f>O409*H409</f>
        <v>0</v>
      </c>
      <c r="Q409" s="135">
        <v>0</v>
      </c>
      <c r="R409" s="135">
        <f>Q409*H409</f>
        <v>0</v>
      </c>
      <c r="S409" s="135">
        <v>0</v>
      </c>
      <c r="T409" s="136">
        <f>S409*H409</f>
        <v>0</v>
      </c>
      <c r="U409" s="34"/>
      <c r="V409" s="34"/>
      <c r="W409" s="34"/>
      <c r="X409" s="34"/>
      <c r="Y409" s="34"/>
      <c r="Z409" s="34"/>
      <c r="AA409" s="34"/>
      <c r="AB409" s="34"/>
      <c r="AC409" s="34"/>
      <c r="AD409" s="34"/>
      <c r="AE409" s="34"/>
      <c r="AR409" s="137" t="s">
        <v>132</v>
      </c>
      <c r="AT409" s="137" t="s">
        <v>127</v>
      </c>
      <c r="AU409" s="137" t="s">
        <v>83</v>
      </c>
      <c r="AY409" s="19" t="s">
        <v>124</v>
      </c>
      <c r="BE409" s="138">
        <f>IF(N409="základní",J409,0)</f>
        <v>0</v>
      </c>
      <c r="BF409" s="138">
        <f>IF(N409="snížená",J409,0)</f>
        <v>0</v>
      </c>
      <c r="BG409" s="138">
        <f>IF(N409="zákl. přenesená",J409,0)</f>
        <v>0</v>
      </c>
      <c r="BH409" s="138">
        <f>IF(N409="sníž. přenesená",J409,0)</f>
        <v>0</v>
      </c>
      <c r="BI409" s="138">
        <f>IF(N409="nulová",J409,0)</f>
        <v>0</v>
      </c>
      <c r="BJ409" s="19" t="s">
        <v>81</v>
      </c>
      <c r="BK409" s="138">
        <f>ROUND(I409*H409,2)</f>
        <v>0</v>
      </c>
      <c r="BL409" s="19" t="s">
        <v>132</v>
      </c>
      <c r="BM409" s="137" t="s">
        <v>371</v>
      </c>
    </row>
    <row r="410" spans="1:65" s="2" customFormat="1" ht="29.25" x14ac:dyDescent="0.2">
      <c r="A410" s="34"/>
      <c r="B410" s="35"/>
      <c r="C410" s="326"/>
      <c r="D410" s="345" t="s">
        <v>133</v>
      </c>
      <c r="E410" s="326"/>
      <c r="F410" s="346" t="s">
        <v>1038</v>
      </c>
      <c r="G410" s="326"/>
      <c r="H410" s="326"/>
      <c r="I410" s="139"/>
      <c r="J410" s="326"/>
      <c r="K410" s="326"/>
      <c r="L410" s="35"/>
      <c r="M410" s="140"/>
      <c r="N410" s="141"/>
      <c r="O410" s="55"/>
      <c r="P410" s="55"/>
      <c r="Q410" s="55"/>
      <c r="R410" s="55"/>
      <c r="S410" s="55"/>
      <c r="T410" s="56"/>
      <c r="U410" s="34"/>
      <c r="V410" s="34"/>
      <c r="W410" s="34"/>
      <c r="X410" s="34"/>
      <c r="Y410" s="34"/>
      <c r="Z410" s="34"/>
      <c r="AA410" s="34"/>
      <c r="AB410" s="34"/>
      <c r="AC410" s="34"/>
      <c r="AD410" s="34"/>
      <c r="AE410" s="34"/>
      <c r="AT410" s="19" t="s">
        <v>133</v>
      </c>
      <c r="AU410" s="19" t="s">
        <v>83</v>
      </c>
    </row>
    <row r="411" spans="1:65" s="2" customFormat="1" ht="16.5" customHeight="1" x14ac:dyDescent="0.2">
      <c r="A411" s="34"/>
      <c r="B411" s="131"/>
      <c r="C411" s="334" t="s">
        <v>281</v>
      </c>
      <c r="D411" s="334" t="s">
        <v>127</v>
      </c>
      <c r="E411" s="335" t="s">
        <v>1039</v>
      </c>
      <c r="F411" s="336" t="s">
        <v>1040</v>
      </c>
      <c r="G411" s="337" t="s">
        <v>130</v>
      </c>
      <c r="H411" s="338">
        <v>35251.199999999997</v>
      </c>
      <c r="I411" s="132"/>
      <c r="J411" s="339">
        <f>ROUND(I411*H411,2)</f>
        <v>0</v>
      </c>
      <c r="K411" s="336" t="s">
        <v>131</v>
      </c>
      <c r="L411" s="35"/>
      <c r="M411" s="133" t="s">
        <v>3</v>
      </c>
      <c r="N411" s="134" t="s">
        <v>44</v>
      </c>
      <c r="O411" s="55"/>
      <c r="P411" s="135">
        <f>O411*H411</f>
        <v>0</v>
      </c>
      <c r="Q411" s="135">
        <v>0</v>
      </c>
      <c r="R411" s="135">
        <f>Q411*H411</f>
        <v>0</v>
      </c>
      <c r="S411" s="135">
        <v>0</v>
      </c>
      <c r="T411" s="136">
        <f>S411*H411</f>
        <v>0</v>
      </c>
      <c r="U411" s="34"/>
      <c r="V411" s="34"/>
      <c r="W411" s="34"/>
      <c r="X411" s="34"/>
      <c r="Y411" s="34"/>
      <c r="Z411" s="34"/>
      <c r="AA411" s="34"/>
      <c r="AB411" s="34"/>
      <c r="AC411" s="34"/>
      <c r="AD411" s="34"/>
      <c r="AE411" s="34"/>
      <c r="AR411" s="137" t="s">
        <v>132</v>
      </c>
      <c r="AT411" s="137" t="s">
        <v>127</v>
      </c>
      <c r="AU411" s="137" t="s">
        <v>83</v>
      </c>
      <c r="AY411" s="19" t="s">
        <v>124</v>
      </c>
      <c r="BE411" s="138">
        <f>IF(N411="základní",J411,0)</f>
        <v>0</v>
      </c>
      <c r="BF411" s="138">
        <f>IF(N411="snížená",J411,0)</f>
        <v>0</v>
      </c>
      <c r="BG411" s="138">
        <f>IF(N411="zákl. přenesená",J411,0)</f>
        <v>0</v>
      </c>
      <c r="BH411" s="138">
        <f>IF(N411="sníž. přenesená",J411,0)</f>
        <v>0</v>
      </c>
      <c r="BI411" s="138">
        <f>IF(N411="nulová",J411,0)</f>
        <v>0</v>
      </c>
      <c r="BJ411" s="19" t="s">
        <v>81</v>
      </c>
      <c r="BK411" s="138">
        <f>ROUND(I411*H411,2)</f>
        <v>0</v>
      </c>
      <c r="BL411" s="19" t="s">
        <v>132</v>
      </c>
      <c r="BM411" s="137" t="s">
        <v>372</v>
      </c>
    </row>
    <row r="412" spans="1:65" s="2" customFormat="1" ht="29.25" x14ac:dyDescent="0.2">
      <c r="A412" s="34"/>
      <c r="B412" s="35"/>
      <c r="C412" s="326"/>
      <c r="D412" s="345" t="s">
        <v>133</v>
      </c>
      <c r="E412" s="326"/>
      <c r="F412" s="346" t="s">
        <v>1038</v>
      </c>
      <c r="G412" s="326"/>
      <c r="H412" s="326"/>
      <c r="I412" s="139"/>
      <c r="J412" s="326"/>
      <c r="K412" s="326"/>
      <c r="L412" s="35"/>
      <c r="M412" s="140"/>
      <c r="N412" s="141"/>
      <c r="O412" s="55"/>
      <c r="P412" s="55"/>
      <c r="Q412" s="55"/>
      <c r="R412" s="55"/>
      <c r="S412" s="55"/>
      <c r="T412" s="56"/>
      <c r="U412" s="34"/>
      <c r="V412" s="34"/>
      <c r="W412" s="34"/>
      <c r="X412" s="34"/>
      <c r="Y412" s="34"/>
      <c r="Z412" s="34"/>
      <c r="AA412" s="34"/>
      <c r="AB412" s="34"/>
      <c r="AC412" s="34"/>
      <c r="AD412" s="34"/>
      <c r="AE412" s="34"/>
      <c r="AT412" s="19" t="s">
        <v>133</v>
      </c>
      <c r="AU412" s="19" t="s">
        <v>83</v>
      </c>
    </row>
    <row r="413" spans="1:65" s="2" customFormat="1" ht="16.5" customHeight="1" x14ac:dyDescent="0.2">
      <c r="A413" s="34"/>
      <c r="B413" s="131"/>
      <c r="C413" s="334" t="s">
        <v>373</v>
      </c>
      <c r="D413" s="334" t="s">
        <v>127</v>
      </c>
      <c r="E413" s="335" t="s">
        <v>1041</v>
      </c>
      <c r="F413" s="336" t="s">
        <v>1042</v>
      </c>
      <c r="G413" s="337" t="s">
        <v>130</v>
      </c>
      <c r="H413" s="338">
        <v>587.52</v>
      </c>
      <c r="I413" s="132"/>
      <c r="J413" s="339">
        <f>ROUND(I413*H413,2)</f>
        <v>0</v>
      </c>
      <c r="K413" s="336" t="s">
        <v>131</v>
      </c>
      <c r="L413" s="35"/>
      <c r="M413" s="133" t="s">
        <v>3</v>
      </c>
      <c r="N413" s="134" t="s">
        <v>44</v>
      </c>
      <c r="O413" s="55"/>
      <c r="P413" s="135">
        <f>O413*H413</f>
        <v>0</v>
      </c>
      <c r="Q413" s="135">
        <v>0</v>
      </c>
      <c r="R413" s="135">
        <f>Q413*H413</f>
        <v>0</v>
      </c>
      <c r="S413" s="135">
        <v>0</v>
      </c>
      <c r="T413" s="136">
        <f>S413*H413</f>
        <v>0</v>
      </c>
      <c r="U413" s="34"/>
      <c r="V413" s="34"/>
      <c r="W413" s="34"/>
      <c r="X413" s="34"/>
      <c r="Y413" s="34"/>
      <c r="Z413" s="34"/>
      <c r="AA413" s="34"/>
      <c r="AB413" s="34"/>
      <c r="AC413" s="34"/>
      <c r="AD413" s="34"/>
      <c r="AE413" s="34"/>
      <c r="AR413" s="137" t="s">
        <v>132</v>
      </c>
      <c r="AT413" s="137" t="s">
        <v>127</v>
      </c>
      <c r="AU413" s="137" t="s">
        <v>83</v>
      </c>
      <c r="AY413" s="19" t="s">
        <v>124</v>
      </c>
      <c r="BE413" s="138">
        <f>IF(N413="základní",J413,0)</f>
        <v>0</v>
      </c>
      <c r="BF413" s="138">
        <f>IF(N413="snížená",J413,0)</f>
        <v>0</v>
      </c>
      <c r="BG413" s="138">
        <f>IF(N413="zákl. přenesená",J413,0)</f>
        <v>0</v>
      </c>
      <c r="BH413" s="138">
        <f>IF(N413="sníž. přenesená",J413,0)</f>
        <v>0</v>
      </c>
      <c r="BI413" s="138">
        <f>IF(N413="nulová",J413,0)</f>
        <v>0</v>
      </c>
      <c r="BJ413" s="19" t="s">
        <v>81</v>
      </c>
      <c r="BK413" s="138">
        <f>ROUND(I413*H413,2)</f>
        <v>0</v>
      </c>
      <c r="BL413" s="19" t="s">
        <v>132</v>
      </c>
      <c r="BM413" s="137" t="s">
        <v>374</v>
      </c>
    </row>
    <row r="414" spans="1:65" s="2" customFormat="1" ht="16.5" customHeight="1" x14ac:dyDescent="0.2">
      <c r="A414" s="34"/>
      <c r="B414" s="131"/>
      <c r="C414" s="334" t="s">
        <v>294</v>
      </c>
      <c r="D414" s="334" t="s">
        <v>127</v>
      </c>
      <c r="E414" s="335" t="s">
        <v>1043</v>
      </c>
      <c r="F414" s="336" t="s">
        <v>1044</v>
      </c>
      <c r="G414" s="337" t="s">
        <v>155</v>
      </c>
      <c r="H414" s="338">
        <v>4.5</v>
      </c>
      <c r="I414" s="132"/>
      <c r="J414" s="339">
        <f>ROUND(I414*H414,2)</f>
        <v>0</v>
      </c>
      <c r="K414" s="336" t="s">
        <v>131</v>
      </c>
      <c r="L414" s="35"/>
      <c r="M414" s="133" t="s">
        <v>3</v>
      </c>
      <c r="N414" s="134" t="s">
        <v>44</v>
      </c>
      <c r="O414" s="55"/>
      <c r="P414" s="135">
        <f>O414*H414</f>
        <v>0</v>
      </c>
      <c r="Q414" s="135">
        <v>0</v>
      </c>
      <c r="R414" s="135">
        <f>Q414*H414</f>
        <v>0</v>
      </c>
      <c r="S414" s="135">
        <v>0</v>
      </c>
      <c r="T414" s="136">
        <f>S414*H414</f>
        <v>0</v>
      </c>
      <c r="U414" s="34"/>
      <c r="V414" s="34"/>
      <c r="W414" s="34"/>
      <c r="X414" s="34"/>
      <c r="Y414" s="34"/>
      <c r="Z414" s="34"/>
      <c r="AA414" s="34"/>
      <c r="AB414" s="34"/>
      <c r="AC414" s="34"/>
      <c r="AD414" s="34"/>
      <c r="AE414" s="34"/>
      <c r="AR414" s="137" t="s">
        <v>132</v>
      </c>
      <c r="AT414" s="137" t="s">
        <v>127</v>
      </c>
      <c r="AU414" s="137" t="s">
        <v>83</v>
      </c>
      <c r="AY414" s="19" t="s">
        <v>124</v>
      </c>
      <c r="BE414" s="138">
        <f>IF(N414="základní",J414,0)</f>
        <v>0</v>
      </c>
      <c r="BF414" s="138">
        <f>IF(N414="snížená",J414,0)</f>
        <v>0</v>
      </c>
      <c r="BG414" s="138">
        <f>IF(N414="zákl. přenesená",J414,0)</f>
        <v>0</v>
      </c>
      <c r="BH414" s="138">
        <f>IF(N414="sníž. přenesená",J414,0)</f>
        <v>0</v>
      </c>
      <c r="BI414" s="138">
        <f>IF(N414="nulová",J414,0)</f>
        <v>0</v>
      </c>
      <c r="BJ414" s="19" t="s">
        <v>81</v>
      </c>
      <c r="BK414" s="138">
        <f>ROUND(I414*H414,2)</f>
        <v>0</v>
      </c>
      <c r="BL414" s="19" t="s">
        <v>132</v>
      </c>
      <c r="BM414" s="137" t="s">
        <v>375</v>
      </c>
    </row>
    <row r="415" spans="1:65" s="2" customFormat="1" ht="39" x14ac:dyDescent="0.2">
      <c r="A415" s="34"/>
      <c r="B415" s="35"/>
      <c r="C415" s="326"/>
      <c r="D415" s="345" t="s">
        <v>133</v>
      </c>
      <c r="E415" s="326"/>
      <c r="F415" s="346" t="s">
        <v>1045</v>
      </c>
      <c r="G415" s="326"/>
      <c r="H415" s="326"/>
      <c r="I415" s="139"/>
      <c r="J415" s="326"/>
      <c r="K415" s="326"/>
      <c r="L415" s="35"/>
      <c r="M415" s="140"/>
      <c r="N415" s="141"/>
      <c r="O415" s="55"/>
      <c r="P415" s="55"/>
      <c r="Q415" s="55"/>
      <c r="R415" s="55"/>
      <c r="S415" s="55"/>
      <c r="T415" s="56"/>
      <c r="U415" s="34"/>
      <c r="V415" s="34"/>
      <c r="W415" s="34"/>
      <c r="X415" s="34"/>
      <c r="Y415" s="34"/>
      <c r="Z415" s="34"/>
      <c r="AA415" s="34"/>
      <c r="AB415" s="34"/>
      <c r="AC415" s="34"/>
      <c r="AD415" s="34"/>
      <c r="AE415" s="34"/>
      <c r="AT415" s="19" t="s">
        <v>133</v>
      </c>
      <c r="AU415" s="19" t="s">
        <v>83</v>
      </c>
    </row>
    <row r="416" spans="1:65" s="2" customFormat="1" ht="21.75" customHeight="1" x14ac:dyDescent="0.2">
      <c r="A416" s="34"/>
      <c r="B416" s="131"/>
      <c r="C416" s="334" t="s">
        <v>376</v>
      </c>
      <c r="D416" s="334" t="s">
        <v>127</v>
      </c>
      <c r="E416" s="335" t="s">
        <v>1046</v>
      </c>
      <c r="F416" s="336" t="s">
        <v>1047</v>
      </c>
      <c r="G416" s="337" t="s">
        <v>155</v>
      </c>
      <c r="H416" s="338">
        <v>45</v>
      </c>
      <c r="I416" s="132"/>
      <c r="J416" s="339">
        <f>ROUND(I416*H416,2)</f>
        <v>0</v>
      </c>
      <c r="K416" s="336" t="s">
        <v>131</v>
      </c>
      <c r="L416" s="35"/>
      <c r="M416" s="133" t="s">
        <v>3</v>
      </c>
      <c r="N416" s="134" t="s">
        <v>44</v>
      </c>
      <c r="O416" s="55"/>
      <c r="P416" s="135">
        <f>O416*H416</f>
        <v>0</v>
      </c>
      <c r="Q416" s="135">
        <v>0</v>
      </c>
      <c r="R416" s="135">
        <f>Q416*H416</f>
        <v>0</v>
      </c>
      <c r="S416" s="135">
        <v>0</v>
      </c>
      <c r="T416" s="136">
        <f>S416*H416</f>
        <v>0</v>
      </c>
      <c r="U416" s="34"/>
      <c r="V416" s="34"/>
      <c r="W416" s="34"/>
      <c r="X416" s="34"/>
      <c r="Y416" s="34"/>
      <c r="Z416" s="34"/>
      <c r="AA416" s="34"/>
      <c r="AB416" s="34"/>
      <c r="AC416" s="34"/>
      <c r="AD416" s="34"/>
      <c r="AE416" s="34"/>
      <c r="AR416" s="137" t="s">
        <v>132</v>
      </c>
      <c r="AT416" s="137" t="s">
        <v>127</v>
      </c>
      <c r="AU416" s="137" t="s">
        <v>83</v>
      </c>
      <c r="AY416" s="19" t="s">
        <v>124</v>
      </c>
      <c r="BE416" s="138">
        <f>IF(N416="základní",J416,0)</f>
        <v>0</v>
      </c>
      <c r="BF416" s="138">
        <f>IF(N416="snížená",J416,0)</f>
        <v>0</v>
      </c>
      <c r="BG416" s="138">
        <f>IF(N416="zákl. přenesená",J416,0)</f>
        <v>0</v>
      </c>
      <c r="BH416" s="138">
        <f>IF(N416="sníž. přenesená",J416,0)</f>
        <v>0</v>
      </c>
      <c r="BI416" s="138">
        <f>IF(N416="nulová",J416,0)</f>
        <v>0</v>
      </c>
      <c r="BJ416" s="19" t="s">
        <v>81</v>
      </c>
      <c r="BK416" s="138">
        <f>ROUND(I416*H416,2)</f>
        <v>0</v>
      </c>
      <c r="BL416" s="19" t="s">
        <v>132</v>
      </c>
      <c r="BM416" s="137" t="s">
        <v>377</v>
      </c>
    </row>
    <row r="417" spans="1:65" s="2" customFormat="1" ht="39" x14ac:dyDescent="0.2">
      <c r="A417" s="34"/>
      <c r="B417" s="35"/>
      <c r="C417" s="326"/>
      <c r="D417" s="345" t="s">
        <v>133</v>
      </c>
      <c r="E417" s="326"/>
      <c r="F417" s="346" t="s">
        <v>1045</v>
      </c>
      <c r="G417" s="326"/>
      <c r="H417" s="326"/>
      <c r="I417" s="139"/>
      <c r="J417" s="326"/>
      <c r="K417" s="326"/>
      <c r="L417" s="35"/>
      <c r="M417" s="140"/>
      <c r="N417" s="141"/>
      <c r="O417" s="55"/>
      <c r="P417" s="55"/>
      <c r="Q417" s="55"/>
      <c r="R417" s="55"/>
      <c r="S417" s="55"/>
      <c r="T417" s="56"/>
      <c r="U417" s="34"/>
      <c r="V417" s="34"/>
      <c r="W417" s="34"/>
      <c r="X417" s="34"/>
      <c r="Y417" s="34"/>
      <c r="Z417" s="34"/>
      <c r="AA417" s="34"/>
      <c r="AB417" s="34"/>
      <c r="AC417" s="34"/>
      <c r="AD417" s="34"/>
      <c r="AE417" s="34"/>
      <c r="AT417" s="19" t="s">
        <v>133</v>
      </c>
      <c r="AU417" s="19" t="s">
        <v>83</v>
      </c>
    </row>
    <row r="418" spans="1:65" s="13" customFormat="1" x14ac:dyDescent="0.2">
      <c r="B418" s="142"/>
      <c r="C418" s="347"/>
      <c r="D418" s="345" t="s">
        <v>135</v>
      </c>
      <c r="E418" s="348" t="s">
        <v>3</v>
      </c>
      <c r="F418" s="349" t="s">
        <v>1048</v>
      </c>
      <c r="G418" s="347"/>
      <c r="H418" s="350">
        <v>45</v>
      </c>
      <c r="I418" s="144"/>
      <c r="J418" s="347"/>
      <c r="K418" s="347"/>
      <c r="L418" s="142"/>
      <c r="M418" s="145"/>
      <c r="N418" s="146"/>
      <c r="O418" s="146"/>
      <c r="P418" s="146"/>
      <c r="Q418" s="146"/>
      <c r="R418" s="146"/>
      <c r="S418" s="146"/>
      <c r="T418" s="147"/>
      <c r="AT418" s="143" t="s">
        <v>135</v>
      </c>
      <c r="AU418" s="143" t="s">
        <v>83</v>
      </c>
      <c r="AV418" s="13" t="s">
        <v>83</v>
      </c>
      <c r="AW418" s="13" t="s">
        <v>32</v>
      </c>
      <c r="AX418" s="13" t="s">
        <v>73</v>
      </c>
      <c r="AY418" s="143" t="s">
        <v>124</v>
      </c>
    </row>
    <row r="419" spans="1:65" s="15" customFormat="1" x14ac:dyDescent="0.2">
      <c r="B419" s="154"/>
      <c r="C419" s="351"/>
      <c r="D419" s="345" t="s">
        <v>135</v>
      </c>
      <c r="E419" s="352" t="s">
        <v>3</v>
      </c>
      <c r="F419" s="353" t="s">
        <v>152</v>
      </c>
      <c r="G419" s="351"/>
      <c r="H419" s="354">
        <v>45</v>
      </c>
      <c r="I419" s="156"/>
      <c r="J419" s="351"/>
      <c r="K419" s="351"/>
      <c r="L419" s="154"/>
      <c r="M419" s="157"/>
      <c r="N419" s="158"/>
      <c r="O419" s="158"/>
      <c r="P419" s="158"/>
      <c r="Q419" s="158"/>
      <c r="R419" s="158"/>
      <c r="S419" s="158"/>
      <c r="T419" s="159"/>
      <c r="AT419" s="155" t="s">
        <v>135</v>
      </c>
      <c r="AU419" s="155" t="s">
        <v>83</v>
      </c>
      <c r="AV419" s="15" t="s">
        <v>132</v>
      </c>
      <c r="AW419" s="15" t="s">
        <v>32</v>
      </c>
      <c r="AX419" s="15" t="s">
        <v>81</v>
      </c>
      <c r="AY419" s="155" t="s">
        <v>124</v>
      </c>
    </row>
    <row r="420" spans="1:65" s="2" customFormat="1" ht="16.5" customHeight="1" x14ac:dyDescent="0.2">
      <c r="A420" s="34"/>
      <c r="B420" s="131"/>
      <c r="C420" s="334" t="s">
        <v>297</v>
      </c>
      <c r="D420" s="334" t="s">
        <v>127</v>
      </c>
      <c r="E420" s="335" t="s">
        <v>1049</v>
      </c>
      <c r="F420" s="336" t="s">
        <v>1050</v>
      </c>
      <c r="G420" s="337" t="s">
        <v>155</v>
      </c>
      <c r="H420" s="338">
        <v>4.5</v>
      </c>
      <c r="I420" s="132"/>
      <c r="J420" s="339">
        <f>ROUND(I420*H420,2)</f>
        <v>0</v>
      </c>
      <c r="K420" s="336" t="s">
        <v>131</v>
      </c>
      <c r="L420" s="35"/>
      <c r="M420" s="133" t="s">
        <v>3</v>
      </c>
      <c r="N420" s="134" t="s">
        <v>44</v>
      </c>
      <c r="O420" s="55"/>
      <c r="P420" s="135">
        <f>O420*H420</f>
        <v>0</v>
      </c>
      <c r="Q420" s="135">
        <v>0</v>
      </c>
      <c r="R420" s="135">
        <f>Q420*H420</f>
        <v>0</v>
      </c>
      <c r="S420" s="135">
        <v>0</v>
      </c>
      <c r="T420" s="136">
        <f>S420*H420</f>
        <v>0</v>
      </c>
      <c r="U420" s="34"/>
      <c r="V420" s="34"/>
      <c r="W420" s="34"/>
      <c r="X420" s="34"/>
      <c r="Y420" s="34"/>
      <c r="Z420" s="34"/>
      <c r="AA420" s="34"/>
      <c r="AB420" s="34"/>
      <c r="AC420" s="34"/>
      <c r="AD420" s="34"/>
      <c r="AE420" s="34"/>
      <c r="AR420" s="137" t="s">
        <v>132</v>
      </c>
      <c r="AT420" s="137" t="s">
        <v>127</v>
      </c>
      <c r="AU420" s="137" t="s">
        <v>83</v>
      </c>
      <c r="AY420" s="19" t="s">
        <v>124</v>
      </c>
      <c r="BE420" s="138">
        <f>IF(N420="základní",J420,0)</f>
        <v>0</v>
      </c>
      <c r="BF420" s="138">
        <f>IF(N420="snížená",J420,0)</f>
        <v>0</v>
      </c>
      <c r="BG420" s="138">
        <f>IF(N420="zákl. přenesená",J420,0)</f>
        <v>0</v>
      </c>
      <c r="BH420" s="138">
        <f>IF(N420="sníž. přenesená",J420,0)</f>
        <v>0</v>
      </c>
      <c r="BI420" s="138">
        <f>IF(N420="nulová",J420,0)</f>
        <v>0</v>
      </c>
      <c r="BJ420" s="19" t="s">
        <v>81</v>
      </c>
      <c r="BK420" s="138">
        <f>ROUND(I420*H420,2)</f>
        <v>0</v>
      </c>
      <c r="BL420" s="19" t="s">
        <v>132</v>
      </c>
      <c r="BM420" s="137" t="s">
        <v>380</v>
      </c>
    </row>
    <row r="421" spans="1:65" s="2" customFormat="1" ht="29.25" x14ac:dyDescent="0.2">
      <c r="A421" s="34"/>
      <c r="B421" s="35"/>
      <c r="C421" s="326"/>
      <c r="D421" s="345" t="s">
        <v>133</v>
      </c>
      <c r="E421" s="326"/>
      <c r="F421" s="346" t="s">
        <v>1051</v>
      </c>
      <c r="G421" s="326"/>
      <c r="H421" s="326"/>
      <c r="I421" s="139"/>
      <c r="J421" s="326"/>
      <c r="K421" s="326"/>
      <c r="L421" s="35"/>
      <c r="M421" s="140"/>
      <c r="N421" s="141"/>
      <c r="O421" s="55"/>
      <c r="P421" s="55"/>
      <c r="Q421" s="55"/>
      <c r="R421" s="55"/>
      <c r="S421" s="55"/>
      <c r="T421" s="56"/>
      <c r="U421" s="34"/>
      <c r="V421" s="34"/>
      <c r="W421" s="34"/>
      <c r="X421" s="34"/>
      <c r="Y421" s="34"/>
      <c r="Z421" s="34"/>
      <c r="AA421" s="34"/>
      <c r="AB421" s="34"/>
      <c r="AC421" s="34"/>
      <c r="AD421" s="34"/>
      <c r="AE421" s="34"/>
      <c r="AT421" s="19" t="s">
        <v>133</v>
      </c>
      <c r="AU421" s="19" t="s">
        <v>83</v>
      </c>
    </row>
    <row r="422" spans="1:65" s="2" customFormat="1" ht="24" x14ac:dyDescent="0.2">
      <c r="A422" s="34"/>
      <c r="B422" s="131"/>
      <c r="C422" s="334" t="s">
        <v>381</v>
      </c>
      <c r="D422" s="334" t="s">
        <v>127</v>
      </c>
      <c r="E422" s="335" t="s">
        <v>1052</v>
      </c>
      <c r="F422" s="336" t="s">
        <v>1053</v>
      </c>
      <c r="G422" s="337" t="s">
        <v>130</v>
      </c>
      <c r="H422" s="338">
        <v>26.625</v>
      </c>
      <c r="I422" s="132"/>
      <c r="J422" s="339">
        <f>ROUND(I422*H422,2)</f>
        <v>0</v>
      </c>
      <c r="K422" s="336" t="s">
        <v>131</v>
      </c>
      <c r="L422" s="35"/>
      <c r="M422" s="133" t="s">
        <v>3</v>
      </c>
      <c r="N422" s="134" t="s">
        <v>44</v>
      </c>
      <c r="O422" s="55"/>
      <c r="P422" s="135">
        <f>O422*H422</f>
        <v>0</v>
      </c>
      <c r="Q422" s="135">
        <v>0</v>
      </c>
      <c r="R422" s="135">
        <f>Q422*H422</f>
        <v>0</v>
      </c>
      <c r="S422" s="135">
        <v>0</v>
      </c>
      <c r="T422" s="136">
        <f>S422*H422</f>
        <v>0</v>
      </c>
      <c r="U422" s="34"/>
      <c r="V422" s="34"/>
      <c r="W422" s="34"/>
      <c r="X422" s="34"/>
      <c r="Y422" s="34"/>
      <c r="Z422" s="34"/>
      <c r="AA422" s="34"/>
      <c r="AB422" s="34"/>
      <c r="AC422" s="34"/>
      <c r="AD422" s="34"/>
      <c r="AE422" s="34"/>
      <c r="AR422" s="137" t="s">
        <v>132</v>
      </c>
      <c r="AT422" s="137" t="s">
        <v>127</v>
      </c>
      <c r="AU422" s="137" t="s">
        <v>83</v>
      </c>
      <c r="AY422" s="19" t="s">
        <v>124</v>
      </c>
      <c r="BE422" s="138">
        <f>IF(N422="základní",J422,0)</f>
        <v>0</v>
      </c>
      <c r="BF422" s="138">
        <f>IF(N422="snížená",J422,0)</f>
        <v>0</v>
      </c>
      <c r="BG422" s="138">
        <f>IF(N422="zákl. přenesená",J422,0)</f>
        <v>0</v>
      </c>
      <c r="BH422" s="138">
        <f>IF(N422="sníž. přenesená",J422,0)</f>
        <v>0</v>
      </c>
      <c r="BI422" s="138">
        <f>IF(N422="nulová",J422,0)</f>
        <v>0</v>
      </c>
      <c r="BJ422" s="19" t="s">
        <v>81</v>
      </c>
      <c r="BK422" s="138">
        <f>ROUND(I422*H422,2)</f>
        <v>0</v>
      </c>
      <c r="BL422" s="19" t="s">
        <v>132</v>
      </c>
      <c r="BM422" s="137" t="s">
        <v>384</v>
      </c>
    </row>
    <row r="423" spans="1:65" s="2" customFormat="1" ht="19.5" x14ac:dyDescent="0.2">
      <c r="A423" s="34"/>
      <c r="B423" s="35"/>
      <c r="C423" s="326"/>
      <c r="D423" s="345" t="s">
        <v>133</v>
      </c>
      <c r="E423" s="326"/>
      <c r="F423" s="346" t="s">
        <v>1054</v>
      </c>
      <c r="G423" s="326"/>
      <c r="H423" s="326"/>
      <c r="I423" s="139"/>
      <c r="J423" s="326"/>
      <c r="K423" s="326"/>
      <c r="L423" s="35"/>
      <c r="M423" s="140"/>
      <c r="N423" s="141"/>
      <c r="O423" s="55"/>
      <c r="P423" s="55"/>
      <c r="Q423" s="55"/>
      <c r="R423" s="55"/>
      <c r="S423" s="55"/>
      <c r="T423" s="56"/>
      <c r="U423" s="34"/>
      <c r="V423" s="34"/>
      <c r="W423" s="34"/>
      <c r="X423" s="34"/>
      <c r="Y423" s="34"/>
      <c r="Z423" s="34"/>
      <c r="AA423" s="34"/>
      <c r="AB423" s="34"/>
      <c r="AC423" s="34"/>
      <c r="AD423" s="34"/>
      <c r="AE423" s="34"/>
      <c r="AT423" s="19" t="s">
        <v>133</v>
      </c>
      <c r="AU423" s="19" t="s">
        <v>83</v>
      </c>
    </row>
    <row r="424" spans="1:65" s="14" customFormat="1" x14ac:dyDescent="0.2">
      <c r="B424" s="148"/>
      <c r="C424" s="355"/>
      <c r="D424" s="345" t="s">
        <v>135</v>
      </c>
      <c r="E424" s="356" t="s">
        <v>3</v>
      </c>
      <c r="F424" s="357" t="s">
        <v>831</v>
      </c>
      <c r="G424" s="355"/>
      <c r="H424" s="356" t="s">
        <v>3</v>
      </c>
      <c r="I424" s="150"/>
      <c r="J424" s="355"/>
      <c r="K424" s="355"/>
      <c r="L424" s="148"/>
      <c r="M424" s="151"/>
      <c r="N424" s="152"/>
      <c r="O424" s="152"/>
      <c r="P424" s="152"/>
      <c r="Q424" s="152"/>
      <c r="R424" s="152"/>
      <c r="S424" s="152"/>
      <c r="T424" s="153"/>
      <c r="AT424" s="149" t="s">
        <v>135</v>
      </c>
      <c r="AU424" s="149" t="s">
        <v>83</v>
      </c>
      <c r="AV424" s="14" t="s">
        <v>81</v>
      </c>
      <c r="AW424" s="14" t="s">
        <v>32</v>
      </c>
      <c r="AX424" s="14" t="s">
        <v>73</v>
      </c>
      <c r="AY424" s="149" t="s">
        <v>124</v>
      </c>
    </row>
    <row r="425" spans="1:65" s="13" customFormat="1" x14ac:dyDescent="0.2">
      <c r="B425" s="142"/>
      <c r="C425" s="347"/>
      <c r="D425" s="345" t="s">
        <v>135</v>
      </c>
      <c r="E425" s="348" t="s">
        <v>3</v>
      </c>
      <c r="F425" s="349" t="s">
        <v>1055</v>
      </c>
      <c r="G425" s="347"/>
      <c r="H425" s="350">
        <v>10.9</v>
      </c>
      <c r="I425" s="144"/>
      <c r="J425" s="347"/>
      <c r="K425" s="347"/>
      <c r="L425" s="142"/>
      <c r="M425" s="145"/>
      <c r="N425" s="146"/>
      <c r="O425" s="146"/>
      <c r="P425" s="146"/>
      <c r="Q425" s="146"/>
      <c r="R425" s="146"/>
      <c r="S425" s="146"/>
      <c r="T425" s="147"/>
      <c r="AT425" s="143" t="s">
        <v>135</v>
      </c>
      <c r="AU425" s="143" t="s">
        <v>83</v>
      </c>
      <c r="AV425" s="13" t="s">
        <v>83</v>
      </c>
      <c r="AW425" s="13" t="s">
        <v>32</v>
      </c>
      <c r="AX425" s="13" t="s">
        <v>73</v>
      </c>
      <c r="AY425" s="143" t="s">
        <v>124</v>
      </c>
    </row>
    <row r="426" spans="1:65" s="14" customFormat="1" x14ac:dyDescent="0.2">
      <c r="B426" s="148"/>
      <c r="C426" s="355"/>
      <c r="D426" s="345" t="s">
        <v>135</v>
      </c>
      <c r="E426" s="356" t="s">
        <v>3</v>
      </c>
      <c r="F426" s="357" t="s">
        <v>833</v>
      </c>
      <c r="G426" s="355"/>
      <c r="H426" s="356" t="s">
        <v>3</v>
      </c>
      <c r="I426" s="150"/>
      <c r="J426" s="355"/>
      <c r="K426" s="355"/>
      <c r="L426" s="148"/>
      <c r="M426" s="151"/>
      <c r="N426" s="152"/>
      <c r="O426" s="152"/>
      <c r="P426" s="152"/>
      <c r="Q426" s="152"/>
      <c r="R426" s="152"/>
      <c r="S426" s="152"/>
      <c r="T426" s="153"/>
      <c r="AT426" s="149" t="s">
        <v>135</v>
      </c>
      <c r="AU426" s="149" t="s">
        <v>83</v>
      </c>
      <c r="AV426" s="14" t="s">
        <v>81</v>
      </c>
      <c r="AW426" s="14" t="s">
        <v>32</v>
      </c>
      <c r="AX426" s="14" t="s">
        <v>73</v>
      </c>
      <c r="AY426" s="149" t="s">
        <v>124</v>
      </c>
    </row>
    <row r="427" spans="1:65" s="13" customFormat="1" x14ac:dyDescent="0.2">
      <c r="B427" s="142"/>
      <c r="C427" s="347"/>
      <c r="D427" s="345" t="s">
        <v>135</v>
      </c>
      <c r="E427" s="348" t="s">
        <v>3</v>
      </c>
      <c r="F427" s="349" t="s">
        <v>1056</v>
      </c>
      <c r="G427" s="347"/>
      <c r="H427" s="350">
        <v>15.725</v>
      </c>
      <c r="I427" s="144"/>
      <c r="J427" s="347"/>
      <c r="K427" s="347"/>
      <c r="L427" s="142"/>
      <c r="M427" s="145"/>
      <c r="N427" s="146"/>
      <c r="O427" s="146"/>
      <c r="P427" s="146"/>
      <c r="Q427" s="146"/>
      <c r="R427" s="146"/>
      <c r="S427" s="146"/>
      <c r="T427" s="147"/>
      <c r="AT427" s="143" t="s">
        <v>135</v>
      </c>
      <c r="AU427" s="143" t="s">
        <v>83</v>
      </c>
      <c r="AV427" s="13" t="s">
        <v>83</v>
      </c>
      <c r="AW427" s="13" t="s">
        <v>32</v>
      </c>
      <c r="AX427" s="13" t="s">
        <v>73</v>
      </c>
      <c r="AY427" s="143" t="s">
        <v>124</v>
      </c>
    </row>
    <row r="428" spans="1:65" s="15" customFormat="1" x14ac:dyDescent="0.2">
      <c r="B428" s="154"/>
      <c r="C428" s="351"/>
      <c r="D428" s="345" t="s">
        <v>135</v>
      </c>
      <c r="E428" s="352" t="s">
        <v>3</v>
      </c>
      <c r="F428" s="353" t="s">
        <v>152</v>
      </c>
      <c r="G428" s="351"/>
      <c r="H428" s="354">
        <v>26.625</v>
      </c>
      <c r="I428" s="156"/>
      <c r="J428" s="351"/>
      <c r="K428" s="351"/>
      <c r="L428" s="154"/>
      <c r="M428" s="157"/>
      <c r="N428" s="158"/>
      <c r="O428" s="158"/>
      <c r="P428" s="158"/>
      <c r="Q428" s="158"/>
      <c r="R428" s="158"/>
      <c r="S428" s="158"/>
      <c r="T428" s="159"/>
      <c r="AT428" s="155" t="s">
        <v>135</v>
      </c>
      <c r="AU428" s="155" t="s">
        <v>83</v>
      </c>
      <c r="AV428" s="15" t="s">
        <v>132</v>
      </c>
      <c r="AW428" s="15" t="s">
        <v>32</v>
      </c>
      <c r="AX428" s="15" t="s">
        <v>81</v>
      </c>
      <c r="AY428" s="155" t="s">
        <v>124</v>
      </c>
    </row>
    <row r="429" spans="1:65" s="2" customFormat="1" ht="16.5" customHeight="1" x14ac:dyDescent="0.2">
      <c r="A429" s="34"/>
      <c r="B429" s="131"/>
      <c r="C429" s="334" t="s">
        <v>305</v>
      </c>
      <c r="D429" s="334" t="s">
        <v>127</v>
      </c>
      <c r="E429" s="335" t="s">
        <v>1057</v>
      </c>
      <c r="F429" s="336" t="s">
        <v>1058</v>
      </c>
      <c r="G429" s="337" t="s">
        <v>155</v>
      </c>
      <c r="H429" s="338">
        <v>96</v>
      </c>
      <c r="I429" s="132"/>
      <c r="J429" s="339">
        <f>ROUND(I429*H429,2)</f>
        <v>0</v>
      </c>
      <c r="K429" s="336" t="s">
        <v>131</v>
      </c>
      <c r="L429" s="35"/>
      <c r="M429" s="133" t="s">
        <v>3</v>
      </c>
      <c r="N429" s="134" t="s">
        <v>44</v>
      </c>
      <c r="O429" s="55"/>
      <c r="P429" s="135">
        <f>O429*H429</f>
        <v>0</v>
      </c>
      <c r="Q429" s="135">
        <v>0</v>
      </c>
      <c r="R429" s="135">
        <f>Q429*H429</f>
        <v>0</v>
      </c>
      <c r="S429" s="135">
        <v>0</v>
      </c>
      <c r="T429" s="136">
        <f>S429*H429</f>
        <v>0</v>
      </c>
      <c r="U429" s="34"/>
      <c r="V429" s="34"/>
      <c r="W429" s="34"/>
      <c r="X429" s="34"/>
      <c r="Y429" s="34"/>
      <c r="Z429" s="34"/>
      <c r="AA429" s="34"/>
      <c r="AB429" s="34"/>
      <c r="AC429" s="34"/>
      <c r="AD429" s="34"/>
      <c r="AE429" s="34"/>
      <c r="AR429" s="137" t="s">
        <v>132</v>
      </c>
      <c r="AT429" s="137" t="s">
        <v>127</v>
      </c>
      <c r="AU429" s="137" t="s">
        <v>83</v>
      </c>
      <c r="AY429" s="19" t="s">
        <v>124</v>
      </c>
      <c r="BE429" s="138">
        <f>IF(N429="základní",J429,0)</f>
        <v>0</v>
      </c>
      <c r="BF429" s="138">
        <f>IF(N429="snížená",J429,0)</f>
        <v>0</v>
      </c>
      <c r="BG429" s="138">
        <f>IF(N429="zákl. přenesená",J429,0)</f>
        <v>0</v>
      </c>
      <c r="BH429" s="138">
        <f>IF(N429="sníž. přenesená",J429,0)</f>
        <v>0</v>
      </c>
      <c r="BI429" s="138">
        <f>IF(N429="nulová",J429,0)</f>
        <v>0</v>
      </c>
      <c r="BJ429" s="19" t="s">
        <v>81</v>
      </c>
      <c r="BK429" s="138">
        <f>ROUND(I429*H429,2)</f>
        <v>0</v>
      </c>
      <c r="BL429" s="19" t="s">
        <v>132</v>
      </c>
      <c r="BM429" s="137" t="s">
        <v>578</v>
      </c>
    </row>
    <row r="430" spans="1:65" s="2" customFormat="1" ht="29.25" x14ac:dyDescent="0.2">
      <c r="A430" s="34"/>
      <c r="B430" s="35"/>
      <c r="C430" s="326"/>
      <c r="D430" s="345" t="s">
        <v>133</v>
      </c>
      <c r="E430" s="326"/>
      <c r="F430" s="346" t="s">
        <v>1059</v>
      </c>
      <c r="G430" s="326"/>
      <c r="H430" s="326"/>
      <c r="I430" s="139"/>
      <c r="J430" s="326"/>
      <c r="K430" s="326"/>
      <c r="L430" s="35"/>
      <c r="M430" s="140"/>
      <c r="N430" s="141"/>
      <c r="O430" s="55"/>
      <c r="P430" s="55"/>
      <c r="Q430" s="55"/>
      <c r="R430" s="55"/>
      <c r="S430" s="55"/>
      <c r="T430" s="56"/>
      <c r="U430" s="34"/>
      <c r="V430" s="34"/>
      <c r="W430" s="34"/>
      <c r="X430" s="34"/>
      <c r="Y430" s="34"/>
      <c r="Z430" s="34"/>
      <c r="AA430" s="34"/>
      <c r="AB430" s="34"/>
      <c r="AC430" s="34"/>
      <c r="AD430" s="34"/>
      <c r="AE430" s="34"/>
      <c r="AT430" s="19" t="s">
        <v>133</v>
      </c>
      <c r="AU430" s="19" t="s">
        <v>83</v>
      </c>
    </row>
    <row r="431" spans="1:65" s="13" customFormat="1" x14ac:dyDescent="0.2">
      <c r="B431" s="142"/>
      <c r="C431" s="347"/>
      <c r="D431" s="345" t="s">
        <v>135</v>
      </c>
      <c r="E431" s="348" t="s">
        <v>3</v>
      </c>
      <c r="F431" s="349" t="s">
        <v>1060</v>
      </c>
      <c r="G431" s="347"/>
      <c r="H431" s="350">
        <v>9.6</v>
      </c>
      <c r="I431" s="144"/>
      <c r="J431" s="347"/>
      <c r="K431" s="347"/>
      <c r="L431" s="142"/>
      <c r="M431" s="145"/>
      <c r="N431" s="146"/>
      <c r="O431" s="146"/>
      <c r="P431" s="146"/>
      <c r="Q431" s="146"/>
      <c r="R431" s="146"/>
      <c r="S431" s="146"/>
      <c r="T431" s="147"/>
      <c r="AT431" s="143" t="s">
        <v>135</v>
      </c>
      <c r="AU431" s="143" t="s">
        <v>83</v>
      </c>
      <c r="AV431" s="13" t="s">
        <v>83</v>
      </c>
      <c r="AW431" s="13" t="s">
        <v>32</v>
      </c>
      <c r="AX431" s="13" t="s">
        <v>73</v>
      </c>
      <c r="AY431" s="143" t="s">
        <v>124</v>
      </c>
    </row>
    <row r="432" spans="1:65" s="13" customFormat="1" x14ac:dyDescent="0.2">
      <c r="B432" s="142"/>
      <c r="C432" s="347"/>
      <c r="D432" s="345" t="s">
        <v>135</v>
      </c>
      <c r="E432" s="348" t="s">
        <v>3</v>
      </c>
      <c r="F432" s="349" t="s">
        <v>1061</v>
      </c>
      <c r="G432" s="347"/>
      <c r="H432" s="350">
        <v>31.75</v>
      </c>
      <c r="I432" s="144"/>
      <c r="J432" s="347"/>
      <c r="K432" s="347"/>
      <c r="L432" s="142"/>
      <c r="M432" s="145"/>
      <c r="N432" s="146"/>
      <c r="O432" s="146"/>
      <c r="P432" s="146"/>
      <c r="Q432" s="146"/>
      <c r="R432" s="146"/>
      <c r="S432" s="146"/>
      <c r="T432" s="147"/>
      <c r="AT432" s="143" t="s">
        <v>135</v>
      </c>
      <c r="AU432" s="143" t="s">
        <v>83</v>
      </c>
      <c r="AV432" s="13" t="s">
        <v>83</v>
      </c>
      <c r="AW432" s="13" t="s">
        <v>32</v>
      </c>
      <c r="AX432" s="13" t="s">
        <v>73</v>
      </c>
      <c r="AY432" s="143" t="s">
        <v>124</v>
      </c>
    </row>
    <row r="433" spans="1:65" s="13" customFormat="1" x14ac:dyDescent="0.2">
      <c r="B433" s="142"/>
      <c r="C433" s="347"/>
      <c r="D433" s="345" t="s">
        <v>135</v>
      </c>
      <c r="E433" s="348" t="s">
        <v>3</v>
      </c>
      <c r="F433" s="349" t="s">
        <v>1062</v>
      </c>
      <c r="G433" s="347"/>
      <c r="H433" s="350">
        <v>27.9</v>
      </c>
      <c r="I433" s="144"/>
      <c r="J433" s="347"/>
      <c r="K433" s="347"/>
      <c r="L433" s="142"/>
      <c r="M433" s="145"/>
      <c r="N433" s="146"/>
      <c r="O433" s="146"/>
      <c r="P433" s="146"/>
      <c r="Q433" s="146"/>
      <c r="R433" s="146"/>
      <c r="S433" s="146"/>
      <c r="T433" s="147"/>
      <c r="AT433" s="143" t="s">
        <v>135</v>
      </c>
      <c r="AU433" s="143" t="s">
        <v>83</v>
      </c>
      <c r="AV433" s="13" t="s">
        <v>83</v>
      </c>
      <c r="AW433" s="13" t="s">
        <v>32</v>
      </c>
      <c r="AX433" s="13" t="s">
        <v>73</v>
      </c>
      <c r="AY433" s="143" t="s">
        <v>124</v>
      </c>
    </row>
    <row r="434" spans="1:65" s="13" customFormat="1" x14ac:dyDescent="0.2">
      <c r="B434" s="142"/>
      <c r="C434" s="347"/>
      <c r="D434" s="345" t="s">
        <v>135</v>
      </c>
      <c r="E434" s="348" t="s">
        <v>3</v>
      </c>
      <c r="F434" s="349" t="s">
        <v>1063</v>
      </c>
      <c r="G434" s="347"/>
      <c r="H434" s="350">
        <v>26.75</v>
      </c>
      <c r="I434" s="144"/>
      <c r="J434" s="347"/>
      <c r="K434" s="347"/>
      <c r="L434" s="142"/>
      <c r="M434" s="145"/>
      <c r="N434" s="146"/>
      <c r="O434" s="146"/>
      <c r="P434" s="146"/>
      <c r="Q434" s="146"/>
      <c r="R434" s="146"/>
      <c r="S434" s="146"/>
      <c r="T434" s="147"/>
      <c r="AT434" s="143" t="s">
        <v>135</v>
      </c>
      <c r="AU434" s="143" t="s">
        <v>83</v>
      </c>
      <c r="AV434" s="13" t="s">
        <v>83</v>
      </c>
      <c r="AW434" s="13" t="s">
        <v>32</v>
      </c>
      <c r="AX434" s="13" t="s">
        <v>73</v>
      </c>
      <c r="AY434" s="143" t="s">
        <v>124</v>
      </c>
    </row>
    <row r="435" spans="1:65" s="15" customFormat="1" x14ac:dyDescent="0.2">
      <c r="B435" s="154"/>
      <c r="C435" s="351"/>
      <c r="D435" s="345" t="s">
        <v>135</v>
      </c>
      <c r="E435" s="352" t="s">
        <v>3</v>
      </c>
      <c r="F435" s="353" t="s">
        <v>152</v>
      </c>
      <c r="G435" s="351"/>
      <c r="H435" s="354">
        <v>96</v>
      </c>
      <c r="I435" s="156"/>
      <c r="J435" s="351"/>
      <c r="K435" s="351"/>
      <c r="L435" s="154"/>
      <c r="M435" s="157"/>
      <c r="N435" s="158"/>
      <c r="O435" s="158"/>
      <c r="P435" s="158"/>
      <c r="Q435" s="158"/>
      <c r="R435" s="158"/>
      <c r="S435" s="158"/>
      <c r="T435" s="159"/>
      <c r="AT435" s="155" t="s">
        <v>135</v>
      </c>
      <c r="AU435" s="155" t="s">
        <v>83</v>
      </c>
      <c r="AV435" s="15" t="s">
        <v>132</v>
      </c>
      <c r="AW435" s="15" t="s">
        <v>32</v>
      </c>
      <c r="AX435" s="15" t="s">
        <v>81</v>
      </c>
      <c r="AY435" s="155" t="s">
        <v>124</v>
      </c>
    </row>
    <row r="436" spans="1:65" s="2" customFormat="1" ht="21.75" customHeight="1" x14ac:dyDescent="0.2">
      <c r="A436" s="34"/>
      <c r="B436" s="131"/>
      <c r="C436" s="334" t="s">
        <v>580</v>
      </c>
      <c r="D436" s="334" t="s">
        <v>127</v>
      </c>
      <c r="E436" s="335" t="s">
        <v>1064</v>
      </c>
      <c r="F436" s="336" t="s">
        <v>1065</v>
      </c>
      <c r="G436" s="337" t="s">
        <v>130</v>
      </c>
      <c r="H436" s="338">
        <v>7.2</v>
      </c>
      <c r="I436" s="132"/>
      <c r="J436" s="339">
        <f>ROUND(I436*H436,2)</f>
        <v>0</v>
      </c>
      <c r="K436" s="336" t="s">
        <v>131</v>
      </c>
      <c r="L436" s="35"/>
      <c r="M436" s="133" t="s">
        <v>3</v>
      </c>
      <c r="N436" s="134" t="s">
        <v>44</v>
      </c>
      <c r="O436" s="55"/>
      <c r="P436" s="135">
        <f>O436*H436</f>
        <v>0</v>
      </c>
      <c r="Q436" s="135">
        <v>0</v>
      </c>
      <c r="R436" s="135">
        <f>Q436*H436</f>
        <v>0</v>
      </c>
      <c r="S436" s="135">
        <v>0</v>
      </c>
      <c r="T436" s="136">
        <f>S436*H436</f>
        <v>0</v>
      </c>
      <c r="U436" s="34"/>
      <c r="V436" s="34"/>
      <c r="W436" s="34"/>
      <c r="X436" s="34"/>
      <c r="Y436" s="34"/>
      <c r="Z436" s="34"/>
      <c r="AA436" s="34"/>
      <c r="AB436" s="34"/>
      <c r="AC436" s="34"/>
      <c r="AD436" s="34"/>
      <c r="AE436" s="34"/>
      <c r="AR436" s="137" t="s">
        <v>132</v>
      </c>
      <c r="AT436" s="137" t="s">
        <v>127</v>
      </c>
      <c r="AU436" s="137" t="s">
        <v>83</v>
      </c>
      <c r="AY436" s="19" t="s">
        <v>124</v>
      </c>
      <c r="BE436" s="138">
        <f>IF(N436="základní",J436,0)</f>
        <v>0</v>
      </c>
      <c r="BF436" s="138">
        <f>IF(N436="snížená",J436,0)</f>
        <v>0</v>
      </c>
      <c r="BG436" s="138">
        <f>IF(N436="zákl. přenesená",J436,0)</f>
        <v>0</v>
      </c>
      <c r="BH436" s="138">
        <f>IF(N436="sníž. přenesená",J436,0)</f>
        <v>0</v>
      </c>
      <c r="BI436" s="138">
        <f>IF(N436="nulová",J436,0)</f>
        <v>0</v>
      </c>
      <c r="BJ436" s="19" t="s">
        <v>81</v>
      </c>
      <c r="BK436" s="138">
        <f>ROUND(I436*H436,2)</f>
        <v>0</v>
      </c>
      <c r="BL436" s="19" t="s">
        <v>132</v>
      </c>
      <c r="BM436" s="137" t="s">
        <v>583</v>
      </c>
    </row>
    <row r="437" spans="1:65" s="2" customFormat="1" ht="78" x14ac:dyDescent="0.2">
      <c r="A437" s="34"/>
      <c r="B437" s="35"/>
      <c r="C437" s="326"/>
      <c r="D437" s="345" t="s">
        <v>133</v>
      </c>
      <c r="E437" s="326"/>
      <c r="F437" s="346" t="s">
        <v>1066</v>
      </c>
      <c r="G437" s="326"/>
      <c r="H437" s="326"/>
      <c r="I437" s="139"/>
      <c r="J437" s="326"/>
      <c r="K437" s="326"/>
      <c r="L437" s="35"/>
      <c r="M437" s="140"/>
      <c r="N437" s="141"/>
      <c r="O437" s="55"/>
      <c r="P437" s="55"/>
      <c r="Q437" s="55"/>
      <c r="R437" s="55"/>
      <c r="S437" s="55"/>
      <c r="T437" s="56"/>
      <c r="U437" s="34"/>
      <c r="V437" s="34"/>
      <c r="W437" s="34"/>
      <c r="X437" s="34"/>
      <c r="Y437" s="34"/>
      <c r="Z437" s="34"/>
      <c r="AA437" s="34"/>
      <c r="AB437" s="34"/>
      <c r="AC437" s="34"/>
      <c r="AD437" s="34"/>
      <c r="AE437" s="34"/>
      <c r="AT437" s="19" t="s">
        <v>133</v>
      </c>
      <c r="AU437" s="19" t="s">
        <v>83</v>
      </c>
    </row>
    <row r="438" spans="1:65" s="13" customFormat="1" x14ac:dyDescent="0.2">
      <c r="B438" s="142"/>
      <c r="C438" s="347"/>
      <c r="D438" s="345" t="s">
        <v>135</v>
      </c>
      <c r="E438" s="348" t="s">
        <v>3</v>
      </c>
      <c r="F438" s="349" t="s">
        <v>1067</v>
      </c>
      <c r="G438" s="347"/>
      <c r="H438" s="350">
        <v>1.5</v>
      </c>
      <c r="I438" s="144"/>
      <c r="J438" s="347"/>
      <c r="K438" s="347"/>
      <c r="L438" s="142"/>
      <c r="M438" s="145"/>
      <c r="N438" s="146"/>
      <c r="O438" s="146"/>
      <c r="P438" s="146"/>
      <c r="Q438" s="146"/>
      <c r="R438" s="146"/>
      <c r="S438" s="146"/>
      <c r="T438" s="147"/>
      <c r="AT438" s="143" t="s">
        <v>135</v>
      </c>
      <c r="AU438" s="143" t="s">
        <v>83</v>
      </c>
      <c r="AV438" s="13" t="s">
        <v>83</v>
      </c>
      <c r="AW438" s="13" t="s">
        <v>32</v>
      </c>
      <c r="AX438" s="13" t="s">
        <v>73</v>
      </c>
      <c r="AY438" s="143" t="s">
        <v>124</v>
      </c>
    </row>
    <row r="439" spans="1:65" s="13" customFormat="1" x14ac:dyDescent="0.2">
      <c r="B439" s="142"/>
      <c r="C439" s="347"/>
      <c r="D439" s="345" t="s">
        <v>135</v>
      </c>
      <c r="E439" s="348" t="s">
        <v>3</v>
      </c>
      <c r="F439" s="349" t="s">
        <v>1068</v>
      </c>
      <c r="G439" s="347"/>
      <c r="H439" s="350">
        <v>2.2000000000000002</v>
      </c>
      <c r="I439" s="144"/>
      <c r="J439" s="347"/>
      <c r="K439" s="347"/>
      <c r="L439" s="142"/>
      <c r="M439" s="145"/>
      <c r="N439" s="146"/>
      <c r="O439" s="146"/>
      <c r="P439" s="146"/>
      <c r="Q439" s="146"/>
      <c r="R439" s="146"/>
      <c r="S439" s="146"/>
      <c r="T439" s="147"/>
      <c r="AT439" s="143" t="s">
        <v>135</v>
      </c>
      <c r="AU439" s="143" t="s">
        <v>83</v>
      </c>
      <c r="AV439" s="13" t="s">
        <v>83</v>
      </c>
      <c r="AW439" s="13" t="s">
        <v>32</v>
      </c>
      <c r="AX439" s="13" t="s">
        <v>73</v>
      </c>
      <c r="AY439" s="143" t="s">
        <v>124</v>
      </c>
    </row>
    <row r="440" spans="1:65" s="13" customFormat="1" x14ac:dyDescent="0.2">
      <c r="B440" s="142"/>
      <c r="C440" s="347"/>
      <c r="D440" s="345" t="s">
        <v>135</v>
      </c>
      <c r="E440" s="348" t="s">
        <v>3</v>
      </c>
      <c r="F440" s="349" t="s">
        <v>1069</v>
      </c>
      <c r="G440" s="347"/>
      <c r="H440" s="350">
        <v>3.5</v>
      </c>
      <c r="I440" s="144"/>
      <c r="J440" s="347"/>
      <c r="K440" s="347"/>
      <c r="L440" s="142"/>
      <c r="M440" s="145"/>
      <c r="N440" s="146"/>
      <c r="O440" s="146"/>
      <c r="P440" s="146"/>
      <c r="Q440" s="146"/>
      <c r="R440" s="146"/>
      <c r="S440" s="146"/>
      <c r="T440" s="147"/>
      <c r="AT440" s="143" t="s">
        <v>135</v>
      </c>
      <c r="AU440" s="143" t="s">
        <v>83</v>
      </c>
      <c r="AV440" s="13" t="s">
        <v>83</v>
      </c>
      <c r="AW440" s="13" t="s">
        <v>32</v>
      </c>
      <c r="AX440" s="13" t="s">
        <v>73</v>
      </c>
      <c r="AY440" s="143" t="s">
        <v>124</v>
      </c>
    </row>
    <row r="441" spans="1:65" s="15" customFormat="1" x14ac:dyDescent="0.2">
      <c r="B441" s="154"/>
      <c r="C441" s="351"/>
      <c r="D441" s="345" t="s">
        <v>135</v>
      </c>
      <c r="E441" s="352" t="s">
        <v>3</v>
      </c>
      <c r="F441" s="353" t="s">
        <v>152</v>
      </c>
      <c r="G441" s="351"/>
      <c r="H441" s="354">
        <v>7.2</v>
      </c>
      <c r="I441" s="156"/>
      <c r="J441" s="351"/>
      <c r="K441" s="351"/>
      <c r="L441" s="154"/>
      <c r="M441" s="157"/>
      <c r="N441" s="158"/>
      <c r="O441" s="158"/>
      <c r="P441" s="158"/>
      <c r="Q441" s="158"/>
      <c r="R441" s="158"/>
      <c r="S441" s="158"/>
      <c r="T441" s="159"/>
      <c r="AT441" s="155" t="s">
        <v>135</v>
      </c>
      <c r="AU441" s="155" t="s">
        <v>83</v>
      </c>
      <c r="AV441" s="15" t="s">
        <v>132</v>
      </c>
      <c r="AW441" s="15" t="s">
        <v>32</v>
      </c>
      <c r="AX441" s="15" t="s">
        <v>81</v>
      </c>
      <c r="AY441" s="155" t="s">
        <v>124</v>
      </c>
    </row>
    <row r="442" spans="1:65" s="2" customFormat="1" ht="16.5" customHeight="1" x14ac:dyDescent="0.2">
      <c r="A442" s="34"/>
      <c r="B442" s="131"/>
      <c r="C442" s="334" t="s">
        <v>309</v>
      </c>
      <c r="D442" s="334" t="s">
        <v>127</v>
      </c>
      <c r="E442" s="335" t="s">
        <v>1070</v>
      </c>
      <c r="F442" s="336" t="s">
        <v>1071</v>
      </c>
      <c r="G442" s="337" t="s">
        <v>130</v>
      </c>
      <c r="H442" s="338">
        <v>48</v>
      </c>
      <c r="I442" s="132"/>
      <c r="J442" s="339">
        <f>ROUND(I442*H442,2)</f>
        <v>0</v>
      </c>
      <c r="K442" s="336" t="s">
        <v>131</v>
      </c>
      <c r="L442" s="35"/>
      <c r="M442" s="133" t="s">
        <v>3</v>
      </c>
      <c r="N442" s="134" t="s">
        <v>44</v>
      </c>
      <c r="O442" s="55"/>
      <c r="P442" s="135">
        <f>O442*H442</f>
        <v>0</v>
      </c>
      <c r="Q442" s="135">
        <v>0</v>
      </c>
      <c r="R442" s="135">
        <f>Q442*H442</f>
        <v>0</v>
      </c>
      <c r="S442" s="135">
        <v>0</v>
      </c>
      <c r="T442" s="136">
        <f>S442*H442</f>
        <v>0</v>
      </c>
      <c r="U442" s="34"/>
      <c r="V442" s="34"/>
      <c r="W442" s="34"/>
      <c r="X442" s="34"/>
      <c r="Y442" s="34"/>
      <c r="Z442" s="34"/>
      <c r="AA442" s="34"/>
      <c r="AB442" s="34"/>
      <c r="AC442" s="34"/>
      <c r="AD442" s="34"/>
      <c r="AE442" s="34"/>
      <c r="AR442" s="137" t="s">
        <v>132</v>
      </c>
      <c r="AT442" s="137" t="s">
        <v>127</v>
      </c>
      <c r="AU442" s="137" t="s">
        <v>83</v>
      </c>
      <c r="AY442" s="19" t="s">
        <v>124</v>
      </c>
      <c r="BE442" s="138">
        <f>IF(N442="základní",J442,0)</f>
        <v>0</v>
      </c>
      <c r="BF442" s="138">
        <f>IF(N442="snížená",J442,0)</f>
        <v>0</v>
      </c>
      <c r="BG442" s="138">
        <f>IF(N442="zákl. přenesená",J442,0)</f>
        <v>0</v>
      </c>
      <c r="BH442" s="138">
        <f>IF(N442="sníž. přenesená",J442,0)</f>
        <v>0</v>
      </c>
      <c r="BI442" s="138">
        <f>IF(N442="nulová",J442,0)</f>
        <v>0</v>
      </c>
      <c r="BJ442" s="19" t="s">
        <v>81</v>
      </c>
      <c r="BK442" s="138">
        <f>ROUND(I442*H442,2)</f>
        <v>0</v>
      </c>
      <c r="BL442" s="19" t="s">
        <v>132</v>
      </c>
      <c r="BM442" s="137" t="s">
        <v>587</v>
      </c>
    </row>
    <row r="443" spans="1:65" s="2" customFormat="1" ht="29.25" x14ac:dyDescent="0.2">
      <c r="A443" s="34"/>
      <c r="B443" s="35"/>
      <c r="C443" s="326"/>
      <c r="D443" s="345" t="s">
        <v>133</v>
      </c>
      <c r="E443" s="326"/>
      <c r="F443" s="346" t="s">
        <v>1072</v>
      </c>
      <c r="G443" s="326"/>
      <c r="H443" s="326"/>
      <c r="I443" s="139"/>
      <c r="J443" s="326"/>
      <c r="K443" s="326"/>
      <c r="L443" s="35"/>
      <c r="M443" s="140"/>
      <c r="N443" s="141"/>
      <c r="O443" s="55"/>
      <c r="P443" s="55"/>
      <c r="Q443" s="55"/>
      <c r="R443" s="55"/>
      <c r="S443" s="55"/>
      <c r="T443" s="56"/>
      <c r="U443" s="34"/>
      <c r="V443" s="34"/>
      <c r="W443" s="34"/>
      <c r="X443" s="34"/>
      <c r="Y443" s="34"/>
      <c r="Z443" s="34"/>
      <c r="AA443" s="34"/>
      <c r="AB443" s="34"/>
      <c r="AC443" s="34"/>
      <c r="AD443" s="34"/>
      <c r="AE443" s="34"/>
      <c r="AT443" s="19" t="s">
        <v>133</v>
      </c>
      <c r="AU443" s="19" t="s">
        <v>83</v>
      </c>
    </row>
    <row r="444" spans="1:65" s="13" customFormat="1" x14ac:dyDescent="0.2">
      <c r="B444" s="142"/>
      <c r="C444" s="347"/>
      <c r="D444" s="345" t="s">
        <v>135</v>
      </c>
      <c r="E444" s="348" t="s">
        <v>3</v>
      </c>
      <c r="F444" s="349" t="s">
        <v>1073</v>
      </c>
      <c r="G444" s="347"/>
      <c r="H444" s="350">
        <v>48</v>
      </c>
      <c r="I444" s="144"/>
      <c r="J444" s="347"/>
      <c r="K444" s="347"/>
      <c r="L444" s="142"/>
      <c r="M444" s="145"/>
      <c r="N444" s="146"/>
      <c r="O444" s="146"/>
      <c r="P444" s="146"/>
      <c r="Q444" s="146"/>
      <c r="R444" s="146"/>
      <c r="S444" s="146"/>
      <c r="T444" s="147"/>
      <c r="AT444" s="143" t="s">
        <v>135</v>
      </c>
      <c r="AU444" s="143" t="s">
        <v>83</v>
      </c>
      <c r="AV444" s="13" t="s">
        <v>83</v>
      </c>
      <c r="AW444" s="13" t="s">
        <v>32</v>
      </c>
      <c r="AX444" s="13" t="s">
        <v>73</v>
      </c>
      <c r="AY444" s="143" t="s">
        <v>124</v>
      </c>
    </row>
    <row r="445" spans="1:65" s="15" customFormat="1" x14ac:dyDescent="0.2">
      <c r="B445" s="154"/>
      <c r="C445" s="351"/>
      <c r="D445" s="345" t="s">
        <v>135</v>
      </c>
      <c r="E445" s="352" t="s">
        <v>3</v>
      </c>
      <c r="F445" s="353" t="s">
        <v>152</v>
      </c>
      <c r="G445" s="351"/>
      <c r="H445" s="354">
        <v>48</v>
      </c>
      <c r="I445" s="156"/>
      <c r="J445" s="351"/>
      <c r="K445" s="351"/>
      <c r="L445" s="154"/>
      <c r="M445" s="157"/>
      <c r="N445" s="158"/>
      <c r="O445" s="158"/>
      <c r="P445" s="158"/>
      <c r="Q445" s="158"/>
      <c r="R445" s="158"/>
      <c r="S445" s="158"/>
      <c r="T445" s="159"/>
      <c r="AT445" s="155" t="s">
        <v>135</v>
      </c>
      <c r="AU445" s="155" t="s">
        <v>83</v>
      </c>
      <c r="AV445" s="15" t="s">
        <v>132</v>
      </c>
      <c r="AW445" s="15" t="s">
        <v>32</v>
      </c>
      <c r="AX445" s="15" t="s">
        <v>81</v>
      </c>
      <c r="AY445" s="155" t="s">
        <v>124</v>
      </c>
    </row>
    <row r="446" spans="1:65" s="2" customFormat="1" ht="36" x14ac:dyDescent="0.2">
      <c r="A446" s="34"/>
      <c r="B446" s="131"/>
      <c r="C446" s="334" t="s">
        <v>589</v>
      </c>
      <c r="D446" s="334" t="s">
        <v>127</v>
      </c>
      <c r="E446" s="335" t="s">
        <v>1074</v>
      </c>
      <c r="F446" s="336" t="s">
        <v>1075</v>
      </c>
      <c r="G446" s="337" t="s">
        <v>155</v>
      </c>
      <c r="H446" s="338">
        <v>96</v>
      </c>
      <c r="I446" s="132"/>
      <c r="J446" s="339">
        <f>ROUND(I446*H446,2)</f>
        <v>0</v>
      </c>
      <c r="K446" s="336" t="s">
        <v>131</v>
      </c>
      <c r="L446" s="35"/>
      <c r="M446" s="133" t="s">
        <v>3</v>
      </c>
      <c r="N446" s="134" t="s">
        <v>44</v>
      </c>
      <c r="O446" s="55"/>
      <c r="P446" s="135">
        <f>O446*H446</f>
        <v>0</v>
      </c>
      <c r="Q446" s="135">
        <v>0</v>
      </c>
      <c r="R446" s="135">
        <f>Q446*H446</f>
        <v>0</v>
      </c>
      <c r="S446" s="135">
        <v>0</v>
      </c>
      <c r="T446" s="136">
        <f>S446*H446</f>
        <v>0</v>
      </c>
      <c r="U446" s="34"/>
      <c r="V446" s="34"/>
      <c r="W446" s="34"/>
      <c r="X446" s="34"/>
      <c r="Y446" s="34"/>
      <c r="Z446" s="34"/>
      <c r="AA446" s="34"/>
      <c r="AB446" s="34"/>
      <c r="AC446" s="34"/>
      <c r="AD446" s="34"/>
      <c r="AE446" s="34"/>
      <c r="AR446" s="137" t="s">
        <v>132</v>
      </c>
      <c r="AT446" s="137" t="s">
        <v>127</v>
      </c>
      <c r="AU446" s="137" t="s">
        <v>83</v>
      </c>
      <c r="AY446" s="19" t="s">
        <v>124</v>
      </c>
      <c r="BE446" s="138">
        <f>IF(N446="základní",J446,0)</f>
        <v>0</v>
      </c>
      <c r="BF446" s="138">
        <f>IF(N446="snížená",J446,0)</f>
        <v>0</v>
      </c>
      <c r="BG446" s="138">
        <f>IF(N446="zákl. přenesená",J446,0)</f>
        <v>0</v>
      </c>
      <c r="BH446" s="138">
        <f>IF(N446="sníž. přenesená",J446,0)</f>
        <v>0</v>
      </c>
      <c r="BI446" s="138">
        <f>IF(N446="nulová",J446,0)</f>
        <v>0</v>
      </c>
      <c r="BJ446" s="19" t="s">
        <v>81</v>
      </c>
      <c r="BK446" s="138">
        <f>ROUND(I446*H446,2)</f>
        <v>0</v>
      </c>
      <c r="BL446" s="19" t="s">
        <v>132</v>
      </c>
      <c r="BM446" s="137" t="s">
        <v>592</v>
      </c>
    </row>
    <row r="447" spans="1:65" s="2" customFormat="1" ht="68.25" x14ac:dyDescent="0.2">
      <c r="A447" s="34"/>
      <c r="B447" s="35"/>
      <c r="C447" s="326"/>
      <c r="D447" s="345" t="s">
        <v>133</v>
      </c>
      <c r="E447" s="326"/>
      <c r="F447" s="346" t="s">
        <v>1076</v>
      </c>
      <c r="G447" s="326"/>
      <c r="H447" s="326"/>
      <c r="I447" s="139"/>
      <c r="J447" s="326"/>
      <c r="K447" s="326"/>
      <c r="L447" s="35"/>
      <c r="M447" s="140"/>
      <c r="N447" s="141"/>
      <c r="O447" s="55"/>
      <c r="P447" s="55"/>
      <c r="Q447" s="55"/>
      <c r="R447" s="55"/>
      <c r="S447" s="55"/>
      <c r="T447" s="56"/>
      <c r="U447" s="34"/>
      <c r="V447" s="34"/>
      <c r="W447" s="34"/>
      <c r="X447" s="34"/>
      <c r="Y447" s="34"/>
      <c r="Z447" s="34"/>
      <c r="AA447" s="34"/>
      <c r="AB447" s="34"/>
      <c r="AC447" s="34"/>
      <c r="AD447" s="34"/>
      <c r="AE447" s="34"/>
      <c r="AT447" s="19" t="s">
        <v>133</v>
      </c>
      <c r="AU447" s="19" t="s">
        <v>83</v>
      </c>
    </row>
    <row r="448" spans="1:65" s="12" customFormat="1" ht="22.9" customHeight="1" x14ac:dyDescent="0.2">
      <c r="B448" s="122"/>
      <c r="C448" s="328"/>
      <c r="D448" s="329" t="s">
        <v>72</v>
      </c>
      <c r="E448" s="332" t="s">
        <v>173</v>
      </c>
      <c r="F448" s="332" t="s">
        <v>174</v>
      </c>
      <c r="G448" s="328"/>
      <c r="H448" s="328"/>
      <c r="I448" s="124"/>
      <c r="J448" s="333">
        <f>BK448</f>
        <v>0</v>
      </c>
      <c r="K448" s="328"/>
      <c r="L448" s="122"/>
      <c r="M448" s="125"/>
      <c r="N448" s="126"/>
      <c r="O448" s="126"/>
      <c r="P448" s="127">
        <f>SUM(P449:P460)</f>
        <v>0</v>
      </c>
      <c r="Q448" s="126"/>
      <c r="R448" s="127">
        <f>SUM(R449:R460)</f>
        <v>0</v>
      </c>
      <c r="S448" s="126"/>
      <c r="T448" s="128">
        <f>SUM(T449:T460)</f>
        <v>0</v>
      </c>
      <c r="AR448" s="123" t="s">
        <v>81</v>
      </c>
      <c r="AT448" s="129" t="s">
        <v>72</v>
      </c>
      <c r="AU448" s="129" t="s">
        <v>81</v>
      </c>
      <c r="AY448" s="123" t="s">
        <v>124</v>
      </c>
      <c r="BK448" s="130">
        <f>SUM(BK449:BK460)</f>
        <v>0</v>
      </c>
    </row>
    <row r="449" spans="1:65" s="2" customFormat="1" ht="24" x14ac:dyDescent="0.2">
      <c r="A449" s="34"/>
      <c r="B449" s="131"/>
      <c r="C449" s="334" t="s">
        <v>313</v>
      </c>
      <c r="D449" s="334" t="s">
        <v>127</v>
      </c>
      <c r="E449" s="335" t="s">
        <v>486</v>
      </c>
      <c r="F449" s="336" t="s">
        <v>487</v>
      </c>
      <c r="G449" s="337" t="s">
        <v>177</v>
      </c>
      <c r="H449" s="338">
        <v>2.4580000000000002</v>
      </c>
      <c r="I449" s="132"/>
      <c r="J449" s="339">
        <f>ROUND(I449*H449,2)</f>
        <v>0</v>
      </c>
      <c r="K449" s="336" t="s">
        <v>131</v>
      </c>
      <c r="L449" s="35"/>
      <c r="M449" s="133" t="s">
        <v>3</v>
      </c>
      <c r="N449" s="134" t="s">
        <v>44</v>
      </c>
      <c r="O449" s="55"/>
      <c r="P449" s="135">
        <f>O449*H449</f>
        <v>0</v>
      </c>
      <c r="Q449" s="135">
        <v>0</v>
      </c>
      <c r="R449" s="135">
        <f>Q449*H449</f>
        <v>0</v>
      </c>
      <c r="S449" s="135">
        <v>0</v>
      </c>
      <c r="T449" s="136">
        <f>S449*H449</f>
        <v>0</v>
      </c>
      <c r="U449" s="34"/>
      <c r="V449" s="34"/>
      <c r="W449" s="34"/>
      <c r="X449" s="34"/>
      <c r="Y449" s="34"/>
      <c r="Z449" s="34"/>
      <c r="AA449" s="34"/>
      <c r="AB449" s="34"/>
      <c r="AC449" s="34"/>
      <c r="AD449" s="34"/>
      <c r="AE449" s="34"/>
      <c r="AR449" s="137" t="s">
        <v>132</v>
      </c>
      <c r="AT449" s="137" t="s">
        <v>127</v>
      </c>
      <c r="AU449" s="137" t="s">
        <v>83</v>
      </c>
      <c r="AY449" s="19" t="s">
        <v>124</v>
      </c>
      <c r="BE449" s="138">
        <f>IF(N449="základní",J449,0)</f>
        <v>0</v>
      </c>
      <c r="BF449" s="138">
        <f>IF(N449="snížená",J449,0)</f>
        <v>0</v>
      </c>
      <c r="BG449" s="138">
        <f>IF(N449="zákl. přenesená",J449,0)</f>
        <v>0</v>
      </c>
      <c r="BH449" s="138">
        <f>IF(N449="sníž. přenesená",J449,0)</f>
        <v>0</v>
      </c>
      <c r="BI449" s="138">
        <f>IF(N449="nulová",J449,0)</f>
        <v>0</v>
      </c>
      <c r="BJ449" s="19" t="s">
        <v>81</v>
      </c>
      <c r="BK449" s="138">
        <f>ROUND(I449*H449,2)</f>
        <v>0</v>
      </c>
      <c r="BL449" s="19" t="s">
        <v>132</v>
      </c>
      <c r="BM449" s="137" t="s">
        <v>596</v>
      </c>
    </row>
    <row r="450" spans="1:65" s="2" customFormat="1" ht="48.75" x14ac:dyDescent="0.2">
      <c r="A450" s="34"/>
      <c r="B450" s="35"/>
      <c r="C450" s="326"/>
      <c r="D450" s="345" t="s">
        <v>133</v>
      </c>
      <c r="E450" s="326"/>
      <c r="F450" s="346" t="s">
        <v>192</v>
      </c>
      <c r="G450" s="326"/>
      <c r="H450" s="326"/>
      <c r="I450" s="139"/>
      <c r="J450" s="326"/>
      <c r="K450" s="326"/>
      <c r="L450" s="35"/>
      <c r="M450" s="140"/>
      <c r="N450" s="141"/>
      <c r="O450" s="55"/>
      <c r="P450" s="55"/>
      <c r="Q450" s="55"/>
      <c r="R450" s="55"/>
      <c r="S450" s="55"/>
      <c r="T450" s="56"/>
      <c r="U450" s="34"/>
      <c r="V450" s="34"/>
      <c r="W450" s="34"/>
      <c r="X450" s="34"/>
      <c r="Y450" s="34"/>
      <c r="Z450" s="34"/>
      <c r="AA450" s="34"/>
      <c r="AB450" s="34"/>
      <c r="AC450" s="34"/>
      <c r="AD450" s="34"/>
      <c r="AE450" s="34"/>
      <c r="AT450" s="19" t="s">
        <v>133</v>
      </c>
      <c r="AU450" s="19" t="s">
        <v>83</v>
      </c>
    </row>
    <row r="451" spans="1:65" s="13" customFormat="1" x14ac:dyDescent="0.2">
      <c r="B451" s="142"/>
      <c r="C451" s="347"/>
      <c r="D451" s="345" t="s">
        <v>135</v>
      </c>
      <c r="E451" s="348" t="s">
        <v>3</v>
      </c>
      <c r="F451" s="349" t="s">
        <v>1077</v>
      </c>
      <c r="G451" s="347"/>
      <c r="H451" s="350">
        <v>2.4580000000000002</v>
      </c>
      <c r="I451" s="144"/>
      <c r="J451" s="347"/>
      <c r="K451" s="347"/>
      <c r="L451" s="142"/>
      <c r="M451" s="145"/>
      <c r="N451" s="146"/>
      <c r="O451" s="146"/>
      <c r="P451" s="146"/>
      <c r="Q451" s="146"/>
      <c r="R451" s="146"/>
      <c r="S451" s="146"/>
      <c r="T451" s="147"/>
      <c r="AT451" s="143" t="s">
        <v>135</v>
      </c>
      <c r="AU451" s="143" t="s">
        <v>83</v>
      </c>
      <c r="AV451" s="13" t="s">
        <v>83</v>
      </c>
      <c r="AW451" s="13" t="s">
        <v>32</v>
      </c>
      <c r="AX451" s="13" t="s">
        <v>73</v>
      </c>
      <c r="AY451" s="143" t="s">
        <v>124</v>
      </c>
    </row>
    <row r="452" spans="1:65" s="15" customFormat="1" x14ac:dyDescent="0.2">
      <c r="B452" s="154"/>
      <c r="C452" s="351"/>
      <c r="D452" s="345" t="s">
        <v>135</v>
      </c>
      <c r="E452" s="352" t="s">
        <v>3</v>
      </c>
      <c r="F452" s="353" t="s">
        <v>152</v>
      </c>
      <c r="G452" s="351"/>
      <c r="H452" s="354">
        <v>2.4580000000000002</v>
      </c>
      <c r="I452" s="156"/>
      <c r="J452" s="351"/>
      <c r="K452" s="351"/>
      <c r="L452" s="154"/>
      <c r="M452" s="157"/>
      <c r="N452" s="158"/>
      <c r="O452" s="158"/>
      <c r="P452" s="158"/>
      <c r="Q452" s="158"/>
      <c r="R452" s="158"/>
      <c r="S452" s="158"/>
      <c r="T452" s="159"/>
      <c r="AT452" s="155" t="s">
        <v>135</v>
      </c>
      <c r="AU452" s="155" t="s">
        <v>83</v>
      </c>
      <c r="AV452" s="15" t="s">
        <v>132</v>
      </c>
      <c r="AW452" s="15" t="s">
        <v>32</v>
      </c>
      <c r="AX452" s="15" t="s">
        <v>81</v>
      </c>
      <c r="AY452" s="155" t="s">
        <v>124</v>
      </c>
    </row>
    <row r="453" spans="1:65" s="2" customFormat="1" ht="24" x14ac:dyDescent="0.2">
      <c r="A453" s="34"/>
      <c r="B453" s="131"/>
      <c r="C453" s="334" t="s">
        <v>597</v>
      </c>
      <c r="D453" s="334" t="s">
        <v>127</v>
      </c>
      <c r="E453" s="335" t="s">
        <v>1078</v>
      </c>
      <c r="F453" s="336" t="s">
        <v>1079</v>
      </c>
      <c r="G453" s="337" t="s">
        <v>177</v>
      </c>
      <c r="H453" s="338">
        <v>24.491</v>
      </c>
      <c r="I453" s="132"/>
      <c r="J453" s="339">
        <f>ROUND(I453*H453,2)</f>
        <v>0</v>
      </c>
      <c r="K453" s="336" t="s">
        <v>131</v>
      </c>
      <c r="L453" s="35"/>
      <c r="M453" s="133" t="s">
        <v>3</v>
      </c>
      <c r="N453" s="134" t="s">
        <v>44</v>
      </c>
      <c r="O453" s="55"/>
      <c r="P453" s="135">
        <f>O453*H453</f>
        <v>0</v>
      </c>
      <c r="Q453" s="135">
        <v>0</v>
      </c>
      <c r="R453" s="135">
        <f>Q453*H453</f>
        <v>0</v>
      </c>
      <c r="S453" s="135">
        <v>0</v>
      </c>
      <c r="T453" s="136">
        <f>S453*H453</f>
        <v>0</v>
      </c>
      <c r="U453" s="34"/>
      <c r="V453" s="34"/>
      <c r="W453" s="34"/>
      <c r="X453" s="34"/>
      <c r="Y453" s="34"/>
      <c r="Z453" s="34"/>
      <c r="AA453" s="34"/>
      <c r="AB453" s="34"/>
      <c r="AC453" s="34"/>
      <c r="AD453" s="34"/>
      <c r="AE453" s="34"/>
      <c r="AR453" s="137" t="s">
        <v>132</v>
      </c>
      <c r="AT453" s="137" t="s">
        <v>127</v>
      </c>
      <c r="AU453" s="137" t="s">
        <v>83</v>
      </c>
      <c r="AY453" s="19" t="s">
        <v>124</v>
      </c>
      <c r="BE453" s="138">
        <f>IF(N453="základní",J453,0)</f>
        <v>0</v>
      </c>
      <c r="BF453" s="138">
        <f>IF(N453="snížená",J453,0)</f>
        <v>0</v>
      </c>
      <c r="BG453" s="138">
        <f>IF(N453="zákl. přenesená",J453,0)</f>
        <v>0</v>
      </c>
      <c r="BH453" s="138">
        <f>IF(N453="sníž. přenesená",J453,0)</f>
        <v>0</v>
      </c>
      <c r="BI453" s="138">
        <f>IF(N453="nulová",J453,0)</f>
        <v>0</v>
      </c>
      <c r="BJ453" s="19" t="s">
        <v>81</v>
      </c>
      <c r="BK453" s="138">
        <f>ROUND(I453*H453,2)</f>
        <v>0</v>
      </c>
      <c r="BL453" s="19" t="s">
        <v>132</v>
      </c>
      <c r="BM453" s="137" t="s">
        <v>600</v>
      </c>
    </row>
    <row r="454" spans="1:65" s="2" customFormat="1" ht="58.5" x14ac:dyDescent="0.2">
      <c r="A454" s="34"/>
      <c r="B454" s="35"/>
      <c r="C454" s="326"/>
      <c r="D454" s="345" t="s">
        <v>133</v>
      </c>
      <c r="E454" s="326"/>
      <c r="F454" s="346" t="s">
        <v>1080</v>
      </c>
      <c r="G454" s="326"/>
      <c r="H454" s="326"/>
      <c r="I454" s="139"/>
      <c r="J454" s="326"/>
      <c r="K454" s="326"/>
      <c r="L454" s="35"/>
      <c r="M454" s="140"/>
      <c r="N454" s="141"/>
      <c r="O454" s="55"/>
      <c r="P454" s="55"/>
      <c r="Q454" s="55"/>
      <c r="R454" s="55"/>
      <c r="S454" s="55"/>
      <c r="T454" s="56"/>
      <c r="U454" s="34"/>
      <c r="V454" s="34"/>
      <c r="W454" s="34"/>
      <c r="X454" s="34"/>
      <c r="Y454" s="34"/>
      <c r="Z454" s="34"/>
      <c r="AA454" s="34"/>
      <c r="AB454" s="34"/>
      <c r="AC454" s="34"/>
      <c r="AD454" s="34"/>
      <c r="AE454" s="34"/>
      <c r="AT454" s="19" t="s">
        <v>133</v>
      </c>
      <c r="AU454" s="19" t="s">
        <v>83</v>
      </c>
    </row>
    <row r="455" spans="1:65" s="2" customFormat="1" ht="24" x14ac:dyDescent="0.2">
      <c r="A455" s="34"/>
      <c r="B455" s="131"/>
      <c r="C455" s="334" t="s">
        <v>316</v>
      </c>
      <c r="D455" s="334" t="s">
        <v>127</v>
      </c>
      <c r="E455" s="335" t="s">
        <v>1081</v>
      </c>
      <c r="F455" s="336" t="s">
        <v>1082</v>
      </c>
      <c r="G455" s="337" t="s">
        <v>177</v>
      </c>
      <c r="H455" s="338">
        <v>348.99</v>
      </c>
      <c r="I455" s="132"/>
      <c r="J455" s="339">
        <f>ROUND(I455*H455,2)</f>
        <v>0</v>
      </c>
      <c r="K455" s="336" t="s">
        <v>131</v>
      </c>
      <c r="L455" s="35"/>
      <c r="M455" s="133" t="s">
        <v>3</v>
      </c>
      <c r="N455" s="134" t="s">
        <v>44</v>
      </c>
      <c r="O455" s="55"/>
      <c r="P455" s="135">
        <f>O455*H455</f>
        <v>0</v>
      </c>
      <c r="Q455" s="135">
        <v>0</v>
      </c>
      <c r="R455" s="135">
        <f>Q455*H455</f>
        <v>0</v>
      </c>
      <c r="S455" s="135">
        <v>0</v>
      </c>
      <c r="T455" s="136">
        <f>S455*H455</f>
        <v>0</v>
      </c>
      <c r="U455" s="34"/>
      <c r="V455" s="34"/>
      <c r="W455" s="34"/>
      <c r="X455" s="34"/>
      <c r="Y455" s="34"/>
      <c r="Z455" s="34"/>
      <c r="AA455" s="34"/>
      <c r="AB455" s="34"/>
      <c r="AC455" s="34"/>
      <c r="AD455" s="34"/>
      <c r="AE455" s="34"/>
      <c r="AR455" s="137" t="s">
        <v>132</v>
      </c>
      <c r="AT455" s="137" t="s">
        <v>127</v>
      </c>
      <c r="AU455" s="137" t="s">
        <v>83</v>
      </c>
      <c r="AY455" s="19" t="s">
        <v>124</v>
      </c>
      <c r="BE455" s="138">
        <f>IF(N455="základní",J455,0)</f>
        <v>0</v>
      </c>
      <c r="BF455" s="138">
        <f>IF(N455="snížená",J455,0)</f>
        <v>0</v>
      </c>
      <c r="BG455" s="138">
        <f>IF(N455="zákl. přenesená",J455,0)</f>
        <v>0</v>
      </c>
      <c r="BH455" s="138">
        <f>IF(N455="sníž. přenesená",J455,0)</f>
        <v>0</v>
      </c>
      <c r="BI455" s="138">
        <f>IF(N455="nulová",J455,0)</f>
        <v>0</v>
      </c>
      <c r="BJ455" s="19" t="s">
        <v>81</v>
      </c>
      <c r="BK455" s="138">
        <f>ROUND(I455*H455,2)</f>
        <v>0</v>
      </c>
      <c r="BL455" s="19" t="s">
        <v>132</v>
      </c>
      <c r="BM455" s="137" t="s">
        <v>604</v>
      </c>
    </row>
    <row r="456" spans="1:65" s="2" customFormat="1" ht="58.5" x14ac:dyDescent="0.2">
      <c r="A456" s="34"/>
      <c r="B456" s="35"/>
      <c r="C456" s="326"/>
      <c r="D456" s="345" t="s">
        <v>133</v>
      </c>
      <c r="E456" s="326"/>
      <c r="F456" s="346" t="s">
        <v>1080</v>
      </c>
      <c r="G456" s="326"/>
      <c r="H456" s="326"/>
      <c r="I456" s="139"/>
      <c r="J456" s="326"/>
      <c r="K456" s="326"/>
      <c r="L456" s="35"/>
      <c r="M456" s="140"/>
      <c r="N456" s="141"/>
      <c r="O456" s="55"/>
      <c r="P456" s="55"/>
      <c r="Q456" s="55"/>
      <c r="R456" s="55"/>
      <c r="S456" s="55"/>
      <c r="T456" s="56"/>
      <c r="U456" s="34"/>
      <c r="V456" s="34"/>
      <c r="W456" s="34"/>
      <c r="X456" s="34"/>
      <c r="Y456" s="34"/>
      <c r="Z456" s="34"/>
      <c r="AA456" s="34"/>
      <c r="AB456" s="34"/>
      <c r="AC456" s="34"/>
      <c r="AD456" s="34"/>
      <c r="AE456" s="34"/>
      <c r="AT456" s="19" t="s">
        <v>133</v>
      </c>
      <c r="AU456" s="19" t="s">
        <v>83</v>
      </c>
    </row>
    <row r="457" spans="1:65" s="13" customFormat="1" x14ac:dyDescent="0.2">
      <c r="B457" s="142"/>
      <c r="C457" s="347"/>
      <c r="D457" s="345" t="s">
        <v>135</v>
      </c>
      <c r="E457" s="348" t="s">
        <v>3</v>
      </c>
      <c r="F457" s="349" t="s">
        <v>1083</v>
      </c>
      <c r="G457" s="347"/>
      <c r="H457" s="350">
        <v>348.99</v>
      </c>
      <c r="I457" s="144"/>
      <c r="J457" s="347"/>
      <c r="K457" s="347"/>
      <c r="L457" s="142"/>
      <c r="M457" s="145"/>
      <c r="N457" s="146"/>
      <c r="O457" s="146"/>
      <c r="P457" s="146"/>
      <c r="Q457" s="146"/>
      <c r="R457" s="146"/>
      <c r="S457" s="146"/>
      <c r="T457" s="147"/>
      <c r="AT457" s="143" t="s">
        <v>135</v>
      </c>
      <c r="AU457" s="143" t="s">
        <v>83</v>
      </c>
      <c r="AV457" s="13" t="s">
        <v>83</v>
      </c>
      <c r="AW457" s="13" t="s">
        <v>32</v>
      </c>
      <c r="AX457" s="13" t="s">
        <v>73</v>
      </c>
      <c r="AY457" s="143" t="s">
        <v>124</v>
      </c>
    </row>
    <row r="458" spans="1:65" s="15" customFormat="1" x14ac:dyDescent="0.2">
      <c r="B458" s="154"/>
      <c r="C458" s="351"/>
      <c r="D458" s="345" t="s">
        <v>135</v>
      </c>
      <c r="E458" s="352" t="s">
        <v>3</v>
      </c>
      <c r="F458" s="353" t="s">
        <v>152</v>
      </c>
      <c r="G458" s="351"/>
      <c r="H458" s="354">
        <v>348.99</v>
      </c>
      <c r="I458" s="156"/>
      <c r="J458" s="351"/>
      <c r="K458" s="351"/>
      <c r="L458" s="154"/>
      <c r="M458" s="157"/>
      <c r="N458" s="158"/>
      <c r="O458" s="158"/>
      <c r="P458" s="158"/>
      <c r="Q458" s="158"/>
      <c r="R458" s="158"/>
      <c r="S458" s="158"/>
      <c r="T458" s="159"/>
      <c r="AT458" s="155" t="s">
        <v>135</v>
      </c>
      <c r="AU458" s="155" t="s">
        <v>83</v>
      </c>
      <c r="AV458" s="15" t="s">
        <v>132</v>
      </c>
      <c r="AW458" s="15" t="s">
        <v>32</v>
      </c>
      <c r="AX458" s="15" t="s">
        <v>81</v>
      </c>
      <c r="AY458" s="155" t="s">
        <v>124</v>
      </c>
    </row>
    <row r="459" spans="1:65" s="2" customFormat="1" ht="24" x14ac:dyDescent="0.2">
      <c r="A459" s="34"/>
      <c r="B459" s="131"/>
      <c r="C459" s="334" t="s">
        <v>605</v>
      </c>
      <c r="D459" s="334" t="s">
        <v>127</v>
      </c>
      <c r="E459" s="335" t="s">
        <v>1084</v>
      </c>
      <c r="F459" s="336" t="s">
        <v>1085</v>
      </c>
      <c r="G459" s="337" t="s">
        <v>177</v>
      </c>
      <c r="H459" s="338">
        <v>20.808</v>
      </c>
      <c r="I459" s="132"/>
      <c r="J459" s="339">
        <f>ROUND(I459*H459,2)</f>
        <v>0</v>
      </c>
      <c r="K459" s="336" t="s">
        <v>131</v>
      </c>
      <c r="L459" s="35"/>
      <c r="M459" s="133" t="s">
        <v>3</v>
      </c>
      <c r="N459" s="134" t="s">
        <v>44</v>
      </c>
      <c r="O459" s="55"/>
      <c r="P459" s="135">
        <f>O459*H459</f>
        <v>0</v>
      </c>
      <c r="Q459" s="135">
        <v>0</v>
      </c>
      <c r="R459" s="135">
        <f>Q459*H459</f>
        <v>0</v>
      </c>
      <c r="S459" s="135">
        <v>0</v>
      </c>
      <c r="T459" s="136">
        <f>S459*H459</f>
        <v>0</v>
      </c>
      <c r="U459" s="34"/>
      <c r="V459" s="34"/>
      <c r="W459" s="34"/>
      <c r="X459" s="34"/>
      <c r="Y459" s="34"/>
      <c r="Z459" s="34"/>
      <c r="AA459" s="34"/>
      <c r="AB459" s="34"/>
      <c r="AC459" s="34"/>
      <c r="AD459" s="34"/>
      <c r="AE459" s="34"/>
      <c r="AR459" s="137" t="s">
        <v>132</v>
      </c>
      <c r="AT459" s="137" t="s">
        <v>127</v>
      </c>
      <c r="AU459" s="137" t="s">
        <v>83</v>
      </c>
      <c r="AY459" s="19" t="s">
        <v>124</v>
      </c>
      <c r="BE459" s="138">
        <f>IF(N459="základní",J459,0)</f>
        <v>0</v>
      </c>
      <c r="BF459" s="138">
        <f>IF(N459="snížená",J459,0)</f>
        <v>0</v>
      </c>
      <c r="BG459" s="138">
        <f>IF(N459="zákl. přenesená",J459,0)</f>
        <v>0</v>
      </c>
      <c r="BH459" s="138">
        <f>IF(N459="sníž. přenesená",J459,0)</f>
        <v>0</v>
      </c>
      <c r="BI459" s="138">
        <f>IF(N459="nulová",J459,0)</f>
        <v>0</v>
      </c>
      <c r="BJ459" s="19" t="s">
        <v>81</v>
      </c>
      <c r="BK459" s="138">
        <f>ROUND(I459*H459,2)</f>
        <v>0</v>
      </c>
      <c r="BL459" s="19" t="s">
        <v>132</v>
      </c>
      <c r="BM459" s="137" t="s">
        <v>608</v>
      </c>
    </row>
    <row r="460" spans="1:65" s="2" customFormat="1" ht="48.75" x14ac:dyDescent="0.2">
      <c r="A460" s="34"/>
      <c r="B460" s="35"/>
      <c r="C460" s="326"/>
      <c r="D460" s="345" t="s">
        <v>133</v>
      </c>
      <c r="E460" s="326"/>
      <c r="F460" s="346" t="s">
        <v>1086</v>
      </c>
      <c r="G460" s="326"/>
      <c r="H460" s="326"/>
      <c r="I460" s="139"/>
      <c r="J460" s="326"/>
      <c r="K460" s="326"/>
      <c r="L460" s="35"/>
      <c r="M460" s="140"/>
      <c r="N460" s="141"/>
      <c r="O460" s="55"/>
      <c r="P460" s="55"/>
      <c r="Q460" s="55"/>
      <c r="R460" s="55"/>
      <c r="S460" s="55"/>
      <c r="T460" s="56"/>
      <c r="U460" s="34"/>
      <c r="V460" s="34"/>
      <c r="W460" s="34"/>
      <c r="X460" s="34"/>
      <c r="Y460" s="34"/>
      <c r="Z460" s="34"/>
      <c r="AA460" s="34"/>
      <c r="AB460" s="34"/>
      <c r="AC460" s="34"/>
      <c r="AD460" s="34"/>
      <c r="AE460" s="34"/>
      <c r="AT460" s="19" t="s">
        <v>133</v>
      </c>
      <c r="AU460" s="19" t="s">
        <v>83</v>
      </c>
    </row>
    <row r="461" spans="1:65" s="12" customFormat="1" ht="22.9" customHeight="1" x14ac:dyDescent="0.2">
      <c r="B461" s="122"/>
      <c r="C461" s="328"/>
      <c r="D461" s="329" t="s">
        <v>72</v>
      </c>
      <c r="E461" s="332" t="s">
        <v>196</v>
      </c>
      <c r="F461" s="332" t="s">
        <v>197</v>
      </c>
      <c r="G461" s="328"/>
      <c r="H461" s="328"/>
      <c r="I461" s="124"/>
      <c r="J461" s="333">
        <f>BK461</f>
        <v>0</v>
      </c>
      <c r="K461" s="328"/>
      <c r="L461" s="122"/>
      <c r="M461" s="125"/>
      <c r="N461" s="126"/>
      <c r="O461" s="126"/>
      <c r="P461" s="127">
        <f>SUM(P462:P463)</f>
        <v>0</v>
      </c>
      <c r="Q461" s="126"/>
      <c r="R461" s="127">
        <f>SUM(R462:R463)</f>
        <v>0</v>
      </c>
      <c r="S461" s="126"/>
      <c r="T461" s="128">
        <f>SUM(T462:T463)</f>
        <v>0</v>
      </c>
      <c r="AR461" s="123" t="s">
        <v>81</v>
      </c>
      <c r="AT461" s="129" t="s">
        <v>72</v>
      </c>
      <c r="AU461" s="129" t="s">
        <v>81</v>
      </c>
      <c r="AY461" s="123" t="s">
        <v>124</v>
      </c>
      <c r="BK461" s="130">
        <f>SUM(BK462:BK463)</f>
        <v>0</v>
      </c>
    </row>
    <row r="462" spans="1:65" s="2" customFormat="1" ht="33" customHeight="1" x14ac:dyDescent="0.2">
      <c r="A462" s="34"/>
      <c r="B462" s="131"/>
      <c r="C462" s="334" t="s">
        <v>320</v>
      </c>
      <c r="D462" s="334" t="s">
        <v>127</v>
      </c>
      <c r="E462" s="335" t="s">
        <v>1087</v>
      </c>
      <c r="F462" s="336" t="s">
        <v>1088</v>
      </c>
      <c r="G462" s="337" t="s">
        <v>177</v>
      </c>
      <c r="H462" s="338">
        <v>25.608000000000001</v>
      </c>
      <c r="I462" s="132"/>
      <c r="J462" s="339">
        <f>ROUND(I462*H462,2)</f>
        <v>0</v>
      </c>
      <c r="K462" s="336" t="s">
        <v>131</v>
      </c>
      <c r="L462" s="35"/>
      <c r="M462" s="133" t="s">
        <v>3</v>
      </c>
      <c r="N462" s="134" t="s">
        <v>44</v>
      </c>
      <c r="O462" s="55"/>
      <c r="P462" s="135">
        <f>O462*H462</f>
        <v>0</v>
      </c>
      <c r="Q462" s="135">
        <v>0</v>
      </c>
      <c r="R462" s="135">
        <f>Q462*H462</f>
        <v>0</v>
      </c>
      <c r="S462" s="135">
        <v>0</v>
      </c>
      <c r="T462" s="136">
        <f>S462*H462</f>
        <v>0</v>
      </c>
      <c r="U462" s="34"/>
      <c r="V462" s="34"/>
      <c r="W462" s="34"/>
      <c r="X462" s="34"/>
      <c r="Y462" s="34"/>
      <c r="Z462" s="34"/>
      <c r="AA462" s="34"/>
      <c r="AB462" s="34"/>
      <c r="AC462" s="34"/>
      <c r="AD462" s="34"/>
      <c r="AE462" s="34"/>
      <c r="AR462" s="137" t="s">
        <v>132</v>
      </c>
      <c r="AT462" s="137" t="s">
        <v>127</v>
      </c>
      <c r="AU462" s="137" t="s">
        <v>83</v>
      </c>
      <c r="AY462" s="19" t="s">
        <v>124</v>
      </c>
      <c r="BE462" s="138">
        <f>IF(N462="základní",J462,0)</f>
        <v>0</v>
      </c>
      <c r="BF462" s="138">
        <f>IF(N462="snížená",J462,0)</f>
        <v>0</v>
      </c>
      <c r="BG462" s="138">
        <f>IF(N462="zákl. přenesená",J462,0)</f>
        <v>0</v>
      </c>
      <c r="BH462" s="138">
        <f>IF(N462="sníž. přenesená",J462,0)</f>
        <v>0</v>
      </c>
      <c r="BI462" s="138">
        <f>IF(N462="nulová",J462,0)</f>
        <v>0</v>
      </c>
      <c r="BJ462" s="19" t="s">
        <v>81</v>
      </c>
      <c r="BK462" s="138">
        <f>ROUND(I462*H462,2)</f>
        <v>0</v>
      </c>
      <c r="BL462" s="19" t="s">
        <v>132</v>
      </c>
      <c r="BM462" s="137" t="s">
        <v>611</v>
      </c>
    </row>
    <row r="463" spans="1:65" s="2" customFormat="1" ht="48.75" x14ac:dyDescent="0.2">
      <c r="A463" s="34"/>
      <c r="B463" s="35"/>
      <c r="C463" s="326"/>
      <c r="D463" s="345" t="s">
        <v>133</v>
      </c>
      <c r="E463" s="326"/>
      <c r="F463" s="346" t="s">
        <v>202</v>
      </c>
      <c r="G463" s="326"/>
      <c r="H463" s="326"/>
      <c r="I463" s="139"/>
      <c r="J463" s="326"/>
      <c r="K463" s="326"/>
      <c r="L463" s="35"/>
      <c r="M463" s="140"/>
      <c r="N463" s="141"/>
      <c r="O463" s="55"/>
      <c r="P463" s="55"/>
      <c r="Q463" s="55"/>
      <c r="R463" s="55"/>
      <c r="S463" s="55"/>
      <c r="T463" s="56"/>
      <c r="U463" s="34"/>
      <c r="V463" s="34"/>
      <c r="W463" s="34"/>
      <c r="X463" s="34"/>
      <c r="Y463" s="34"/>
      <c r="Z463" s="34"/>
      <c r="AA463" s="34"/>
      <c r="AB463" s="34"/>
      <c r="AC463" s="34"/>
      <c r="AD463" s="34"/>
      <c r="AE463" s="34"/>
      <c r="AT463" s="19" t="s">
        <v>133</v>
      </c>
      <c r="AU463" s="19" t="s">
        <v>83</v>
      </c>
    </row>
    <row r="464" spans="1:65" s="12" customFormat="1" ht="25.9" customHeight="1" x14ac:dyDescent="0.2">
      <c r="B464" s="122"/>
      <c r="C464" s="328"/>
      <c r="D464" s="329" t="s">
        <v>72</v>
      </c>
      <c r="E464" s="330" t="s">
        <v>203</v>
      </c>
      <c r="F464" s="330" t="s">
        <v>204</v>
      </c>
      <c r="G464" s="328"/>
      <c r="H464" s="328"/>
      <c r="I464" s="124"/>
      <c r="J464" s="331">
        <f>BK464</f>
        <v>0</v>
      </c>
      <c r="K464" s="328"/>
      <c r="L464" s="122"/>
      <c r="M464" s="125"/>
      <c r="N464" s="126"/>
      <c r="O464" s="126"/>
      <c r="P464" s="127">
        <f>P465+P474+P486+P498+P514+P531+P538+P543+P552</f>
        <v>0</v>
      </c>
      <c r="Q464" s="126"/>
      <c r="R464" s="127">
        <f>R465+R474+R486+R498+R514+R531+R538+R543+R552</f>
        <v>6.5367899999999993E-2</v>
      </c>
      <c r="S464" s="126"/>
      <c r="T464" s="128">
        <f>T465+T474+T486+T498+T514+T531+T538+T543+T552</f>
        <v>0</v>
      </c>
      <c r="AR464" s="123" t="s">
        <v>83</v>
      </c>
      <c r="AT464" s="129" t="s">
        <v>72</v>
      </c>
      <c r="AU464" s="129" t="s">
        <v>73</v>
      </c>
      <c r="AY464" s="123" t="s">
        <v>124</v>
      </c>
      <c r="BK464" s="130">
        <f>BK465+BK474+BK486+BK498+BK514+BK531+BK538+BK543+BK552</f>
        <v>0</v>
      </c>
    </row>
    <row r="465" spans="1:65" s="12" customFormat="1" ht="22.9" customHeight="1" x14ac:dyDescent="0.2">
      <c r="B465" s="122"/>
      <c r="C465" s="328"/>
      <c r="D465" s="329" t="s">
        <v>72</v>
      </c>
      <c r="E465" s="332" t="s">
        <v>1089</v>
      </c>
      <c r="F465" s="332" t="s">
        <v>1090</v>
      </c>
      <c r="G465" s="328"/>
      <c r="H465" s="328"/>
      <c r="I465" s="124"/>
      <c r="J465" s="333">
        <f>BK465</f>
        <v>0</v>
      </c>
      <c r="K465" s="328"/>
      <c r="L465" s="122"/>
      <c r="M465" s="125"/>
      <c r="N465" s="126"/>
      <c r="O465" s="126"/>
      <c r="P465" s="127">
        <f>SUM(P466:P473)</f>
        <v>0</v>
      </c>
      <c r="Q465" s="126"/>
      <c r="R465" s="127">
        <f>SUM(R466:R473)</f>
        <v>0</v>
      </c>
      <c r="S465" s="126"/>
      <c r="T465" s="128">
        <f>SUM(T466:T473)</f>
        <v>0</v>
      </c>
      <c r="AR465" s="123" t="s">
        <v>83</v>
      </c>
      <c r="AT465" s="129" t="s">
        <v>72</v>
      </c>
      <c r="AU465" s="129" t="s">
        <v>81</v>
      </c>
      <c r="AY465" s="123" t="s">
        <v>124</v>
      </c>
      <c r="BK465" s="130">
        <f>SUM(BK466:BK473)</f>
        <v>0</v>
      </c>
    </row>
    <row r="466" spans="1:65" s="2" customFormat="1" ht="16.5" customHeight="1" x14ac:dyDescent="0.2">
      <c r="A466" s="34"/>
      <c r="B466" s="131"/>
      <c r="C466" s="334" t="s">
        <v>612</v>
      </c>
      <c r="D466" s="334" t="s">
        <v>127</v>
      </c>
      <c r="E466" s="335" t="s">
        <v>1091</v>
      </c>
      <c r="F466" s="336" t="s">
        <v>1092</v>
      </c>
      <c r="G466" s="337" t="s">
        <v>130</v>
      </c>
      <c r="H466" s="338">
        <v>27.657</v>
      </c>
      <c r="I466" s="132"/>
      <c r="J466" s="339">
        <f>ROUND(I466*H466,2)</f>
        <v>0</v>
      </c>
      <c r="K466" s="336" t="s">
        <v>131</v>
      </c>
      <c r="L466" s="35"/>
      <c r="M466" s="133" t="s">
        <v>3</v>
      </c>
      <c r="N466" s="134" t="s">
        <v>44</v>
      </c>
      <c r="O466" s="55"/>
      <c r="P466" s="135">
        <f>O466*H466</f>
        <v>0</v>
      </c>
      <c r="Q466" s="135">
        <v>0</v>
      </c>
      <c r="R466" s="135">
        <f>Q466*H466</f>
        <v>0</v>
      </c>
      <c r="S466" s="135">
        <v>0</v>
      </c>
      <c r="T466" s="136">
        <f>S466*H466</f>
        <v>0</v>
      </c>
      <c r="U466" s="34"/>
      <c r="V466" s="34"/>
      <c r="W466" s="34"/>
      <c r="X466" s="34"/>
      <c r="Y466" s="34"/>
      <c r="Z466" s="34"/>
      <c r="AA466" s="34"/>
      <c r="AB466" s="34"/>
      <c r="AC466" s="34"/>
      <c r="AD466" s="34"/>
      <c r="AE466" s="34"/>
      <c r="AR466" s="137" t="s">
        <v>187</v>
      </c>
      <c r="AT466" s="137" t="s">
        <v>127</v>
      </c>
      <c r="AU466" s="137" t="s">
        <v>83</v>
      </c>
      <c r="AY466" s="19" t="s">
        <v>124</v>
      </c>
      <c r="BE466" s="138">
        <f>IF(N466="základní",J466,0)</f>
        <v>0</v>
      </c>
      <c r="BF466" s="138">
        <f>IF(N466="snížená",J466,0)</f>
        <v>0</v>
      </c>
      <c r="BG466" s="138">
        <f>IF(N466="zákl. přenesená",J466,0)</f>
        <v>0</v>
      </c>
      <c r="BH466" s="138">
        <f>IF(N466="sníž. přenesená",J466,0)</f>
        <v>0</v>
      </c>
      <c r="BI466" s="138">
        <f>IF(N466="nulová",J466,0)</f>
        <v>0</v>
      </c>
      <c r="BJ466" s="19" t="s">
        <v>81</v>
      </c>
      <c r="BK466" s="138">
        <f>ROUND(I466*H466,2)</f>
        <v>0</v>
      </c>
      <c r="BL466" s="19" t="s">
        <v>187</v>
      </c>
      <c r="BM466" s="137" t="s">
        <v>615</v>
      </c>
    </row>
    <row r="467" spans="1:65" s="13" customFormat="1" x14ac:dyDescent="0.2">
      <c r="B467" s="142"/>
      <c r="C467" s="347"/>
      <c r="D467" s="345" t="s">
        <v>135</v>
      </c>
      <c r="E467" s="348" t="s">
        <v>3</v>
      </c>
      <c r="F467" s="349" t="s">
        <v>1093</v>
      </c>
      <c r="G467" s="347"/>
      <c r="H467" s="350">
        <v>27.657</v>
      </c>
      <c r="I467" s="144"/>
      <c r="J467" s="347"/>
      <c r="K467" s="347"/>
      <c r="L467" s="142"/>
      <c r="M467" s="145"/>
      <c r="N467" s="146"/>
      <c r="O467" s="146"/>
      <c r="P467" s="146"/>
      <c r="Q467" s="146"/>
      <c r="R467" s="146"/>
      <c r="S467" s="146"/>
      <c r="T467" s="147"/>
      <c r="AT467" s="143" t="s">
        <v>135</v>
      </c>
      <c r="AU467" s="143" t="s">
        <v>83</v>
      </c>
      <c r="AV467" s="13" t="s">
        <v>83</v>
      </c>
      <c r="AW467" s="13" t="s">
        <v>32</v>
      </c>
      <c r="AX467" s="13" t="s">
        <v>73</v>
      </c>
      <c r="AY467" s="143" t="s">
        <v>124</v>
      </c>
    </row>
    <row r="468" spans="1:65" s="15" customFormat="1" x14ac:dyDescent="0.2">
      <c r="B468" s="154"/>
      <c r="C468" s="351"/>
      <c r="D468" s="345" t="s">
        <v>135</v>
      </c>
      <c r="E468" s="352" t="s">
        <v>3</v>
      </c>
      <c r="F468" s="353" t="s">
        <v>152</v>
      </c>
      <c r="G468" s="351"/>
      <c r="H468" s="354">
        <v>27.657</v>
      </c>
      <c r="I468" s="156"/>
      <c r="J468" s="351"/>
      <c r="K468" s="351"/>
      <c r="L468" s="154"/>
      <c r="M468" s="157"/>
      <c r="N468" s="158"/>
      <c r="O468" s="158"/>
      <c r="P468" s="158"/>
      <c r="Q468" s="158"/>
      <c r="R468" s="158"/>
      <c r="S468" s="158"/>
      <c r="T468" s="159"/>
      <c r="AT468" s="155" t="s">
        <v>135</v>
      </c>
      <c r="AU468" s="155" t="s">
        <v>83</v>
      </c>
      <c r="AV468" s="15" t="s">
        <v>132</v>
      </c>
      <c r="AW468" s="15" t="s">
        <v>32</v>
      </c>
      <c r="AX468" s="15" t="s">
        <v>81</v>
      </c>
      <c r="AY468" s="155" t="s">
        <v>124</v>
      </c>
    </row>
    <row r="469" spans="1:65" s="2" customFormat="1" ht="16.5" customHeight="1" x14ac:dyDescent="0.2">
      <c r="A469" s="34"/>
      <c r="B469" s="131"/>
      <c r="C469" s="358" t="s">
        <v>321</v>
      </c>
      <c r="D469" s="358" t="s">
        <v>230</v>
      </c>
      <c r="E469" s="359" t="s">
        <v>1094</v>
      </c>
      <c r="F469" s="360" t="s">
        <v>1095</v>
      </c>
      <c r="G469" s="361" t="s">
        <v>130</v>
      </c>
      <c r="H469" s="362">
        <v>33.188000000000002</v>
      </c>
      <c r="I469" s="166"/>
      <c r="J469" s="363">
        <f>ROUND(I469*H469,2)</f>
        <v>0</v>
      </c>
      <c r="K469" s="360" t="s">
        <v>131</v>
      </c>
      <c r="L469" s="167"/>
      <c r="M469" s="168" t="s">
        <v>3</v>
      </c>
      <c r="N469" s="169" t="s">
        <v>44</v>
      </c>
      <c r="O469" s="55"/>
      <c r="P469" s="135">
        <f>O469*H469</f>
        <v>0</v>
      </c>
      <c r="Q469" s="135">
        <v>0</v>
      </c>
      <c r="R469" s="135">
        <f>Q469*H469</f>
        <v>0</v>
      </c>
      <c r="S469" s="135">
        <v>0</v>
      </c>
      <c r="T469" s="136">
        <f>S469*H469</f>
        <v>0</v>
      </c>
      <c r="U469" s="34"/>
      <c r="V469" s="34"/>
      <c r="W469" s="34"/>
      <c r="X469" s="34"/>
      <c r="Y469" s="34"/>
      <c r="Z469" s="34"/>
      <c r="AA469" s="34"/>
      <c r="AB469" s="34"/>
      <c r="AC469" s="34"/>
      <c r="AD469" s="34"/>
      <c r="AE469" s="34"/>
      <c r="AR469" s="137" t="s">
        <v>233</v>
      </c>
      <c r="AT469" s="137" t="s">
        <v>230</v>
      </c>
      <c r="AU469" s="137" t="s">
        <v>83</v>
      </c>
      <c r="AY469" s="19" t="s">
        <v>124</v>
      </c>
      <c r="BE469" s="138">
        <f>IF(N469="základní",J469,0)</f>
        <v>0</v>
      </c>
      <c r="BF469" s="138">
        <f>IF(N469="snížená",J469,0)</f>
        <v>0</v>
      </c>
      <c r="BG469" s="138">
        <f>IF(N469="zákl. přenesená",J469,0)</f>
        <v>0</v>
      </c>
      <c r="BH469" s="138">
        <f>IF(N469="sníž. přenesená",J469,0)</f>
        <v>0</v>
      </c>
      <c r="BI469" s="138">
        <f>IF(N469="nulová",J469,0)</f>
        <v>0</v>
      </c>
      <c r="BJ469" s="19" t="s">
        <v>81</v>
      </c>
      <c r="BK469" s="138">
        <f>ROUND(I469*H469,2)</f>
        <v>0</v>
      </c>
      <c r="BL469" s="19" t="s">
        <v>187</v>
      </c>
      <c r="BM469" s="137" t="s">
        <v>618</v>
      </c>
    </row>
    <row r="470" spans="1:65" s="13" customFormat="1" x14ac:dyDescent="0.2">
      <c r="B470" s="142"/>
      <c r="C470" s="347"/>
      <c r="D470" s="345" t="s">
        <v>135</v>
      </c>
      <c r="E470" s="348" t="s">
        <v>3</v>
      </c>
      <c r="F470" s="349" t="s">
        <v>1096</v>
      </c>
      <c r="G470" s="347"/>
      <c r="H470" s="350">
        <v>33.188000000000002</v>
      </c>
      <c r="I470" s="144"/>
      <c r="J470" s="347"/>
      <c r="K470" s="347"/>
      <c r="L470" s="142"/>
      <c r="M470" s="145"/>
      <c r="N470" s="146"/>
      <c r="O470" s="146"/>
      <c r="P470" s="146"/>
      <c r="Q470" s="146"/>
      <c r="R470" s="146"/>
      <c r="S470" s="146"/>
      <c r="T470" s="147"/>
      <c r="AT470" s="143" t="s">
        <v>135</v>
      </c>
      <c r="AU470" s="143" t="s">
        <v>83</v>
      </c>
      <c r="AV470" s="13" t="s">
        <v>83</v>
      </c>
      <c r="AW470" s="13" t="s">
        <v>32</v>
      </c>
      <c r="AX470" s="13" t="s">
        <v>73</v>
      </c>
      <c r="AY470" s="143" t="s">
        <v>124</v>
      </c>
    </row>
    <row r="471" spans="1:65" s="15" customFormat="1" x14ac:dyDescent="0.2">
      <c r="B471" s="154"/>
      <c r="C471" s="351"/>
      <c r="D471" s="345" t="s">
        <v>135</v>
      </c>
      <c r="E471" s="352" t="s">
        <v>3</v>
      </c>
      <c r="F471" s="353" t="s">
        <v>152</v>
      </c>
      <c r="G471" s="351"/>
      <c r="H471" s="354">
        <v>33.188000000000002</v>
      </c>
      <c r="I471" s="156"/>
      <c r="J471" s="351"/>
      <c r="K471" s="351"/>
      <c r="L471" s="154"/>
      <c r="M471" s="157"/>
      <c r="N471" s="158"/>
      <c r="O471" s="158"/>
      <c r="P471" s="158"/>
      <c r="Q471" s="158"/>
      <c r="R471" s="158"/>
      <c r="S471" s="158"/>
      <c r="T471" s="159"/>
      <c r="AT471" s="155" t="s">
        <v>135</v>
      </c>
      <c r="AU471" s="155" t="s">
        <v>83</v>
      </c>
      <c r="AV471" s="15" t="s">
        <v>132</v>
      </c>
      <c r="AW471" s="15" t="s">
        <v>32</v>
      </c>
      <c r="AX471" s="15" t="s">
        <v>81</v>
      </c>
      <c r="AY471" s="155" t="s">
        <v>124</v>
      </c>
    </row>
    <row r="472" spans="1:65" s="2" customFormat="1" ht="24" x14ac:dyDescent="0.2">
      <c r="A472" s="34"/>
      <c r="B472" s="131"/>
      <c r="C472" s="334" t="s">
        <v>619</v>
      </c>
      <c r="D472" s="334" t="s">
        <v>127</v>
      </c>
      <c r="E472" s="335" t="s">
        <v>1097</v>
      </c>
      <c r="F472" s="336" t="s">
        <v>1098</v>
      </c>
      <c r="G472" s="337" t="s">
        <v>177</v>
      </c>
      <c r="H472" s="338">
        <v>1.0999999999999999E-2</v>
      </c>
      <c r="I472" s="132"/>
      <c r="J472" s="339">
        <f>ROUND(I472*H472,2)</f>
        <v>0</v>
      </c>
      <c r="K472" s="336" t="s">
        <v>131</v>
      </c>
      <c r="L472" s="35"/>
      <c r="M472" s="133" t="s">
        <v>3</v>
      </c>
      <c r="N472" s="134" t="s">
        <v>44</v>
      </c>
      <c r="O472" s="55"/>
      <c r="P472" s="135">
        <f>O472*H472</f>
        <v>0</v>
      </c>
      <c r="Q472" s="135">
        <v>0</v>
      </c>
      <c r="R472" s="135">
        <f>Q472*H472</f>
        <v>0</v>
      </c>
      <c r="S472" s="135">
        <v>0</v>
      </c>
      <c r="T472" s="136">
        <f>S472*H472</f>
        <v>0</v>
      </c>
      <c r="U472" s="34"/>
      <c r="V472" s="34"/>
      <c r="W472" s="34"/>
      <c r="X472" s="34"/>
      <c r="Y472" s="34"/>
      <c r="Z472" s="34"/>
      <c r="AA472" s="34"/>
      <c r="AB472" s="34"/>
      <c r="AC472" s="34"/>
      <c r="AD472" s="34"/>
      <c r="AE472" s="34"/>
      <c r="AR472" s="137" t="s">
        <v>187</v>
      </c>
      <c r="AT472" s="137" t="s">
        <v>127</v>
      </c>
      <c r="AU472" s="137" t="s">
        <v>83</v>
      </c>
      <c r="AY472" s="19" t="s">
        <v>124</v>
      </c>
      <c r="BE472" s="138">
        <f>IF(N472="základní",J472,0)</f>
        <v>0</v>
      </c>
      <c r="BF472" s="138">
        <f>IF(N472="snížená",J472,0)</f>
        <v>0</v>
      </c>
      <c r="BG472" s="138">
        <f>IF(N472="zákl. přenesená",J472,0)</f>
        <v>0</v>
      </c>
      <c r="BH472" s="138">
        <f>IF(N472="sníž. přenesená",J472,0)</f>
        <v>0</v>
      </c>
      <c r="BI472" s="138">
        <f>IF(N472="nulová",J472,0)</f>
        <v>0</v>
      </c>
      <c r="BJ472" s="19" t="s">
        <v>81</v>
      </c>
      <c r="BK472" s="138">
        <f>ROUND(I472*H472,2)</f>
        <v>0</v>
      </c>
      <c r="BL472" s="19" t="s">
        <v>187</v>
      </c>
      <c r="BM472" s="137" t="s">
        <v>622</v>
      </c>
    </row>
    <row r="473" spans="1:65" s="2" customFormat="1" ht="68.25" x14ac:dyDescent="0.2">
      <c r="A473" s="34"/>
      <c r="B473" s="35"/>
      <c r="C473" s="326"/>
      <c r="D473" s="345" t="s">
        <v>133</v>
      </c>
      <c r="E473" s="326"/>
      <c r="F473" s="346" t="s">
        <v>647</v>
      </c>
      <c r="G473" s="326"/>
      <c r="H473" s="326"/>
      <c r="I473" s="139"/>
      <c r="J473" s="326"/>
      <c r="K473" s="326"/>
      <c r="L473" s="35"/>
      <c r="M473" s="140"/>
      <c r="N473" s="141"/>
      <c r="O473" s="55"/>
      <c r="P473" s="55"/>
      <c r="Q473" s="55"/>
      <c r="R473" s="55"/>
      <c r="S473" s="55"/>
      <c r="T473" s="56"/>
      <c r="U473" s="34"/>
      <c r="V473" s="34"/>
      <c r="W473" s="34"/>
      <c r="X473" s="34"/>
      <c r="Y473" s="34"/>
      <c r="Z473" s="34"/>
      <c r="AA473" s="34"/>
      <c r="AB473" s="34"/>
      <c r="AC473" s="34"/>
      <c r="AD473" s="34"/>
      <c r="AE473" s="34"/>
      <c r="AT473" s="19" t="s">
        <v>133</v>
      </c>
      <c r="AU473" s="19" t="s">
        <v>83</v>
      </c>
    </row>
    <row r="474" spans="1:65" s="12" customFormat="1" ht="22.9" customHeight="1" x14ac:dyDescent="0.2">
      <c r="B474" s="122"/>
      <c r="C474" s="328"/>
      <c r="D474" s="329" t="s">
        <v>72</v>
      </c>
      <c r="E474" s="332" t="s">
        <v>558</v>
      </c>
      <c r="F474" s="332" t="s">
        <v>559</v>
      </c>
      <c r="G474" s="328"/>
      <c r="H474" s="328"/>
      <c r="I474" s="124"/>
      <c r="J474" s="333">
        <f>BK474</f>
        <v>0</v>
      </c>
      <c r="K474" s="328"/>
      <c r="L474" s="122"/>
      <c r="M474" s="125"/>
      <c r="N474" s="126"/>
      <c r="O474" s="126"/>
      <c r="P474" s="127">
        <f>SUM(P475:P485)</f>
        <v>0</v>
      </c>
      <c r="Q474" s="126"/>
      <c r="R474" s="127">
        <f>SUM(R475:R485)</f>
        <v>0</v>
      </c>
      <c r="S474" s="126"/>
      <c r="T474" s="128">
        <f>SUM(T475:T485)</f>
        <v>0</v>
      </c>
      <c r="AR474" s="123" t="s">
        <v>83</v>
      </c>
      <c r="AT474" s="129" t="s">
        <v>72</v>
      </c>
      <c r="AU474" s="129" t="s">
        <v>81</v>
      </c>
      <c r="AY474" s="123" t="s">
        <v>124</v>
      </c>
      <c r="BK474" s="130">
        <f>SUM(BK475:BK485)</f>
        <v>0</v>
      </c>
    </row>
    <row r="475" spans="1:65" s="2" customFormat="1" ht="24" x14ac:dyDescent="0.2">
      <c r="A475" s="34"/>
      <c r="B475" s="131"/>
      <c r="C475" s="334" t="s">
        <v>325</v>
      </c>
      <c r="D475" s="334" t="s">
        <v>127</v>
      </c>
      <c r="E475" s="335" t="s">
        <v>572</v>
      </c>
      <c r="F475" s="336" t="s">
        <v>573</v>
      </c>
      <c r="G475" s="337" t="s">
        <v>130</v>
      </c>
      <c r="H475" s="338">
        <v>2.5920000000000001</v>
      </c>
      <c r="I475" s="132"/>
      <c r="J475" s="339">
        <f>ROUND(I475*H475,2)</f>
        <v>0</v>
      </c>
      <c r="K475" s="336" t="s">
        <v>131</v>
      </c>
      <c r="L475" s="35"/>
      <c r="M475" s="133" t="s">
        <v>3</v>
      </c>
      <c r="N475" s="134" t="s">
        <v>44</v>
      </c>
      <c r="O475" s="55"/>
      <c r="P475" s="135">
        <f>O475*H475</f>
        <v>0</v>
      </c>
      <c r="Q475" s="135">
        <v>0</v>
      </c>
      <c r="R475" s="135">
        <f>Q475*H475</f>
        <v>0</v>
      </c>
      <c r="S475" s="135">
        <v>0</v>
      </c>
      <c r="T475" s="136">
        <f>S475*H475</f>
        <v>0</v>
      </c>
      <c r="U475" s="34"/>
      <c r="V475" s="34"/>
      <c r="W475" s="34"/>
      <c r="X475" s="34"/>
      <c r="Y475" s="34"/>
      <c r="Z475" s="34"/>
      <c r="AA475" s="34"/>
      <c r="AB475" s="34"/>
      <c r="AC475" s="34"/>
      <c r="AD475" s="34"/>
      <c r="AE475" s="34"/>
      <c r="AR475" s="137" t="s">
        <v>187</v>
      </c>
      <c r="AT475" s="137" t="s">
        <v>127</v>
      </c>
      <c r="AU475" s="137" t="s">
        <v>83</v>
      </c>
      <c r="AY475" s="19" t="s">
        <v>124</v>
      </c>
      <c r="BE475" s="138">
        <f>IF(N475="základní",J475,0)</f>
        <v>0</v>
      </c>
      <c r="BF475" s="138">
        <f>IF(N475="snížená",J475,0)</f>
        <v>0</v>
      </c>
      <c r="BG475" s="138">
        <f>IF(N475="zákl. přenesená",J475,0)</f>
        <v>0</v>
      </c>
      <c r="BH475" s="138">
        <f>IF(N475="sníž. přenesená",J475,0)</f>
        <v>0</v>
      </c>
      <c r="BI475" s="138">
        <f>IF(N475="nulová",J475,0)</f>
        <v>0</v>
      </c>
      <c r="BJ475" s="19" t="s">
        <v>81</v>
      </c>
      <c r="BK475" s="138">
        <f>ROUND(I475*H475,2)</f>
        <v>0</v>
      </c>
      <c r="BL475" s="19" t="s">
        <v>187</v>
      </c>
      <c r="BM475" s="137" t="s">
        <v>626</v>
      </c>
    </row>
    <row r="476" spans="1:65" s="2" customFormat="1" ht="68.25" x14ac:dyDescent="0.2">
      <c r="A476" s="34"/>
      <c r="B476" s="35"/>
      <c r="C476" s="326"/>
      <c r="D476" s="345" t="s">
        <v>133</v>
      </c>
      <c r="E476" s="326"/>
      <c r="F476" s="346" t="s">
        <v>574</v>
      </c>
      <c r="G476" s="326"/>
      <c r="H476" s="326"/>
      <c r="I476" s="139"/>
      <c r="J476" s="326"/>
      <c r="K476" s="326"/>
      <c r="L476" s="35"/>
      <c r="M476" s="140"/>
      <c r="N476" s="141"/>
      <c r="O476" s="55"/>
      <c r="P476" s="55"/>
      <c r="Q476" s="55"/>
      <c r="R476" s="55"/>
      <c r="S476" s="55"/>
      <c r="T476" s="56"/>
      <c r="U476" s="34"/>
      <c r="V476" s="34"/>
      <c r="W476" s="34"/>
      <c r="X476" s="34"/>
      <c r="Y476" s="34"/>
      <c r="Z476" s="34"/>
      <c r="AA476" s="34"/>
      <c r="AB476" s="34"/>
      <c r="AC476" s="34"/>
      <c r="AD476" s="34"/>
      <c r="AE476" s="34"/>
      <c r="AT476" s="19" t="s">
        <v>133</v>
      </c>
      <c r="AU476" s="19" t="s">
        <v>83</v>
      </c>
    </row>
    <row r="477" spans="1:65" s="13" customFormat="1" x14ac:dyDescent="0.2">
      <c r="B477" s="142"/>
      <c r="C477" s="347"/>
      <c r="D477" s="345" t="s">
        <v>135</v>
      </c>
      <c r="E477" s="348" t="s">
        <v>3</v>
      </c>
      <c r="F477" s="349" t="s">
        <v>842</v>
      </c>
      <c r="G477" s="347"/>
      <c r="H477" s="350">
        <v>2.5920000000000001</v>
      </c>
      <c r="I477" s="144"/>
      <c r="J477" s="347"/>
      <c r="K477" s="347"/>
      <c r="L477" s="142"/>
      <c r="M477" s="145"/>
      <c r="N477" s="146"/>
      <c r="O477" s="146"/>
      <c r="P477" s="146"/>
      <c r="Q477" s="146"/>
      <c r="R477" s="146"/>
      <c r="S477" s="146"/>
      <c r="T477" s="147"/>
      <c r="AT477" s="143" t="s">
        <v>135</v>
      </c>
      <c r="AU477" s="143" t="s">
        <v>83</v>
      </c>
      <c r="AV477" s="13" t="s">
        <v>83</v>
      </c>
      <c r="AW477" s="13" t="s">
        <v>32</v>
      </c>
      <c r="AX477" s="13" t="s">
        <v>73</v>
      </c>
      <c r="AY477" s="143" t="s">
        <v>124</v>
      </c>
    </row>
    <row r="478" spans="1:65" s="15" customFormat="1" x14ac:dyDescent="0.2">
      <c r="B478" s="154"/>
      <c r="C478" s="351"/>
      <c r="D478" s="345" t="s">
        <v>135</v>
      </c>
      <c r="E478" s="352" t="s">
        <v>3</v>
      </c>
      <c r="F478" s="353" t="s">
        <v>152</v>
      </c>
      <c r="G478" s="351"/>
      <c r="H478" s="354">
        <v>2.5920000000000001</v>
      </c>
      <c r="I478" s="156"/>
      <c r="J478" s="351"/>
      <c r="K478" s="351"/>
      <c r="L478" s="154"/>
      <c r="M478" s="157"/>
      <c r="N478" s="158"/>
      <c r="O478" s="158"/>
      <c r="P478" s="158"/>
      <c r="Q478" s="158"/>
      <c r="R478" s="158"/>
      <c r="S478" s="158"/>
      <c r="T478" s="159"/>
      <c r="AT478" s="155" t="s">
        <v>135</v>
      </c>
      <c r="AU478" s="155" t="s">
        <v>83</v>
      </c>
      <c r="AV478" s="15" t="s">
        <v>132</v>
      </c>
      <c r="AW478" s="15" t="s">
        <v>32</v>
      </c>
      <c r="AX478" s="15" t="s">
        <v>81</v>
      </c>
      <c r="AY478" s="155" t="s">
        <v>124</v>
      </c>
    </row>
    <row r="479" spans="1:65" s="2" customFormat="1" ht="16.5" customHeight="1" x14ac:dyDescent="0.2">
      <c r="A479" s="34"/>
      <c r="B479" s="131"/>
      <c r="C479" s="358" t="s">
        <v>629</v>
      </c>
      <c r="D479" s="358" t="s">
        <v>230</v>
      </c>
      <c r="E479" s="359" t="s">
        <v>845</v>
      </c>
      <c r="F479" s="360" t="s">
        <v>846</v>
      </c>
      <c r="G479" s="361" t="s">
        <v>130</v>
      </c>
      <c r="H479" s="362">
        <v>2.6440000000000001</v>
      </c>
      <c r="I479" s="166"/>
      <c r="J479" s="363">
        <f>ROUND(I479*H479,2)</f>
        <v>0</v>
      </c>
      <c r="K479" s="360" t="s">
        <v>131</v>
      </c>
      <c r="L479" s="167"/>
      <c r="M479" s="168" t="s">
        <v>3</v>
      </c>
      <c r="N479" s="169" t="s">
        <v>44</v>
      </c>
      <c r="O479" s="55"/>
      <c r="P479" s="135">
        <f>O479*H479</f>
        <v>0</v>
      </c>
      <c r="Q479" s="135">
        <v>0</v>
      </c>
      <c r="R479" s="135">
        <f>Q479*H479</f>
        <v>0</v>
      </c>
      <c r="S479" s="135">
        <v>0</v>
      </c>
      <c r="T479" s="136">
        <f>S479*H479</f>
        <v>0</v>
      </c>
      <c r="U479" s="34"/>
      <c r="V479" s="34"/>
      <c r="W479" s="34"/>
      <c r="X479" s="34"/>
      <c r="Y479" s="34"/>
      <c r="Z479" s="34"/>
      <c r="AA479" s="34"/>
      <c r="AB479" s="34"/>
      <c r="AC479" s="34"/>
      <c r="AD479" s="34"/>
      <c r="AE479" s="34"/>
      <c r="AR479" s="137" t="s">
        <v>233</v>
      </c>
      <c r="AT479" s="137" t="s">
        <v>230</v>
      </c>
      <c r="AU479" s="137" t="s">
        <v>83</v>
      </c>
      <c r="AY479" s="19" t="s">
        <v>124</v>
      </c>
      <c r="BE479" s="138">
        <f>IF(N479="základní",J479,0)</f>
        <v>0</v>
      </c>
      <c r="BF479" s="138">
        <f>IF(N479="snížená",J479,0)</f>
        <v>0</v>
      </c>
      <c r="BG479" s="138">
        <f>IF(N479="zákl. přenesená",J479,0)</f>
        <v>0</v>
      </c>
      <c r="BH479" s="138">
        <f>IF(N479="sníž. přenesená",J479,0)</f>
        <v>0</v>
      </c>
      <c r="BI479" s="138">
        <f>IF(N479="nulová",J479,0)</f>
        <v>0</v>
      </c>
      <c r="BJ479" s="19" t="s">
        <v>81</v>
      </c>
      <c r="BK479" s="138">
        <f>ROUND(I479*H479,2)</f>
        <v>0</v>
      </c>
      <c r="BL479" s="19" t="s">
        <v>187</v>
      </c>
      <c r="BM479" s="137" t="s">
        <v>632</v>
      </c>
    </row>
    <row r="480" spans="1:65" s="13" customFormat="1" x14ac:dyDescent="0.2">
      <c r="B480" s="142"/>
      <c r="C480" s="347"/>
      <c r="D480" s="345" t="s">
        <v>135</v>
      </c>
      <c r="E480" s="348" t="s">
        <v>3</v>
      </c>
      <c r="F480" s="349" t="s">
        <v>1099</v>
      </c>
      <c r="G480" s="347"/>
      <c r="H480" s="350">
        <v>2.6440000000000001</v>
      </c>
      <c r="I480" s="144"/>
      <c r="J480" s="347"/>
      <c r="K480" s="347"/>
      <c r="L480" s="142"/>
      <c r="M480" s="145"/>
      <c r="N480" s="146"/>
      <c r="O480" s="146"/>
      <c r="P480" s="146"/>
      <c r="Q480" s="146"/>
      <c r="R480" s="146"/>
      <c r="S480" s="146"/>
      <c r="T480" s="147"/>
      <c r="AT480" s="143" t="s">
        <v>135</v>
      </c>
      <c r="AU480" s="143" t="s">
        <v>83</v>
      </c>
      <c r="AV480" s="13" t="s">
        <v>83</v>
      </c>
      <c r="AW480" s="13" t="s">
        <v>32</v>
      </c>
      <c r="AX480" s="13" t="s">
        <v>73</v>
      </c>
      <c r="AY480" s="143" t="s">
        <v>124</v>
      </c>
    </row>
    <row r="481" spans="1:65" s="15" customFormat="1" x14ac:dyDescent="0.2">
      <c r="B481" s="154"/>
      <c r="C481" s="351"/>
      <c r="D481" s="345" t="s">
        <v>135</v>
      </c>
      <c r="E481" s="352" t="s">
        <v>3</v>
      </c>
      <c r="F481" s="353" t="s">
        <v>152</v>
      </c>
      <c r="G481" s="351"/>
      <c r="H481" s="354">
        <v>2.6440000000000001</v>
      </c>
      <c r="I481" s="156"/>
      <c r="J481" s="351"/>
      <c r="K481" s="351"/>
      <c r="L481" s="154"/>
      <c r="M481" s="157"/>
      <c r="N481" s="158"/>
      <c r="O481" s="158"/>
      <c r="P481" s="158"/>
      <c r="Q481" s="158"/>
      <c r="R481" s="158"/>
      <c r="S481" s="158"/>
      <c r="T481" s="159"/>
      <c r="AT481" s="155" t="s">
        <v>135</v>
      </c>
      <c r="AU481" s="155" t="s">
        <v>83</v>
      </c>
      <c r="AV481" s="15" t="s">
        <v>132</v>
      </c>
      <c r="AW481" s="15" t="s">
        <v>32</v>
      </c>
      <c r="AX481" s="15" t="s">
        <v>81</v>
      </c>
      <c r="AY481" s="155" t="s">
        <v>124</v>
      </c>
    </row>
    <row r="482" spans="1:65" s="2" customFormat="1" ht="24" x14ac:dyDescent="0.2">
      <c r="A482" s="34"/>
      <c r="B482" s="131"/>
      <c r="C482" s="334" t="s">
        <v>326</v>
      </c>
      <c r="D482" s="334" t="s">
        <v>127</v>
      </c>
      <c r="E482" s="335" t="s">
        <v>620</v>
      </c>
      <c r="F482" s="336" t="s">
        <v>621</v>
      </c>
      <c r="G482" s="337" t="s">
        <v>177</v>
      </c>
      <c r="H482" s="338">
        <v>6.0000000000000001E-3</v>
      </c>
      <c r="I482" s="132"/>
      <c r="J482" s="339">
        <f>ROUND(I482*H482,2)</f>
        <v>0</v>
      </c>
      <c r="K482" s="336" t="s">
        <v>131</v>
      </c>
      <c r="L482" s="35"/>
      <c r="M482" s="133" t="s">
        <v>3</v>
      </c>
      <c r="N482" s="134" t="s">
        <v>44</v>
      </c>
      <c r="O482" s="55"/>
      <c r="P482" s="135">
        <f>O482*H482</f>
        <v>0</v>
      </c>
      <c r="Q482" s="135">
        <v>0</v>
      </c>
      <c r="R482" s="135">
        <f>Q482*H482</f>
        <v>0</v>
      </c>
      <c r="S482" s="135">
        <v>0</v>
      </c>
      <c r="T482" s="136">
        <f>S482*H482</f>
        <v>0</v>
      </c>
      <c r="U482" s="34"/>
      <c r="V482" s="34"/>
      <c r="W482" s="34"/>
      <c r="X482" s="34"/>
      <c r="Y482" s="34"/>
      <c r="Z482" s="34"/>
      <c r="AA482" s="34"/>
      <c r="AB482" s="34"/>
      <c r="AC482" s="34"/>
      <c r="AD482" s="34"/>
      <c r="AE482" s="34"/>
      <c r="AR482" s="137" t="s">
        <v>187</v>
      </c>
      <c r="AT482" s="137" t="s">
        <v>127</v>
      </c>
      <c r="AU482" s="137" t="s">
        <v>83</v>
      </c>
      <c r="AY482" s="19" t="s">
        <v>124</v>
      </c>
      <c r="BE482" s="138">
        <f>IF(N482="základní",J482,0)</f>
        <v>0</v>
      </c>
      <c r="BF482" s="138">
        <f>IF(N482="snížená",J482,0)</f>
        <v>0</v>
      </c>
      <c r="BG482" s="138">
        <f>IF(N482="zákl. přenesená",J482,0)</f>
        <v>0</v>
      </c>
      <c r="BH482" s="138">
        <f>IF(N482="sníž. přenesená",J482,0)</f>
        <v>0</v>
      </c>
      <c r="BI482" s="138">
        <f>IF(N482="nulová",J482,0)</f>
        <v>0</v>
      </c>
      <c r="BJ482" s="19" t="s">
        <v>81</v>
      </c>
      <c r="BK482" s="138">
        <f>ROUND(I482*H482,2)</f>
        <v>0</v>
      </c>
      <c r="BL482" s="19" t="s">
        <v>187</v>
      </c>
      <c r="BM482" s="137" t="s">
        <v>635</v>
      </c>
    </row>
    <row r="483" spans="1:65" s="2" customFormat="1" ht="68.25" x14ac:dyDescent="0.2">
      <c r="A483" s="34"/>
      <c r="B483" s="35"/>
      <c r="C483" s="326"/>
      <c r="D483" s="345" t="s">
        <v>133</v>
      </c>
      <c r="E483" s="326"/>
      <c r="F483" s="346" t="s">
        <v>623</v>
      </c>
      <c r="G483" s="326"/>
      <c r="H483" s="326"/>
      <c r="I483" s="139"/>
      <c r="J483" s="326"/>
      <c r="K483" s="326"/>
      <c r="L483" s="35"/>
      <c r="M483" s="140"/>
      <c r="N483" s="141"/>
      <c r="O483" s="55"/>
      <c r="P483" s="55"/>
      <c r="Q483" s="55"/>
      <c r="R483" s="55"/>
      <c r="S483" s="55"/>
      <c r="T483" s="56"/>
      <c r="U483" s="34"/>
      <c r="V483" s="34"/>
      <c r="W483" s="34"/>
      <c r="X483" s="34"/>
      <c r="Y483" s="34"/>
      <c r="Z483" s="34"/>
      <c r="AA483" s="34"/>
      <c r="AB483" s="34"/>
      <c r="AC483" s="34"/>
      <c r="AD483" s="34"/>
      <c r="AE483" s="34"/>
      <c r="AT483" s="19" t="s">
        <v>133</v>
      </c>
      <c r="AU483" s="19" t="s">
        <v>83</v>
      </c>
    </row>
    <row r="484" spans="1:65" s="2" customFormat="1" ht="24" x14ac:dyDescent="0.2">
      <c r="A484" s="34"/>
      <c r="B484" s="131"/>
      <c r="C484" s="334" t="s">
        <v>636</v>
      </c>
      <c r="D484" s="334" t="s">
        <v>127</v>
      </c>
      <c r="E484" s="335" t="s">
        <v>624</v>
      </c>
      <c r="F484" s="336" t="s">
        <v>625</v>
      </c>
      <c r="G484" s="337" t="s">
        <v>177</v>
      </c>
      <c r="H484" s="338">
        <v>6.0000000000000001E-3</v>
      </c>
      <c r="I484" s="132"/>
      <c r="J484" s="339">
        <f>ROUND(I484*H484,2)</f>
        <v>0</v>
      </c>
      <c r="K484" s="336" t="s">
        <v>131</v>
      </c>
      <c r="L484" s="35"/>
      <c r="M484" s="133" t="s">
        <v>3</v>
      </c>
      <c r="N484" s="134" t="s">
        <v>44</v>
      </c>
      <c r="O484" s="55"/>
      <c r="P484" s="135">
        <f>O484*H484</f>
        <v>0</v>
      </c>
      <c r="Q484" s="135">
        <v>0</v>
      </c>
      <c r="R484" s="135">
        <f>Q484*H484</f>
        <v>0</v>
      </c>
      <c r="S484" s="135">
        <v>0</v>
      </c>
      <c r="T484" s="136">
        <f>S484*H484</f>
        <v>0</v>
      </c>
      <c r="U484" s="34"/>
      <c r="V484" s="34"/>
      <c r="W484" s="34"/>
      <c r="X484" s="34"/>
      <c r="Y484" s="34"/>
      <c r="Z484" s="34"/>
      <c r="AA484" s="34"/>
      <c r="AB484" s="34"/>
      <c r="AC484" s="34"/>
      <c r="AD484" s="34"/>
      <c r="AE484" s="34"/>
      <c r="AR484" s="137" t="s">
        <v>187</v>
      </c>
      <c r="AT484" s="137" t="s">
        <v>127</v>
      </c>
      <c r="AU484" s="137" t="s">
        <v>83</v>
      </c>
      <c r="AY484" s="19" t="s">
        <v>124</v>
      </c>
      <c r="BE484" s="138">
        <f>IF(N484="základní",J484,0)</f>
        <v>0</v>
      </c>
      <c r="BF484" s="138">
        <f>IF(N484="snížená",J484,0)</f>
        <v>0</v>
      </c>
      <c r="BG484" s="138">
        <f>IF(N484="zákl. přenesená",J484,0)</f>
        <v>0</v>
      </c>
      <c r="BH484" s="138">
        <f>IF(N484="sníž. přenesená",J484,0)</f>
        <v>0</v>
      </c>
      <c r="BI484" s="138">
        <f>IF(N484="nulová",J484,0)</f>
        <v>0</v>
      </c>
      <c r="BJ484" s="19" t="s">
        <v>81</v>
      </c>
      <c r="BK484" s="138">
        <f>ROUND(I484*H484,2)</f>
        <v>0</v>
      </c>
      <c r="BL484" s="19" t="s">
        <v>187</v>
      </c>
      <c r="BM484" s="137" t="s">
        <v>639</v>
      </c>
    </row>
    <row r="485" spans="1:65" s="2" customFormat="1" ht="68.25" x14ac:dyDescent="0.2">
      <c r="A485" s="34"/>
      <c r="B485" s="35"/>
      <c r="C485" s="326"/>
      <c r="D485" s="345" t="s">
        <v>133</v>
      </c>
      <c r="E485" s="326"/>
      <c r="F485" s="346" t="s">
        <v>623</v>
      </c>
      <c r="G485" s="326"/>
      <c r="H485" s="326"/>
      <c r="I485" s="139"/>
      <c r="J485" s="326"/>
      <c r="K485" s="326"/>
      <c r="L485" s="35"/>
      <c r="M485" s="140"/>
      <c r="N485" s="141"/>
      <c r="O485" s="55"/>
      <c r="P485" s="55"/>
      <c r="Q485" s="55"/>
      <c r="R485" s="55"/>
      <c r="S485" s="55"/>
      <c r="T485" s="56"/>
      <c r="U485" s="34"/>
      <c r="V485" s="34"/>
      <c r="W485" s="34"/>
      <c r="X485" s="34"/>
      <c r="Y485" s="34"/>
      <c r="Z485" s="34"/>
      <c r="AA485" s="34"/>
      <c r="AB485" s="34"/>
      <c r="AC485" s="34"/>
      <c r="AD485" s="34"/>
      <c r="AE485" s="34"/>
      <c r="AT485" s="19" t="s">
        <v>133</v>
      </c>
      <c r="AU485" s="19" t="s">
        <v>83</v>
      </c>
    </row>
    <row r="486" spans="1:65" s="12" customFormat="1" ht="22.9" customHeight="1" x14ac:dyDescent="0.2">
      <c r="B486" s="122"/>
      <c r="C486" s="328"/>
      <c r="D486" s="329" t="s">
        <v>72</v>
      </c>
      <c r="E486" s="332" t="s">
        <v>659</v>
      </c>
      <c r="F486" s="332" t="s">
        <v>660</v>
      </c>
      <c r="G486" s="328"/>
      <c r="H486" s="328"/>
      <c r="I486" s="124"/>
      <c r="J486" s="333">
        <f>BK486</f>
        <v>0</v>
      </c>
      <c r="K486" s="328"/>
      <c r="L486" s="122"/>
      <c r="M486" s="125"/>
      <c r="N486" s="126"/>
      <c r="O486" s="126"/>
      <c r="P486" s="127">
        <f>SUM(P487:P496)</f>
        <v>0</v>
      </c>
      <c r="Q486" s="126"/>
      <c r="R486" s="127">
        <f>SUM(R487:R496)</f>
        <v>0</v>
      </c>
      <c r="S486" s="126"/>
      <c r="T486" s="128">
        <f>SUM(T487:T496)</f>
        <v>0</v>
      </c>
      <c r="AR486" s="123" t="s">
        <v>83</v>
      </c>
      <c r="AT486" s="129" t="s">
        <v>72</v>
      </c>
      <c r="AU486" s="129" t="s">
        <v>81</v>
      </c>
      <c r="AY486" s="123" t="s">
        <v>124</v>
      </c>
      <c r="BK486" s="130">
        <f>SUM(BK487:BK496)</f>
        <v>0</v>
      </c>
    </row>
    <row r="487" spans="1:65" s="2" customFormat="1" ht="24" x14ac:dyDescent="0.2">
      <c r="A487" s="34"/>
      <c r="B487" s="131"/>
      <c r="C487" s="334" t="s">
        <v>332</v>
      </c>
      <c r="D487" s="334" t="s">
        <v>127</v>
      </c>
      <c r="E487" s="335" t="s">
        <v>1100</v>
      </c>
      <c r="F487" s="336" t="s">
        <v>1101</v>
      </c>
      <c r="G487" s="337" t="s">
        <v>209</v>
      </c>
      <c r="H487" s="338">
        <v>5</v>
      </c>
      <c r="I487" s="132"/>
      <c r="J487" s="339">
        <f>ROUND(I487*H487,2)</f>
        <v>0</v>
      </c>
      <c r="K487" s="336" t="s">
        <v>131</v>
      </c>
      <c r="L487" s="35"/>
      <c r="M487" s="133" t="s">
        <v>3</v>
      </c>
      <c r="N487" s="134" t="s">
        <v>44</v>
      </c>
      <c r="O487" s="55"/>
      <c r="P487" s="135">
        <f>O487*H487</f>
        <v>0</v>
      </c>
      <c r="Q487" s="135">
        <v>0</v>
      </c>
      <c r="R487" s="135">
        <f>Q487*H487</f>
        <v>0</v>
      </c>
      <c r="S487" s="135">
        <v>0</v>
      </c>
      <c r="T487" s="136">
        <f>S487*H487</f>
        <v>0</v>
      </c>
      <c r="U487" s="34"/>
      <c r="V487" s="34"/>
      <c r="W487" s="34"/>
      <c r="X487" s="34"/>
      <c r="Y487" s="34"/>
      <c r="Z487" s="34"/>
      <c r="AA487" s="34"/>
      <c r="AB487" s="34"/>
      <c r="AC487" s="34"/>
      <c r="AD487" s="34"/>
      <c r="AE487" s="34"/>
      <c r="AR487" s="137" t="s">
        <v>187</v>
      </c>
      <c r="AT487" s="137" t="s">
        <v>127</v>
      </c>
      <c r="AU487" s="137" t="s">
        <v>83</v>
      </c>
      <c r="AY487" s="19" t="s">
        <v>124</v>
      </c>
      <c r="BE487" s="138">
        <f>IF(N487="základní",J487,0)</f>
        <v>0</v>
      </c>
      <c r="BF487" s="138">
        <f>IF(N487="snížená",J487,0)</f>
        <v>0</v>
      </c>
      <c r="BG487" s="138">
        <f>IF(N487="zákl. přenesená",J487,0)</f>
        <v>0</v>
      </c>
      <c r="BH487" s="138">
        <f>IF(N487="sníž. přenesená",J487,0)</f>
        <v>0</v>
      </c>
      <c r="BI487" s="138">
        <f>IF(N487="nulová",J487,0)</f>
        <v>0</v>
      </c>
      <c r="BJ487" s="19" t="s">
        <v>81</v>
      </c>
      <c r="BK487" s="138">
        <f>ROUND(I487*H487,2)</f>
        <v>0</v>
      </c>
      <c r="BL487" s="19" t="s">
        <v>187</v>
      </c>
      <c r="BM487" s="137" t="s">
        <v>642</v>
      </c>
    </row>
    <row r="488" spans="1:65" s="2" customFormat="1" ht="16.5" customHeight="1" x14ac:dyDescent="0.2">
      <c r="A488" s="34"/>
      <c r="B488" s="131"/>
      <c r="C488" s="358" t="s">
        <v>643</v>
      </c>
      <c r="D488" s="358" t="s">
        <v>230</v>
      </c>
      <c r="E488" s="359" t="s">
        <v>1102</v>
      </c>
      <c r="F488" s="360" t="s">
        <v>1103</v>
      </c>
      <c r="G488" s="361" t="s">
        <v>209</v>
      </c>
      <c r="H488" s="362">
        <v>5</v>
      </c>
      <c r="I488" s="166"/>
      <c r="J488" s="363">
        <f>ROUND(I488*H488,2)</f>
        <v>0</v>
      </c>
      <c r="K488" s="360" t="s">
        <v>131</v>
      </c>
      <c r="L488" s="167"/>
      <c r="M488" s="168" t="s">
        <v>3</v>
      </c>
      <c r="N488" s="169" t="s">
        <v>44</v>
      </c>
      <c r="O488" s="55"/>
      <c r="P488" s="135">
        <f>O488*H488</f>
        <v>0</v>
      </c>
      <c r="Q488" s="135">
        <v>0</v>
      </c>
      <c r="R488" s="135">
        <f>Q488*H488</f>
        <v>0</v>
      </c>
      <c r="S488" s="135">
        <v>0</v>
      </c>
      <c r="T488" s="136">
        <f>S488*H488</f>
        <v>0</v>
      </c>
      <c r="U488" s="34"/>
      <c r="V488" s="34"/>
      <c r="W488" s="34"/>
      <c r="X488" s="34"/>
      <c r="Y488" s="34"/>
      <c r="Z488" s="34"/>
      <c r="AA488" s="34"/>
      <c r="AB488" s="34"/>
      <c r="AC488" s="34"/>
      <c r="AD488" s="34"/>
      <c r="AE488" s="34"/>
      <c r="AR488" s="137" t="s">
        <v>233</v>
      </c>
      <c r="AT488" s="137" t="s">
        <v>230</v>
      </c>
      <c r="AU488" s="137" t="s">
        <v>83</v>
      </c>
      <c r="AY488" s="19" t="s">
        <v>124</v>
      </c>
      <c r="BE488" s="138">
        <f>IF(N488="základní",J488,0)</f>
        <v>0</v>
      </c>
      <c r="BF488" s="138">
        <f>IF(N488="snížená",J488,0)</f>
        <v>0</v>
      </c>
      <c r="BG488" s="138">
        <f>IF(N488="zákl. přenesená",J488,0)</f>
        <v>0</v>
      </c>
      <c r="BH488" s="138">
        <f>IF(N488="sníž. přenesená",J488,0)</f>
        <v>0</v>
      </c>
      <c r="BI488" s="138">
        <f>IF(N488="nulová",J488,0)</f>
        <v>0</v>
      </c>
      <c r="BJ488" s="19" t="s">
        <v>81</v>
      </c>
      <c r="BK488" s="138">
        <f>ROUND(I488*H488,2)</f>
        <v>0</v>
      </c>
      <c r="BL488" s="19" t="s">
        <v>187</v>
      </c>
      <c r="BM488" s="137" t="s">
        <v>646</v>
      </c>
    </row>
    <row r="489" spans="1:65" s="2" customFormat="1" ht="24" x14ac:dyDescent="0.2">
      <c r="A489" s="34"/>
      <c r="B489" s="131"/>
      <c r="C489" s="334" t="s">
        <v>336</v>
      </c>
      <c r="D489" s="334" t="s">
        <v>127</v>
      </c>
      <c r="E489" s="335" t="s">
        <v>1104</v>
      </c>
      <c r="F489" s="336" t="s">
        <v>1105</v>
      </c>
      <c r="G489" s="337" t="s">
        <v>209</v>
      </c>
      <c r="H489" s="338">
        <v>5</v>
      </c>
      <c r="I489" s="132"/>
      <c r="J489" s="339">
        <f>ROUND(I489*H489,2)</f>
        <v>0</v>
      </c>
      <c r="K489" s="336" t="s">
        <v>131</v>
      </c>
      <c r="L489" s="35"/>
      <c r="M489" s="133" t="s">
        <v>3</v>
      </c>
      <c r="N489" s="134" t="s">
        <v>44</v>
      </c>
      <c r="O489" s="55"/>
      <c r="P489" s="135">
        <f>O489*H489</f>
        <v>0</v>
      </c>
      <c r="Q489" s="135">
        <v>0</v>
      </c>
      <c r="R489" s="135">
        <f>Q489*H489</f>
        <v>0</v>
      </c>
      <c r="S489" s="135">
        <v>0</v>
      </c>
      <c r="T489" s="136">
        <f>S489*H489</f>
        <v>0</v>
      </c>
      <c r="U489" s="34"/>
      <c r="V489" s="34"/>
      <c r="W489" s="34"/>
      <c r="X489" s="34"/>
      <c r="Y489" s="34"/>
      <c r="Z489" s="34"/>
      <c r="AA489" s="34"/>
      <c r="AB489" s="34"/>
      <c r="AC489" s="34"/>
      <c r="AD489" s="34"/>
      <c r="AE489" s="34"/>
      <c r="AR489" s="137" t="s">
        <v>187</v>
      </c>
      <c r="AT489" s="137" t="s">
        <v>127</v>
      </c>
      <c r="AU489" s="137" t="s">
        <v>83</v>
      </c>
      <c r="AY489" s="19" t="s">
        <v>124</v>
      </c>
      <c r="BE489" s="138">
        <f>IF(N489="základní",J489,0)</f>
        <v>0</v>
      </c>
      <c r="BF489" s="138">
        <f>IF(N489="snížená",J489,0)</f>
        <v>0</v>
      </c>
      <c r="BG489" s="138">
        <f>IF(N489="zákl. přenesená",J489,0)</f>
        <v>0</v>
      </c>
      <c r="BH489" s="138">
        <f>IF(N489="sníž. přenesená",J489,0)</f>
        <v>0</v>
      </c>
      <c r="BI489" s="138">
        <f>IF(N489="nulová",J489,0)</f>
        <v>0</v>
      </c>
      <c r="BJ489" s="19" t="s">
        <v>81</v>
      </c>
      <c r="BK489" s="138">
        <f>ROUND(I489*H489,2)</f>
        <v>0</v>
      </c>
      <c r="BL489" s="19" t="s">
        <v>187</v>
      </c>
      <c r="BM489" s="137" t="s">
        <v>650</v>
      </c>
    </row>
    <row r="490" spans="1:65" s="2" customFormat="1" ht="16.5" customHeight="1" x14ac:dyDescent="0.2">
      <c r="A490" s="34"/>
      <c r="B490" s="131"/>
      <c r="C490" s="334" t="s">
        <v>653</v>
      </c>
      <c r="D490" s="334" t="s">
        <v>127</v>
      </c>
      <c r="E490" s="335" t="s">
        <v>1106</v>
      </c>
      <c r="F490" s="336" t="s">
        <v>1107</v>
      </c>
      <c r="G490" s="337" t="s">
        <v>209</v>
      </c>
      <c r="H490" s="338">
        <v>2</v>
      </c>
      <c r="I490" s="132"/>
      <c r="J490" s="339">
        <f>ROUND(I490*H490,2)</f>
        <v>0</v>
      </c>
      <c r="K490" s="336" t="s">
        <v>3</v>
      </c>
      <c r="L490" s="35"/>
      <c r="M490" s="133" t="s">
        <v>3</v>
      </c>
      <c r="N490" s="134" t="s">
        <v>44</v>
      </c>
      <c r="O490" s="55"/>
      <c r="P490" s="135">
        <f>O490*H490</f>
        <v>0</v>
      </c>
      <c r="Q490" s="135">
        <v>0</v>
      </c>
      <c r="R490" s="135">
        <f>Q490*H490</f>
        <v>0</v>
      </c>
      <c r="S490" s="135">
        <v>0</v>
      </c>
      <c r="T490" s="136">
        <f>S490*H490</f>
        <v>0</v>
      </c>
      <c r="U490" s="34"/>
      <c r="V490" s="34"/>
      <c r="W490" s="34"/>
      <c r="X490" s="34"/>
      <c r="Y490" s="34"/>
      <c r="Z490" s="34"/>
      <c r="AA490" s="34"/>
      <c r="AB490" s="34"/>
      <c r="AC490" s="34"/>
      <c r="AD490" s="34"/>
      <c r="AE490" s="34"/>
      <c r="AR490" s="137" t="s">
        <v>187</v>
      </c>
      <c r="AT490" s="137" t="s">
        <v>127</v>
      </c>
      <c r="AU490" s="137" t="s">
        <v>83</v>
      </c>
      <c r="AY490" s="19" t="s">
        <v>124</v>
      </c>
      <c r="BE490" s="138">
        <f>IF(N490="základní",J490,0)</f>
        <v>0</v>
      </c>
      <c r="BF490" s="138">
        <f>IF(N490="snížená",J490,0)</f>
        <v>0</v>
      </c>
      <c r="BG490" s="138">
        <f>IF(N490="zákl. přenesená",J490,0)</f>
        <v>0</v>
      </c>
      <c r="BH490" s="138">
        <f>IF(N490="sníž. přenesená",J490,0)</f>
        <v>0</v>
      </c>
      <c r="BI490" s="138">
        <f>IF(N490="nulová",J490,0)</f>
        <v>0</v>
      </c>
      <c r="BJ490" s="19" t="s">
        <v>81</v>
      </c>
      <c r="BK490" s="138">
        <f>ROUND(I490*H490,2)</f>
        <v>0</v>
      </c>
      <c r="BL490" s="19" t="s">
        <v>187</v>
      </c>
      <c r="BM490" s="137" t="s">
        <v>657</v>
      </c>
    </row>
    <row r="491" spans="1:65" s="14" customFormat="1" x14ac:dyDescent="0.2">
      <c r="B491" s="148"/>
      <c r="C491" s="355"/>
      <c r="D491" s="345" t="s">
        <v>135</v>
      </c>
      <c r="E491" s="356" t="s">
        <v>3</v>
      </c>
      <c r="F491" s="357" t="s">
        <v>1108</v>
      </c>
      <c r="G491" s="355"/>
      <c r="H491" s="356" t="s">
        <v>3</v>
      </c>
      <c r="I491" s="150"/>
      <c r="J491" s="355"/>
      <c r="K491" s="355"/>
      <c r="L491" s="148"/>
      <c r="M491" s="151"/>
      <c r="N491" s="152"/>
      <c r="O491" s="152"/>
      <c r="P491" s="152"/>
      <c r="Q491" s="152"/>
      <c r="R491" s="152"/>
      <c r="S491" s="152"/>
      <c r="T491" s="153"/>
      <c r="AT491" s="149" t="s">
        <v>135</v>
      </c>
      <c r="AU491" s="149" t="s">
        <v>83</v>
      </c>
      <c r="AV491" s="14" t="s">
        <v>81</v>
      </c>
      <c r="AW491" s="14" t="s">
        <v>32</v>
      </c>
      <c r="AX491" s="14" t="s">
        <v>73</v>
      </c>
      <c r="AY491" s="149" t="s">
        <v>124</v>
      </c>
    </row>
    <row r="492" spans="1:65" s="13" customFormat="1" x14ac:dyDescent="0.2">
      <c r="B492" s="142"/>
      <c r="C492" s="347"/>
      <c r="D492" s="345" t="s">
        <v>135</v>
      </c>
      <c r="E492" s="348" t="s">
        <v>3</v>
      </c>
      <c r="F492" s="349" t="s">
        <v>81</v>
      </c>
      <c r="G492" s="347"/>
      <c r="H492" s="350">
        <v>1</v>
      </c>
      <c r="I492" s="144"/>
      <c r="J492" s="347"/>
      <c r="K492" s="347"/>
      <c r="L492" s="142"/>
      <c r="M492" s="145"/>
      <c r="N492" s="146"/>
      <c r="O492" s="146"/>
      <c r="P492" s="146"/>
      <c r="Q492" s="146"/>
      <c r="R492" s="146"/>
      <c r="S492" s="146"/>
      <c r="T492" s="147"/>
      <c r="AT492" s="143" t="s">
        <v>135</v>
      </c>
      <c r="AU492" s="143" t="s">
        <v>83</v>
      </c>
      <c r="AV492" s="13" t="s">
        <v>83</v>
      </c>
      <c r="AW492" s="13" t="s">
        <v>32</v>
      </c>
      <c r="AX492" s="13" t="s">
        <v>73</v>
      </c>
      <c r="AY492" s="143" t="s">
        <v>124</v>
      </c>
    </row>
    <row r="493" spans="1:65" s="14" customFormat="1" x14ac:dyDescent="0.2">
      <c r="B493" s="148"/>
      <c r="C493" s="355"/>
      <c r="D493" s="345" t="s">
        <v>135</v>
      </c>
      <c r="E493" s="356" t="s">
        <v>3</v>
      </c>
      <c r="F493" s="357" t="s">
        <v>1109</v>
      </c>
      <c r="G493" s="355"/>
      <c r="H493" s="356" t="s">
        <v>3</v>
      </c>
      <c r="I493" s="150"/>
      <c r="J493" s="355"/>
      <c r="K493" s="355"/>
      <c r="L493" s="148"/>
      <c r="M493" s="151"/>
      <c r="N493" s="152"/>
      <c r="O493" s="152"/>
      <c r="P493" s="152"/>
      <c r="Q493" s="152"/>
      <c r="R493" s="152"/>
      <c r="S493" s="152"/>
      <c r="T493" s="153"/>
      <c r="AT493" s="149" t="s">
        <v>135</v>
      </c>
      <c r="AU493" s="149" t="s">
        <v>83</v>
      </c>
      <c r="AV493" s="14" t="s">
        <v>81</v>
      </c>
      <c r="AW493" s="14" t="s">
        <v>32</v>
      </c>
      <c r="AX493" s="14" t="s">
        <v>73</v>
      </c>
      <c r="AY493" s="149" t="s">
        <v>124</v>
      </c>
    </row>
    <row r="494" spans="1:65" s="13" customFormat="1" x14ac:dyDescent="0.2">
      <c r="B494" s="142"/>
      <c r="C494" s="347"/>
      <c r="D494" s="345" t="s">
        <v>135</v>
      </c>
      <c r="E494" s="348" t="s">
        <v>3</v>
      </c>
      <c r="F494" s="349" t="s">
        <v>81</v>
      </c>
      <c r="G494" s="347"/>
      <c r="H494" s="350">
        <v>1</v>
      </c>
      <c r="I494" s="144"/>
      <c r="J494" s="347"/>
      <c r="K494" s="347"/>
      <c r="L494" s="142"/>
      <c r="M494" s="145"/>
      <c r="N494" s="146"/>
      <c r="O494" s="146"/>
      <c r="P494" s="146"/>
      <c r="Q494" s="146"/>
      <c r="R494" s="146"/>
      <c r="S494" s="146"/>
      <c r="T494" s="147"/>
      <c r="AT494" s="143" t="s">
        <v>135</v>
      </c>
      <c r="AU494" s="143" t="s">
        <v>83</v>
      </c>
      <c r="AV494" s="13" t="s">
        <v>83</v>
      </c>
      <c r="AW494" s="13" t="s">
        <v>32</v>
      </c>
      <c r="AX494" s="13" t="s">
        <v>73</v>
      </c>
      <c r="AY494" s="143" t="s">
        <v>124</v>
      </c>
    </row>
    <row r="495" spans="1:65" s="15" customFormat="1" x14ac:dyDescent="0.2">
      <c r="B495" s="154"/>
      <c r="C495" s="351"/>
      <c r="D495" s="345" t="s">
        <v>135</v>
      </c>
      <c r="E495" s="352" t="s">
        <v>3</v>
      </c>
      <c r="F495" s="353" t="s">
        <v>152</v>
      </c>
      <c r="G495" s="351"/>
      <c r="H495" s="354">
        <v>2</v>
      </c>
      <c r="I495" s="156"/>
      <c r="J495" s="351"/>
      <c r="K495" s="351"/>
      <c r="L495" s="154"/>
      <c r="M495" s="157"/>
      <c r="N495" s="158"/>
      <c r="O495" s="158"/>
      <c r="P495" s="158"/>
      <c r="Q495" s="158"/>
      <c r="R495" s="158"/>
      <c r="S495" s="158"/>
      <c r="T495" s="159"/>
      <c r="AT495" s="155" t="s">
        <v>135</v>
      </c>
      <c r="AU495" s="155" t="s">
        <v>83</v>
      </c>
      <c r="AV495" s="15" t="s">
        <v>132</v>
      </c>
      <c r="AW495" s="15" t="s">
        <v>32</v>
      </c>
      <c r="AX495" s="15" t="s">
        <v>81</v>
      </c>
      <c r="AY495" s="155" t="s">
        <v>124</v>
      </c>
    </row>
    <row r="496" spans="1:65" s="2" customFormat="1" ht="24" x14ac:dyDescent="0.2">
      <c r="A496" s="34"/>
      <c r="B496" s="131"/>
      <c r="C496" s="334" t="s">
        <v>341</v>
      </c>
      <c r="D496" s="334" t="s">
        <v>127</v>
      </c>
      <c r="E496" s="335" t="s">
        <v>1110</v>
      </c>
      <c r="F496" s="336" t="s">
        <v>1111</v>
      </c>
      <c r="G496" s="337" t="s">
        <v>656</v>
      </c>
      <c r="H496" s="338">
        <v>1</v>
      </c>
      <c r="I496" s="132"/>
      <c r="J496" s="339">
        <f>ROUND(I496*H496,2)</f>
        <v>0</v>
      </c>
      <c r="K496" s="336" t="s">
        <v>3</v>
      </c>
      <c r="L496" s="35"/>
      <c r="M496" s="133" t="s">
        <v>3</v>
      </c>
      <c r="N496" s="134" t="s">
        <v>44</v>
      </c>
      <c r="O496" s="55"/>
      <c r="P496" s="135">
        <f>O496*H496</f>
        <v>0</v>
      </c>
      <c r="Q496" s="135">
        <v>0</v>
      </c>
      <c r="R496" s="135">
        <f>Q496*H496</f>
        <v>0</v>
      </c>
      <c r="S496" s="135">
        <v>0</v>
      </c>
      <c r="T496" s="136">
        <f>S496*H496</f>
        <v>0</v>
      </c>
      <c r="U496" s="34"/>
      <c r="V496" s="34"/>
      <c r="W496" s="34"/>
      <c r="X496" s="34"/>
      <c r="Y496" s="34"/>
      <c r="Z496" s="34"/>
      <c r="AA496" s="34"/>
      <c r="AB496" s="34"/>
      <c r="AC496" s="34"/>
      <c r="AD496" s="34"/>
      <c r="AE496" s="34"/>
      <c r="AR496" s="137" t="s">
        <v>187</v>
      </c>
      <c r="AT496" s="137" t="s">
        <v>127</v>
      </c>
      <c r="AU496" s="137" t="s">
        <v>83</v>
      </c>
      <c r="AY496" s="19" t="s">
        <v>124</v>
      </c>
      <c r="BE496" s="138">
        <f>IF(N496="základní",J496,0)</f>
        <v>0</v>
      </c>
      <c r="BF496" s="138">
        <f>IF(N496="snížená",J496,0)</f>
        <v>0</v>
      </c>
      <c r="BG496" s="138">
        <f>IF(N496="zákl. přenesená",J496,0)</f>
        <v>0</v>
      </c>
      <c r="BH496" s="138">
        <f>IF(N496="sníž. přenesená",J496,0)</f>
        <v>0</v>
      </c>
      <c r="BI496" s="138">
        <f>IF(N496="nulová",J496,0)</f>
        <v>0</v>
      </c>
      <c r="BJ496" s="19" t="s">
        <v>81</v>
      </c>
      <c r="BK496" s="138">
        <f>ROUND(I496*H496,2)</f>
        <v>0</v>
      </c>
      <c r="BL496" s="19" t="s">
        <v>187</v>
      </c>
      <c r="BM496" s="137" t="s">
        <v>663</v>
      </c>
    </row>
    <row r="497" spans="1:65" s="264" customFormat="1" ht="19.5" x14ac:dyDescent="0.2">
      <c r="B497" s="265"/>
      <c r="C497" s="340"/>
      <c r="D497" s="341" t="s">
        <v>1395</v>
      </c>
      <c r="E497" s="340"/>
      <c r="F497" s="342" t="s">
        <v>1406</v>
      </c>
      <c r="G497" s="340"/>
      <c r="H497" s="340"/>
      <c r="I497" s="343"/>
      <c r="J497" s="340"/>
      <c r="K497" s="340"/>
      <c r="L497" s="265"/>
      <c r="M497" s="266"/>
      <c r="N497" s="267"/>
      <c r="O497" s="267"/>
      <c r="P497" s="267"/>
      <c r="Q497" s="267"/>
      <c r="R497" s="267"/>
      <c r="S497" s="267"/>
      <c r="T497" s="268"/>
      <c r="AT497" s="269" t="s">
        <v>1395</v>
      </c>
      <c r="AU497" s="269" t="s">
        <v>83</v>
      </c>
    </row>
    <row r="498" spans="1:65" s="12" customFormat="1" ht="22.9" customHeight="1" x14ac:dyDescent="0.2">
      <c r="B498" s="122"/>
      <c r="C498" s="328"/>
      <c r="D498" s="329" t="s">
        <v>72</v>
      </c>
      <c r="E498" s="332" t="s">
        <v>673</v>
      </c>
      <c r="F498" s="332" t="s">
        <v>674</v>
      </c>
      <c r="G498" s="328"/>
      <c r="H498" s="328"/>
      <c r="I498" s="124"/>
      <c r="J498" s="333">
        <f>BK498</f>
        <v>0</v>
      </c>
      <c r="K498" s="328"/>
      <c r="L498" s="122"/>
      <c r="M498" s="125"/>
      <c r="N498" s="126"/>
      <c r="O498" s="126"/>
      <c r="P498" s="127">
        <f>SUM(P499:P513)</f>
        <v>0</v>
      </c>
      <c r="Q498" s="126"/>
      <c r="R498" s="127">
        <f>SUM(R499:R513)</f>
        <v>0</v>
      </c>
      <c r="S498" s="126"/>
      <c r="T498" s="128">
        <f>SUM(T499:T513)</f>
        <v>0</v>
      </c>
      <c r="AR498" s="123" t="s">
        <v>83</v>
      </c>
      <c r="AT498" s="129" t="s">
        <v>72</v>
      </c>
      <c r="AU498" s="129" t="s">
        <v>81</v>
      </c>
      <c r="AY498" s="123" t="s">
        <v>124</v>
      </c>
      <c r="BK498" s="130">
        <f>SUM(BK499:BK513)</f>
        <v>0</v>
      </c>
    </row>
    <row r="499" spans="1:65" s="2" customFormat="1" ht="16.5" customHeight="1" x14ac:dyDescent="0.2">
      <c r="A499" s="34"/>
      <c r="B499" s="131"/>
      <c r="C499" s="334" t="s">
        <v>664</v>
      </c>
      <c r="D499" s="334" t="s">
        <v>127</v>
      </c>
      <c r="E499" s="335" t="s">
        <v>1112</v>
      </c>
      <c r="F499" s="336" t="s">
        <v>1113</v>
      </c>
      <c r="G499" s="337" t="s">
        <v>155</v>
      </c>
      <c r="H499" s="338">
        <v>58.8</v>
      </c>
      <c r="I499" s="132"/>
      <c r="J499" s="339">
        <f>ROUND(I499*H499,2)</f>
        <v>0</v>
      </c>
      <c r="K499" s="336" t="s">
        <v>131</v>
      </c>
      <c r="L499" s="35"/>
      <c r="M499" s="133" t="s">
        <v>3</v>
      </c>
      <c r="N499" s="134" t="s">
        <v>44</v>
      </c>
      <c r="O499" s="55"/>
      <c r="P499" s="135">
        <f>O499*H499</f>
        <v>0</v>
      </c>
      <c r="Q499" s="135">
        <v>0</v>
      </c>
      <c r="R499" s="135">
        <f>Q499*H499</f>
        <v>0</v>
      </c>
      <c r="S499" s="135">
        <v>0</v>
      </c>
      <c r="T499" s="136">
        <f>S499*H499</f>
        <v>0</v>
      </c>
      <c r="U499" s="34"/>
      <c r="V499" s="34"/>
      <c r="W499" s="34"/>
      <c r="X499" s="34"/>
      <c r="Y499" s="34"/>
      <c r="Z499" s="34"/>
      <c r="AA499" s="34"/>
      <c r="AB499" s="34"/>
      <c r="AC499" s="34"/>
      <c r="AD499" s="34"/>
      <c r="AE499" s="34"/>
      <c r="AR499" s="137" t="s">
        <v>187</v>
      </c>
      <c r="AT499" s="137" t="s">
        <v>127</v>
      </c>
      <c r="AU499" s="137" t="s">
        <v>83</v>
      </c>
      <c r="AY499" s="19" t="s">
        <v>124</v>
      </c>
      <c r="BE499" s="138">
        <f>IF(N499="základní",J499,0)</f>
        <v>0</v>
      </c>
      <c r="BF499" s="138">
        <f>IF(N499="snížená",J499,0)</f>
        <v>0</v>
      </c>
      <c r="BG499" s="138">
        <f>IF(N499="zákl. přenesená",J499,0)</f>
        <v>0</v>
      </c>
      <c r="BH499" s="138">
        <f>IF(N499="sníž. přenesená",J499,0)</f>
        <v>0</v>
      </c>
      <c r="BI499" s="138">
        <f>IF(N499="nulová",J499,0)</f>
        <v>0</v>
      </c>
      <c r="BJ499" s="19" t="s">
        <v>81</v>
      </c>
      <c r="BK499" s="138">
        <f>ROUND(I499*H499,2)</f>
        <v>0</v>
      </c>
      <c r="BL499" s="19" t="s">
        <v>187</v>
      </c>
      <c r="BM499" s="137" t="s">
        <v>667</v>
      </c>
    </row>
    <row r="500" spans="1:65" s="2" customFormat="1" ht="24" x14ac:dyDescent="0.2">
      <c r="A500" s="34"/>
      <c r="B500" s="131"/>
      <c r="C500" s="334" t="s">
        <v>346</v>
      </c>
      <c r="D500" s="334" t="s">
        <v>127</v>
      </c>
      <c r="E500" s="335" t="s">
        <v>1114</v>
      </c>
      <c r="F500" s="336" t="s">
        <v>1115</v>
      </c>
      <c r="G500" s="337" t="s">
        <v>155</v>
      </c>
      <c r="H500" s="338">
        <v>58.8</v>
      </c>
      <c r="I500" s="132"/>
      <c r="J500" s="339">
        <f>ROUND(I500*H500,2)</f>
        <v>0</v>
      </c>
      <c r="K500" s="336" t="s">
        <v>131</v>
      </c>
      <c r="L500" s="35"/>
      <c r="M500" s="133" t="s">
        <v>3</v>
      </c>
      <c r="N500" s="134" t="s">
        <v>44</v>
      </c>
      <c r="O500" s="55"/>
      <c r="P500" s="135">
        <f>O500*H500</f>
        <v>0</v>
      </c>
      <c r="Q500" s="135">
        <v>0</v>
      </c>
      <c r="R500" s="135">
        <f>Q500*H500</f>
        <v>0</v>
      </c>
      <c r="S500" s="135">
        <v>0</v>
      </c>
      <c r="T500" s="136">
        <f>S500*H500</f>
        <v>0</v>
      </c>
      <c r="U500" s="34"/>
      <c r="V500" s="34"/>
      <c r="W500" s="34"/>
      <c r="X500" s="34"/>
      <c r="Y500" s="34"/>
      <c r="Z500" s="34"/>
      <c r="AA500" s="34"/>
      <c r="AB500" s="34"/>
      <c r="AC500" s="34"/>
      <c r="AD500" s="34"/>
      <c r="AE500" s="34"/>
      <c r="AR500" s="137" t="s">
        <v>187</v>
      </c>
      <c r="AT500" s="137" t="s">
        <v>127</v>
      </c>
      <c r="AU500" s="137" t="s">
        <v>83</v>
      </c>
      <c r="AY500" s="19" t="s">
        <v>124</v>
      </c>
      <c r="BE500" s="138">
        <f>IF(N500="základní",J500,0)</f>
        <v>0</v>
      </c>
      <c r="BF500" s="138">
        <f>IF(N500="snížená",J500,0)</f>
        <v>0</v>
      </c>
      <c r="BG500" s="138">
        <f>IF(N500="zákl. přenesená",J500,0)</f>
        <v>0</v>
      </c>
      <c r="BH500" s="138">
        <f>IF(N500="sníž. přenesená",J500,0)</f>
        <v>0</v>
      </c>
      <c r="BI500" s="138">
        <f>IF(N500="nulová",J500,0)</f>
        <v>0</v>
      </c>
      <c r="BJ500" s="19" t="s">
        <v>81</v>
      </c>
      <c r="BK500" s="138">
        <f>ROUND(I500*H500,2)</f>
        <v>0</v>
      </c>
      <c r="BL500" s="19" t="s">
        <v>187</v>
      </c>
      <c r="BM500" s="137" t="s">
        <v>672</v>
      </c>
    </row>
    <row r="501" spans="1:65" s="13" customFormat="1" x14ac:dyDescent="0.2">
      <c r="B501" s="142"/>
      <c r="C501" s="347"/>
      <c r="D501" s="345" t="s">
        <v>135</v>
      </c>
      <c r="E501" s="348" t="s">
        <v>3</v>
      </c>
      <c r="F501" s="349" t="s">
        <v>211</v>
      </c>
      <c r="G501" s="347"/>
      <c r="H501" s="350">
        <v>13.2</v>
      </c>
      <c r="I501" s="144"/>
      <c r="J501" s="347"/>
      <c r="K501" s="347"/>
      <c r="L501" s="142"/>
      <c r="M501" s="145"/>
      <c r="N501" s="146"/>
      <c r="O501" s="146"/>
      <c r="P501" s="146"/>
      <c r="Q501" s="146"/>
      <c r="R501" s="146"/>
      <c r="S501" s="146"/>
      <c r="T501" s="147"/>
      <c r="AT501" s="143" t="s">
        <v>135</v>
      </c>
      <c r="AU501" s="143" t="s">
        <v>83</v>
      </c>
      <c r="AV501" s="13" t="s">
        <v>83</v>
      </c>
      <c r="AW501" s="13" t="s">
        <v>32</v>
      </c>
      <c r="AX501" s="13" t="s">
        <v>73</v>
      </c>
      <c r="AY501" s="143" t="s">
        <v>124</v>
      </c>
    </row>
    <row r="502" spans="1:65" s="13" customFormat="1" x14ac:dyDescent="0.2">
      <c r="B502" s="142"/>
      <c r="C502" s="347"/>
      <c r="D502" s="345" t="s">
        <v>135</v>
      </c>
      <c r="E502" s="348" t="s">
        <v>3</v>
      </c>
      <c r="F502" s="349" t="s">
        <v>212</v>
      </c>
      <c r="G502" s="347"/>
      <c r="H502" s="350">
        <v>31.2</v>
      </c>
      <c r="I502" s="144"/>
      <c r="J502" s="347"/>
      <c r="K502" s="347"/>
      <c r="L502" s="142"/>
      <c r="M502" s="145"/>
      <c r="N502" s="146"/>
      <c r="O502" s="146"/>
      <c r="P502" s="146"/>
      <c r="Q502" s="146"/>
      <c r="R502" s="146"/>
      <c r="S502" s="146"/>
      <c r="T502" s="147"/>
      <c r="AT502" s="143" t="s">
        <v>135</v>
      </c>
      <c r="AU502" s="143" t="s">
        <v>83</v>
      </c>
      <c r="AV502" s="13" t="s">
        <v>83</v>
      </c>
      <c r="AW502" s="13" t="s">
        <v>32</v>
      </c>
      <c r="AX502" s="13" t="s">
        <v>73</v>
      </c>
      <c r="AY502" s="143" t="s">
        <v>124</v>
      </c>
    </row>
    <row r="503" spans="1:65" s="13" customFormat="1" x14ac:dyDescent="0.2">
      <c r="B503" s="142"/>
      <c r="C503" s="347"/>
      <c r="D503" s="345" t="s">
        <v>135</v>
      </c>
      <c r="E503" s="348" t="s">
        <v>3</v>
      </c>
      <c r="F503" s="349" t="s">
        <v>995</v>
      </c>
      <c r="G503" s="347"/>
      <c r="H503" s="350">
        <v>14.4</v>
      </c>
      <c r="I503" s="144"/>
      <c r="J503" s="347"/>
      <c r="K503" s="347"/>
      <c r="L503" s="142"/>
      <c r="M503" s="145"/>
      <c r="N503" s="146"/>
      <c r="O503" s="146"/>
      <c r="P503" s="146"/>
      <c r="Q503" s="146"/>
      <c r="R503" s="146"/>
      <c r="S503" s="146"/>
      <c r="T503" s="147"/>
      <c r="AT503" s="143" t="s">
        <v>135</v>
      </c>
      <c r="AU503" s="143" t="s">
        <v>83</v>
      </c>
      <c r="AV503" s="13" t="s">
        <v>83</v>
      </c>
      <c r="AW503" s="13" t="s">
        <v>32</v>
      </c>
      <c r="AX503" s="13" t="s">
        <v>73</v>
      </c>
      <c r="AY503" s="143" t="s">
        <v>124</v>
      </c>
    </row>
    <row r="504" spans="1:65" s="15" customFormat="1" x14ac:dyDescent="0.2">
      <c r="B504" s="154"/>
      <c r="C504" s="351"/>
      <c r="D504" s="345" t="s">
        <v>135</v>
      </c>
      <c r="E504" s="352" t="s">
        <v>3</v>
      </c>
      <c r="F504" s="353" t="s">
        <v>152</v>
      </c>
      <c r="G504" s="351"/>
      <c r="H504" s="354">
        <v>58.8</v>
      </c>
      <c r="I504" s="156"/>
      <c r="J504" s="351"/>
      <c r="K504" s="351"/>
      <c r="L504" s="154"/>
      <c r="M504" s="157"/>
      <c r="N504" s="158"/>
      <c r="O504" s="158"/>
      <c r="P504" s="158"/>
      <c r="Q504" s="158"/>
      <c r="R504" s="158"/>
      <c r="S504" s="158"/>
      <c r="T504" s="159"/>
      <c r="AT504" s="155" t="s">
        <v>135</v>
      </c>
      <c r="AU504" s="155" t="s">
        <v>83</v>
      </c>
      <c r="AV504" s="15" t="s">
        <v>132</v>
      </c>
      <c r="AW504" s="15" t="s">
        <v>32</v>
      </c>
      <c r="AX504" s="15" t="s">
        <v>81</v>
      </c>
      <c r="AY504" s="155" t="s">
        <v>124</v>
      </c>
    </row>
    <row r="505" spans="1:65" s="2" customFormat="1" ht="33" customHeight="1" x14ac:dyDescent="0.2">
      <c r="A505" s="34"/>
      <c r="B505" s="131"/>
      <c r="C505" s="334" t="s">
        <v>675</v>
      </c>
      <c r="D505" s="334" t="s">
        <v>127</v>
      </c>
      <c r="E505" s="335" t="s">
        <v>1116</v>
      </c>
      <c r="F505" s="336" t="s">
        <v>1117</v>
      </c>
      <c r="G505" s="337" t="s">
        <v>209</v>
      </c>
      <c r="H505" s="338">
        <v>54</v>
      </c>
      <c r="I505" s="132"/>
      <c r="J505" s="339">
        <f>ROUND(I505*H505,2)</f>
        <v>0</v>
      </c>
      <c r="K505" s="336" t="s">
        <v>131</v>
      </c>
      <c r="L505" s="35"/>
      <c r="M505" s="133" t="s">
        <v>3</v>
      </c>
      <c r="N505" s="134" t="s">
        <v>44</v>
      </c>
      <c r="O505" s="55"/>
      <c r="P505" s="135">
        <f>O505*H505</f>
        <v>0</v>
      </c>
      <c r="Q505" s="135">
        <v>0</v>
      </c>
      <c r="R505" s="135">
        <f>Q505*H505</f>
        <v>0</v>
      </c>
      <c r="S505" s="135">
        <v>0</v>
      </c>
      <c r="T505" s="136">
        <f>S505*H505</f>
        <v>0</v>
      </c>
      <c r="U505" s="34"/>
      <c r="V505" s="34"/>
      <c r="W505" s="34"/>
      <c r="X505" s="34"/>
      <c r="Y505" s="34"/>
      <c r="Z505" s="34"/>
      <c r="AA505" s="34"/>
      <c r="AB505" s="34"/>
      <c r="AC505" s="34"/>
      <c r="AD505" s="34"/>
      <c r="AE505" s="34"/>
      <c r="AR505" s="137" t="s">
        <v>187</v>
      </c>
      <c r="AT505" s="137" t="s">
        <v>127</v>
      </c>
      <c r="AU505" s="137" t="s">
        <v>83</v>
      </c>
      <c r="AY505" s="19" t="s">
        <v>124</v>
      </c>
      <c r="BE505" s="138">
        <f>IF(N505="základní",J505,0)</f>
        <v>0</v>
      </c>
      <c r="BF505" s="138">
        <f>IF(N505="snížená",J505,0)</f>
        <v>0</v>
      </c>
      <c r="BG505" s="138">
        <f>IF(N505="zákl. přenesená",J505,0)</f>
        <v>0</v>
      </c>
      <c r="BH505" s="138">
        <f>IF(N505="sníž. přenesená",J505,0)</f>
        <v>0</v>
      </c>
      <c r="BI505" s="138">
        <f>IF(N505="nulová",J505,0)</f>
        <v>0</v>
      </c>
      <c r="BJ505" s="19" t="s">
        <v>81</v>
      </c>
      <c r="BK505" s="138">
        <f>ROUND(I505*H505,2)</f>
        <v>0</v>
      </c>
      <c r="BL505" s="19" t="s">
        <v>187</v>
      </c>
      <c r="BM505" s="137" t="s">
        <v>678</v>
      </c>
    </row>
    <row r="506" spans="1:65" s="13" customFormat="1" x14ac:dyDescent="0.2">
      <c r="B506" s="142"/>
      <c r="C506" s="347"/>
      <c r="D506" s="345" t="s">
        <v>135</v>
      </c>
      <c r="E506" s="348" t="s">
        <v>3</v>
      </c>
      <c r="F506" s="349" t="s">
        <v>1118</v>
      </c>
      <c r="G506" s="347"/>
      <c r="H506" s="350">
        <v>22</v>
      </c>
      <c r="I506" s="144"/>
      <c r="J506" s="347"/>
      <c r="K506" s="347"/>
      <c r="L506" s="142"/>
      <c r="M506" s="145"/>
      <c r="N506" s="146"/>
      <c r="O506" s="146"/>
      <c r="P506" s="146"/>
      <c r="Q506" s="146"/>
      <c r="R506" s="146"/>
      <c r="S506" s="146"/>
      <c r="T506" s="147"/>
      <c r="AT506" s="143" t="s">
        <v>135</v>
      </c>
      <c r="AU506" s="143" t="s">
        <v>83</v>
      </c>
      <c r="AV506" s="13" t="s">
        <v>83</v>
      </c>
      <c r="AW506" s="13" t="s">
        <v>32</v>
      </c>
      <c r="AX506" s="13" t="s">
        <v>73</v>
      </c>
      <c r="AY506" s="143" t="s">
        <v>124</v>
      </c>
    </row>
    <row r="507" spans="1:65" s="13" customFormat="1" x14ac:dyDescent="0.2">
      <c r="B507" s="142"/>
      <c r="C507" s="347"/>
      <c r="D507" s="345" t="s">
        <v>135</v>
      </c>
      <c r="E507" s="348" t="s">
        <v>3</v>
      </c>
      <c r="F507" s="349" t="s">
        <v>689</v>
      </c>
      <c r="G507" s="347"/>
      <c r="H507" s="350">
        <v>26</v>
      </c>
      <c r="I507" s="144"/>
      <c r="J507" s="347"/>
      <c r="K507" s="347"/>
      <c r="L507" s="142"/>
      <c r="M507" s="145"/>
      <c r="N507" s="146"/>
      <c r="O507" s="146"/>
      <c r="P507" s="146"/>
      <c r="Q507" s="146"/>
      <c r="R507" s="146"/>
      <c r="S507" s="146"/>
      <c r="T507" s="147"/>
      <c r="AT507" s="143" t="s">
        <v>135</v>
      </c>
      <c r="AU507" s="143" t="s">
        <v>83</v>
      </c>
      <c r="AV507" s="13" t="s">
        <v>83</v>
      </c>
      <c r="AW507" s="13" t="s">
        <v>32</v>
      </c>
      <c r="AX507" s="13" t="s">
        <v>73</v>
      </c>
      <c r="AY507" s="143" t="s">
        <v>124</v>
      </c>
    </row>
    <row r="508" spans="1:65" s="13" customFormat="1" x14ac:dyDescent="0.2">
      <c r="B508" s="142"/>
      <c r="C508" s="347"/>
      <c r="D508" s="345" t="s">
        <v>135</v>
      </c>
      <c r="E508" s="348" t="s">
        <v>3</v>
      </c>
      <c r="F508" s="349" t="s">
        <v>1119</v>
      </c>
      <c r="G508" s="347"/>
      <c r="H508" s="350">
        <v>6</v>
      </c>
      <c r="I508" s="144"/>
      <c r="J508" s="347"/>
      <c r="K508" s="347"/>
      <c r="L508" s="142"/>
      <c r="M508" s="145"/>
      <c r="N508" s="146"/>
      <c r="O508" s="146"/>
      <c r="P508" s="146"/>
      <c r="Q508" s="146"/>
      <c r="R508" s="146"/>
      <c r="S508" s="146"/>
      <c r="T508" s="147"/>
      <c r="AT508" s="143" t="s">
        <v>135</v>
      </c>
      <c r="AU508" s="143" t="s">
        <v>83</v>
      </c>
      <c r="AV508" s="13" t="s">
        <v>83</v>
      </c>
      <c r="AW508" s="13" t="s">
        <v>32</v>
      </c>
      <c r="AX508" s="13" t="s">
        <v>73</v>
      </c>
      <c r="AY508" s="143" t="s">
        <v>124</v>
      </c>
    </row>
    <row r="509" spans="1:65" s="15" customFormat="1" x14ac:dyDescent="0.2">
      <c r="B509" s="154"/>
      <c r="C509" s="351"/>
      <c r="D509" s="345" t="s">
        <v>135</v>
      </c>
      <c r="E509" s="352" t="s">
        <v>3</v>
      </c>
      <c r="F509" s="353" t="s">
        <v>152</v>
      </c>
      <c r="G509" s="351"/>
      <c r="H509" s="354">
        <v>54</v>
      </c>
      <c r="I509" s="156"/>
      <c r="J509" s="351"/>
      <c r="K509" s="351"/>
      <c r="L509" s="154"/>
      <c r="M509" s="157"/>
      <c r="N509" s="158"/>
      <c r="O509" s="158"/>
      <c r="P509" s="158"/>
      <c r="Q509" s="158"/>
      <c r="R509" s="158"/>
      <c r="S509" s="158"/>
      <c r="T509" s="159"/>
      <c r="AT509" s="155" t="s">
        <v>135</v>
      </c>
      <c r="AU509" s="155" t="s">
        <v>83</v>
      </c>
      <c r="AV509" s="15" t="s">
        <v>132</v>
      </c>
      <c r="AW509" s="15" t="s">
        <v>32</v>
      </c>
      <c r="AX509" s="15" t="s">
        <v>81</v>
      </c>
      <c r="AY509" s="155" t="s">
        <v>124</v>
      </c>
    </row>
    <row r="510" spans="1:65" s="2" customFormat="1" ht="24" x14ac:dyDescent="0.2">
      <c r="A510" s="34"/>
      <c r="B510" s="131"/>
      <c r="C510" s="334" t="s">
        <v>352</v>
      </c>
      <c r="D510" s="334" t="s">
        <v>127</v>
      </c>
      <c r="E510" s="335" t="s">
        <v>1120</v>
      </c>
      <c r="F510" s="336" t="s">
        <v>1121</v>
      </c>
      <c r="G510" s="337" t="s">
        <v>177</v>
      </c>
      <c r="H510" s="338">
        <v>0.315</v>
      </c>
      <c r="I510" s="132"/>
      <c r="J510" s="339">
        <f>ROUND(I510*H510,2)</f>
        <v>0</v>
      </c>
      <c r="K510" s="336" t="s">
        <v>131</v>
      </c>
      <c r="L510" s="35"/>
      <c r="M510" s="133" t="s">
        <v>3</v>
      </c>
      <c r="N510" s="134" t="s">
        <v>44</v>
      </c>
      <c r="O510" s="55"/>
      <c r="P510" s="135">
        <f>O510*H510</f>
        <v>0</v>
      </c>
      <c r="Q510" s="135">
        <v>0</v>
      </c>
      <c r="R510" s="135">
        <f>Q510*H510</f>
        <v>0</v>
      </c>
      <c r="S510" s="135">
        <v>0</v>
      </c>
      <c r="T510" s="136">
        <f>S510*H510</f>
        <v>0</v>
      </c>
      <c r="U510" s="34"/>
      <c r="V510" s="34"/>
      <c r="W510" s="34"/>
      <c r="X510" s="34"/>
      <c r="Y510" s="34"/>
      <c r="Z510" s="34"/>
      <c r="AA510" s="34"/>
      <c r="AB510" s="34"/>
      <c r="AC510" s="34"/>
      <c r="AD510" s="34"/>
      <c r="AE510" s="34"/>
      <c r="AR510" s="137" t="s">
        <v>187</v>
      </c>
      <c r="AT510" s="137" t="s">
        <v>127</v>
      </c>
      <c r="AU510" s="137" t="s">
        <v>83</v>
      </c>
      <c r="AY510" s="19" t="s">
        <v>124</v>
      </c>
      <c r="BE510" s="138">
        <f>IF(N510="základní",J510,0)</f>
        <v>0</v>
      </c>
      <c r="BF510" s="138">
        <f>IF(N510="snížená",J510,0)</f>
        <v>0</v>
      </c>
      <c r="BG510" s="138">
        <f>IF(N510="zákl. přenesená",J510,0)</f>
        <v>0</v>
      </c>
      <c r="BH510" s="138">
        <f>IF(N510="sníž. přenesená",J510,0)</f>
        <v>0</v>
      </c>
      <c r="BI510" s="138">
        <f>IF(N510="nulová",J510,0)</f>
        <v>0</v>
      </c>
      <c r="BJ510" s="19" t="s">
        <v>81</v>
      </c>
      <c r="BK510" s="138">
        <f>ROUND(I510*H510,2)</f>
        <v>0</v>
      </c>
      <c r="BL510" s="19" t="s">
        <v>187</v>
      </c>
      <c r="BM510" s="137" t="s">
        <v>682</v>
      </c>
    </row>
    <row r="511" spans="1:65" s="2" customFormat="1" ht="68.25" x14ac:dyDescent="0.2">
      <c r="A511" s="34"/>
      <c r="B511" s="35"/>
      <c r="C511" s="326"/>
      <c r="D511" s="345" t="s">
        <v>133</v>
      </c>
      <c r="E511" s="326"/>
      <c r="F511" s="346" t="s">
        <v>723</v>
      </c>
      <c r="G511" s="326"/>
      <c r="H511" s="326"/>
      <c r="I511" s="139"/>
      <c r="J511" s="326"/>
      <c r="K511" s="326"/>
      <c r="L511" s="35"/>
      <c r="M511" s="140"/>
      <c r="N511" s="141"/>
      <c r="O511" s="55"/>
      <c r="P511" s="55"/>
      <c r="Q511" s="55"/>
      <c r="R511" s="55"/>
      <c r="S511" s="55"/>
      <c r="T511" s="56"/>
      <c r="U511" s="34"/>
      <c r="V511" s="34"/>
      <c r="W511" s="34"/>
      <c r="X511" s="34"/>
      <c r="Y511" s="34"/>
      <c r="Z511" s="34"/>
      <c r="AA511" s="34"/>
      <c r="AB511" s="34"/>
      <c r="AC511" s="34"/>
      <c r="AD511" s="34"/>
      <c r="AE511" s="34"/>
      <c r="AT511" s="19" t="s">
        <v>133</v>
      </c>
      <c r="AU511" s="19" t="s">
        <v>83</v>
      </c>
    </row>
    <row r="512" spans="1:65" s="2" customFormat="1" ht="24" x14ac:dyDescent="0.2">
      <c r="A512" s="34"/>
      <c r="B512" s="131"/>
      <c r="C512" s="334" t="s">
        <v>684</v>
      </c>
      <c r="D512" s="334" t="s">
        <v>127</v>
      </c>
      <c r="E512" s="335" t="s">
        <v>724</v>
      </c>
      <c r="F512" s="336" t="s">
        <v>725</v>
      </c>
      <c r="G512" s="337" t="s">
        <v>177</v>
      </c>
      <c r="H512" s="338">
        <v>0.315</v>
      </c>
      <c r="I512" s="132"/>
      <c r="J512" s="339">
        <f>ROUND(I512*H512,2)</f>
        <v>0</v>
      </c>
      <c r="K512" s="336" t="s">
        <v>131</v>
      </c>
      <c r="L512" s="35"/>
      <c r="M512" s="133" t="s">
        <v>3</v>
      </c>
      <c r="N512" s="134" t="s">
        <v>44</v>
      </c>
      <c r="O512" s="55"/>
      <c r="P512" s="135">
        <f>O512*H512</f>
        <v>0</v>
      </c>
      <c r="Q512" s="135">
        <v>0</v>
      </c>
      <c r="R512" s="135">
        <f>Q512*H512</f>
        <v>0</v>
      </c>
      <c r="S512" s="135">
        <v>0</v>
      </c>
      <c r="T512" s="136">
        <f>S512*H512</f>
        <v>0</v>
      </c>
      <c r="U512" s="34"/>
      <c r="V512" s="34"/>
      <c r="W512" s="34"/>
      <c r="X512" s="34"/>
      <c r="Y512" s="34"/>
      <c r="Z512" s="34"/>
      <c r="AA512" s="34"/>
      <c r="AB512" s="34"/>
      <c r="AC512" s="34"/>
      <c r="AD512" s="34"/>
      <c r="AE512" s="34"/>
      <c r="AR512" s="137" t="s">
        <v>187</v>
      </c>
      <c r="AT512" s="137" t="s">
        <v>127</v>
      </c>
      <c r="AU512" s="137" t="s">
        <v>83</v>
      </c>
      <c r="AY512" s="19" t="s">
        <v>124</v>
      </c>
      <c r="BE512" s="138">
        <f>IF(N512="základní",J512,0)</f>
        <v>0</v>
      </c>
      <c r="BF512" s="138">
        <f>IF(N512="snížená",J512,0)</f>
        <v>0</v>
      </c>
      <c r="BG512" s="138">
        <f>IF(N512="zákl. přenesená",J512,0)</f>
        <v>0</v>
      </c>
      <c r="BH512" s="138">
        <f>IF(N512="sníž. přenesená",J512,0)</f>
        <v>0</v>
      </c>
      <c r="BI512" s="138">
        <f>IF(N512="nulová",J512,0)</f>
        <v>0</v>
      </c>
      <c r="BJ512" s="19" t="s">
        <v>81</v>
      </c>
      <c r="BK512" s="138">
        <f>ROUND(I512*H512,2)</f>
        <v>0</v>
      </c>
      <c r="BL512" s="19" t="s">
        <v>187</v>
      </c>
      <c r="BM512" s="137" t="s">
        <v>687</v>
      </c>
    </row>
    <row r="513" spans="1:65" s="2" customFormat="1" ht="68.25" x14ac:dyDescent="0.2">
      <c r="A513" s="34"/>
      <c r="B513" s="35"/>
      <c r="C513" s="326"/>
      <c r="D513" s="345" t="s">
        <v>133</v>
      </c>
      <c r="E513" s="326"/>
      <c r="F513" s="346" t="s">
        <v>723</v>
      </c>
      <c r="G513" s="326"/>
      <c r="H513" s="326"/>
      <c r="I513" s="139"/>
      <c r="J513" s="326"/>
      <c r="K513" s="326"/>
      <c r="L513" s="35"/>
      <c r="M513" s="140"/>
      <c r="N513" s="141"/>
      <c r="O513" s="55"/>
      <c r="P513" s="55"/>
      <c r="Q513" s="55"/>
      <c r="R513" s="55"/>
      <c r="S513" s="55"/>
      <c r="T513" s="56"/>
      <c r="U513" s="34"/>
      <c r="V513" s="34"/>
      <c r="W513" s="34"/>
      <c r="X513" s="34"/>
      <c r="Y513" s="34"/>
      <c r="Z513" s="34"/>
      <c r="AA513" s="34"/>
      <c r="AB513" s="34"/>
      <c r="AC513" s="34"/>
      <c r="AD513" s="34"/>
      <c r="AE513" s="34"/>
      <c r="AT513" s="19" t="s">
        <v>133</v>
      </c>
      <c r="AU513" s="19" t="s">
        <v>83</v>
      </c>
    </row>
    <row r="514" spans="1:65" s="12" customFormat="1" ht="22.9" customHeight="1" x14ac:dyDescent="0.2">
      <c r="B514" s="122"/>
      <c r="C514" s="328"/>
      <c r="D514" s="329" t="s">
        <v>72</v>
      </c>
      <c r="E514" s="332" t="s">
        <v>734</v>
      </c>
      <c r="F514" s="332" t="s">
        <v>735</v>
      </c>
      <c r="G514" s="328"/>
      <c r="H514" s="328"/>
      <c r="I514" s="124"/>
      <c r="J514" s="333">
        <f>BK514</f>
        <v>0</v>
      </c>
      <c r="K514" s="328"/>
      <c r="L514" s="122"/>
      <c r="M514" s="125"/>
      <c r="N514" s="126"/>
      <c r="O514" s="126"/>
      <c r="P514" s="127">
        <f>SUM(P515:P530)</f>
        <v>0</v>
      </c>
      <c r="Q514" s="126"/>
      <c r="R514" s="127">
        <f>SUM(R515:R530)</f>
        <v>0</v>
      </c>
      <c r="S514" s="126"/>
      <c r="T514" s="128">
        <f>SUM(T515:T530)</f>
        <v>0</v>
      </c>
      <c r="AR514" s="123" t="s">
        <v>83</v>
      </c>
      <c r="AT514" s="129" t="s">
        <v>72</v>
      </c>
      <c r="AU514" s="129" t="s">
        <v>81</v>
      </c>
      <c r="AY514" s="123" t="s">
        <v>124</v>
      </c>
      <c r="BK514" s="130">
        <f>SUM(BK515:BK530)</f>
        <v>0</v>
      </c>
    </row>
    <row r="515" spans="1:65" s="2" customFormat="1" ht="24" x14ac:dyDescent="0.2">
      <c r="A515" s="34"/>
      <c r="B515" s="131"/>
      <c r="C515" s="334" t="s">
        <v>357</v>
      </c>
      <c r="D515" s="334" t="s">
        <v>127</v>
      </c>
      <c r="E515" s="335" t="s">
        <v>1122</v>
      </c>
      <c r="F515" s="336" t="s">
        <v>1123</v>
      </c>
      <c r="G515" s="337" t="s">
        <v>209</v>
      </c>
      <c r="H515" s="338">
        <v>1</v>
      </c>
      <c r="I515" s="132"/>
      <c r="J515" s="339">
        <f>ROUND(I515*H515,2)</f>
        <v>0</v>
      </c>
      <c r="K515" s="336" t="s">
        <v>131</v>
      </c>
      <c r="L515" s="35"/>
      <c r="M515" s="133" t="s">
        <v>3</v>
      </c>
      <c r="N515" s="134" t="s">
        <v>44</v>
      </c>
      <c r="O515" s="55"/>
      <c r="P515" s="135">
        <f>O515*H515</f>
        <v>0</v>
      </c>
      <c r="Q515" s="135">
        <v>0</v>
      </c>
      <c r="R515" s="135">
        <f>Q515*H515</f>
        <v>0</v>
      </c>
      <c r="S515" s="135">
        <v>0</v>
      </c>
      <c r="T515" s="136">
        <f>S515*H515</f>
        <v>0</v>
      </c>
      <c r="U515" s="34"/>
      <c r="V515" s="34"/>
      <c r="W515" s="34"/>
      <c r="X515" s="34"/>
      <c r="Y515" s="34"/>
      <c r="Z515" s="34"/>
      <c r="AA515" s="34"/>
      <c r="AB515" s="34"/>
      <c r="AC515" s="34"/>
      <c r="AD515" s="34"/>
      <c r="AE515" s="34"/>
      <c r="AR515" s="137" t="s">
        <v>187</v>
      </c>
      <c r="AT515" s="137" t="s">
        <v>127</v>
      </c>
      <c r="AU515" s="137" t="s">
        <v>83</v>
      </c>
      <c r="AY515" s="19" t="s">
        <v>124</v>
      </c>
      <c r="BE515" s="138">
        <f>IF(N515="základní",J515,0)</f>
        <v>0</v>
      </c>
      <c r="BF515" s="138">
        <f>IF(N515="snížená",J515,0)</f>
        <v>0</v>
      </c>
      <c r="BG515" s="138">
        <f>IF(N515="zákl. přenesená",J515,0)</f>
        <v>0</v>
      </c>
      <c r="BH515" s="138">
        <f>IF(N515="sníž. přenesená",J515,0)</f>
        <v>0</v>
      </c>
      <c r="BI515" s="138">
        <f>IF(N515="nulová",J515,0)</f>
        <v>0</v>
      </c>
      <c r="BJ515" s="19" t="s">
        <v>81</v>
      </c>
      <c r="BK515" s="138">
        <f>ROUND(I515*H515,2)</f>
        <v>0</v>
      </c>
      <c r="BL515" s="19" t="s">
        <v>187</v>
      </c>
      <c r="BM515" s="137" t="s">
        <v>692</v>
      </c>
    </row>
    <row r="516" spans="1:65" s="2" customFormat="1" ht="19.5" x14ac:dyDescent="0.2">
      <c r="A516" s="34"/>
      <c r="B516" s="35"/>
      <c r="C516" s="326"/>
      <c r="D516" s="345" t="s">
        <v>133</v>
      </c>
      <c r="E516" s="326"/>
      <c r="F516" s="346" t="s">
        <v>1124</v>
      </c>
      <c r="G516" s="326"/>
      <c r="H516" s="326"/>
      <c r="I516" s="139"/>
      <c r="J516" s="326"/>
      <c r="K516" s="326"/>
      <c r="L516" s="35"/>
      <c r="M516" s="140"/>
      <c r="N516" s="141"/>
      <c r="O516" s="55"/>
      <c r="P516" s="55"/>
      <c r="Q516" s="55"/>
      <c r="R516" s="55"/>
      <c r="S516" s="55"/>
      <c r="T516" s="56"/>
      <c r="U516" s="34"/>
      <c r="V516" s="34"/>
      <c r="W516" s="34"/>
      <c r="X516" s="34"/>
      <c r="Y516" s="34"/>
      <c r="Z516" s="34"/>
      <c r="AA516" s="34"/>
      <c r="AB516" s="34"/>
      <c r="AC516" s="34"/>
      <c r="AD516" s="34"/>
      <c r="AE516" s="34"/>
      <c r="AT516" s="19" t="s">
        <v>133</v>
      </c>
      <c r="AU516" s="19" t="s">
        <v>83</v>
      </c>
    </row>
    <row r="517" spans="1:65" s="2" customFormat="1" ht="21.75" customHeight="1" x14ac:dyDescent="0.2">
      <c r="A517" s="34"/>
      <c r="B517" s="131"/>
      <c r="C517" s="358" t="s">
        <v>693</v>
      </c>
      <c r="D517" s="358" t="s">
        <v>230</v>
      </c>
      <c r="E517" s="359" t="s">
        <v>1125</v>
      </c>
      <c r="F517" s="360" t="s">
        <v>1126</v>
      </c>
      <c r="G517" s="361" t="s">
        <v>209</v>
      </c>
      <c r="H517" s="362">
        <v>1</v>
      </c>
      <c r="I517" s="166"/>
      <c r="J517" s="363">
        <f>ROUND(I517*H517,2)</f>
        <v>0</v>
      </c>
      <c r="K517" s="360" t="s">
        <v>131</v>
      </c>
      <c r="L517" s="167"/>
      <c r="M517" s="168" t="s">
        <v>3</v>
      </c>
      <c r="N517" s="169" t="s">
        <v>44</v>
      </c>
      <c r="O517" s="55"/>
      <c r="P517" s="135">
        <f>O517*H517</f>
        <v>0</v>
      </c>
      <c r="Q517" s="135">
        <v>0</v>
      </c>
      <c r="R517" s="135">
        <f>Q517*H517</f>
        <v>0</v>
      </c>
      <c r="S517" s="135">
        <v>0</v>
      </c>
      <c r="T517" s="136">
        <f>S517*H517</f>
        <v>0</v>
      </c>
      <c r="U517" s="34"/>
      <c r="V517" s="34"/>
      <c r="W517" s="34"/>
      <c r="X517" s="34"/>
      <c r="Y517" s="34"/>
      <c r="Z517" s="34"/>
      <c r="AA517" s="34"/>
      <c r="AB517" s="34"/>
      <c r="AC517" s="34"/>
      <c r="AD517" s="34"/>
      <c r="AE517" s="34"/>
      <c r="AR517" s="137" t="s">
        <v>233</v>
      </c>
      <c r="AT517" s="137" t="s">
        <v>230</v>
      </c>
      <c r="AU517" s="137" t="s">
        <v>83</v>
      </c>
      <c r="AY517" s="19" t="s">
        <v>124</v>
      </c>
      <c r="BE517" s="138">
        <f>IF(N517="základní",J517,0)</f>
        <v>0</v>
      </c>
      <c r="BF517" s="138">
        <f>IF(N517="snížená",J517,0)</f>
        <v>0</v>
      </c>
      <c r="BG517" s="138">
        <f>IF(N517="zákl. přenesená",J517,0)</f>
        <v>0</v>
      </c>
      <c r="BH517" s="138">
        <f>IF(N517="sníž. přenesená",J517,0)</f>
        <v>0</v>
      </c>
      <c r="BI517" s="138">
        <f>IF(N517="nulová",J517,0)</f>
        <v>0</v>
      </c>
      <c r="BJ517" s="19" t="s">
        <v>81</v>
      </c>
      <c r="BK517" s="138">
        <f>ROUND(I517*H517,2)</f>
        <v>0</v>
      </c>
      <c r="BL517" s="19" t="s">
        <v>187</v>
      </c>
      <c r="BM517" s="137" t="s">
        <v>696</v>
      </c>
    </row>
    <row r="518" spans="1:65" s="2" customFormat="1" ht="16.5" customHeight="1" x14ac:dyDescent="0.2">
      <c r="A518" s="34"/>
      <c r="B518" s="131"/>
      <c r="C518" s="334" t="s">
        <v>362</v>
      </c>
      <c r="D518" s="334" t="s">
        <v>127</v>
      </c>
      <c r="E518" s="335" t="s">
        <v>1127</v>
      </c>
      <c r="F518" s="336" t="s">
        <v>1128</v>
      </c>
      <c r="G518" s="337" t="s">
        <v>1129</v>
      </c>
      <c r="H518" s="338">
        <v>4.5</v>
      </c>
      <c r="I518" s="132"/>
      <c r="J518" s="339">
        <f>ROUND(I518*H518,2)</f>
        <v>0</v>
      </c>
      <c r="K518" s="336" t="s">
        <v>131</v>
      </c>
      <c r="L518" s="35"/>
      <c r="M518" s="133" t="s">
        <v>3</v>
      </c>
      <c r="N518" s="134" t="s">
        <v>44</v>
      </c>
      <c r="O518" s="55"/>
      <c r="P518" s="135">
        <f>O518*H518</f>
        <v>0</v>
      </c>
      <c r="Q518" s="135">
        <v>0</v>
      </c>
      <c r="R518" s="135">
        <f>Q518*H518</f>
        <v>0</v>
      </c>
      <c r="S518" s="135">
        <v>0</v>
      </c>
      <c r="T518" s="136">
        <f>S518*H518</f>
        <v>0</v>
      </c>
      <c r="U518" s="34"/>
      <c r="V518" s="34"/>
      <c r="W518" s="34"/>
      <c r="X518" s="34"/>
      <c r="Y518" s="34"/>
      <c r="Z518" s="34"/>
      <c r="AA518" s="34"/>
      <c r="AB518" s="34"/>
      <c r="AC518" s="34"/>
      <c r="AD518" s="34"/>
      <c r="AE518" s="34"/>
      <c r="AR518" s="137" t="s">
        <v>187</v>
      </c>
      <c r="AT518" s="137" t="s">
        <v>127</v>
      </c>
      <c r="AU518" s="137" t="s">
        <v>83</v>
      </c>
      <c r="AY518" s="19" t="s">
        <v>124</v>
      </c>
      <c r="BE518" s="138">
        <f>IF(N518="základní",J518,0)</f>
        <v>0</v>
      </c>
      <c r="BF518" s="138">
        <f>IF(N518="snížená",J518,0)</f>
        <v>0</v>
      </c>
      <c r="BG518" s="138">
        <f>IF(N518="zákl. přenesená",J518,0)</f>
        <v>0</v>
      </c>
      <c r="BH518" s="138">
        <f>IF(N518="sníž. přenesená",J518,0)</f>
        <v>0</v>
      </c>
      <c r="BI518" s="138">
        <f>IF(N518="nulová",J518,0)</f>
        <v>0</v>
      </c>
      <c r="BJ518" s="19" t="s">
        <v>81</v>
      </c>
      <c r="BK518" s="138">
        <f>ROUND(I518*H518,2)</f>
        <v>0</v>
      </c>
      <c r="BL518" s="19" t="s">
        <v>187</v>
      </c>
      <c r="BM518" s="137" t="s">
        <v>699</v>
      </c>
    </row>
    <row r="519" spans="1:65" s="2" customFormat="1" ht="19.5" x14ac:dyDescent="0.2">
      <c r="A519" s="34"/>
      <c r="B519" s="35"/>
      <c r="C519" s="326"/>
      <c r="D519" s="345" t="s">
        <v>133</v>
      </c>
      <c r="E519" s="326"/>
      <c r="F519" s="346" t="s">
        <v>1130</v>
      </c>
      <c r="G519" s="326"/>
      <c r="H519" s="326"/>
      <c r="I519" s="139"/>
      <c r="J519" s="326"/>
      <c r="K519" s="326"/>
      <c r="L519" s="35"/>
      <c r="M519" s="140"/>
      <c r="N519" s="141"/>
      <c r="O519" s="55"/>
      <c r="P519" s="55"/>
      <c r="Q519" s="55"/>
      <c r="R519" s="55"/>
      <c r="S519" s="55"/>
      <c r="T519" s="56"/>
      <c r="U519" s="34"/>
      <c r="V519" s="34"/>
      <c r="W519" s="34"/>
      <c r="X519" s="34"/>
      <c r="Y519" s="34"/>
      <c r="Z519" s="34"/>
      <c r="AA519" s="34"/>
      <c r="AB519" s="34"/>
      <c r="AC519" s="34"/>
      <c r="AD519" s="34"/>
      <c r="AE519" s="34"/>
      <c r="AT519" s="19" t="s">
        <v>133</v>
      </c>
      <c r="AU519" s="19" t="s">
        <v>83</v>
      </c>
    </row>
    <row r="520" spans="1:65" s="2" customFormat="1" ht="16.5" customHeight="1" x14ac:dyDescent="0.2">
      <c r="A520" s="34"/>
      <c r="B520" s="131"/>
      <c r="C520" s="334" t="s">
        <v>700</v>
      </c>
      <c r="D520" s="334" t="s">
        <v>127</v>
      </c>
      <c r="E520" s="335" t="s">
        <v>1131</v>
      </c>
      <c r="F520" s="336" t="s">
        <v>1132</v>
      </c>
      <c r="G520" s="337" t="s">
        <v>1129</v>
      </c>
      <c r="H520" s="338">
        <v>4.5</v>
      </c>
      <c r="I520" s="132"/>
      <c r="J520" s="339">
        <f>ROUND(I520*H520,2)</f>
        <v>0</v>
      </c>
      <c r="K520" s="336" t="s">
        <v>131</v>
      </c>
      <c r="L520" s="35"/>
      <c r="M520" s="133" t="s">
        <v>3</v>
      </c>
      <c r="N520" s="134" t="s">
        <v>44</v>
      </c>
      <c r="O520" s="55"/>
      <c r="P520" s="135">
        <f>O520*H520</f>
        <v>0</v>
      </c>
      <c r="Q520" s="135">
        <v>0</v>
      </c>
      <c r="R520" s="135">
        <f>Q520*H520</f>
        <v>0</v>
      </c>
      <c r="S520" s="135">
        <v>0</v>
      </c>
      <c r="T520" s="136">
        <f>S520*H520</f>
        <v>0</v>
      </c>
      <c r="U520" s="34"/>
      <c r="V520" s="34"/>
      <c r="W520" s="34"/>
      <c r="X520" s="34"/>
      <c r="Y520" s="34"/>
      <c r="Z520" s="34"/>
      <c r="AA520" s="34"/>
      <c r="AB520" s="34"/>
      <c r="AC520" s="34"/>
      <c r="AD520" s="34"/>
      <c r="AE520" s="34"/>
      <c r="AR520" s="137" t="s">
        <v>187</v>
      </c>
      <c r="AT520" s="137" t="s">
        <v>127</v>
      </c>
      <c r="AU520" s="137" t="s">
        <v>83</v>
      </c>
      <c r="AY520" s="19" t="s">
        <v>124</v>
      </c>
      <c r="BE520" s="138">
        <f>IF(N520="základní",J520,0)</f>
        <v>0</v>
      </c>
      <c r="BF520" s="138">
        <f>IF(N520="snížená",J520,0)</f>
        <v>0</v>
      </c>
      <c r="BG520" s="138">
        <f>IF(N520="zákl. přenesená",J520,0)</f>
        <v>0</v>
      </c>
      <c r="BH520" s="138">
        <f>IF(N520="sníž. přenesená",J520,0)</f>
        <v>0</v>
      </c>
      <c r="BI520" s="138">
        <f>IF(N520="nulová",J520,0)</f>
        <v>0</v>
      </c>
      <c r="BJ520" s="19" t="s">
        <v>81</v>
      </c>
      <c r="BK520" s="138">
        <f>ROUND(I520*H520,2)</f>
        <v>0</v>
      </c>
      <c r="BL520" s="19" t="s">
        <v>187</v>
      </c>
      <c r="BM520" s="137" t="s">
        <v>703</v>
      </c>
    </row>
    <row r="521" spans="1:65" s="2" customFormat="1" ht="39" x14ac:dyDescent="0.2">
      <c r="A521" s="34"/>
      <c r="B521" s="35"/>
      <c r="C521" s="326"/>
      <c r="D521" s="345" t="s">
        <v>133</v>
      </c>
      <c r="E521" s="326"/>
      <c r="F521" s="346" t="s">
        <v>1133</v>
      </c>
      <c r="G521" s="326"/>
      <c r="H521" s="326"/>
      <c r="I521" s="139"/>
      <c r="J521" s="326"/>
      <c r="K521" s="326"/>
      <c r="L521" s="35"/>
      <c r="M521" s="140"/>
      <c r="N521" s="141"/>
      <c r="O521" s="55"/>
      <c r="P521" s="55"/>
      <c r="Q521" s="55"/>
      <c r="R521" s="55"/>
      <c r="S521" s="55"/>
      <c r="T521" s="56"/>
      <c r="U521" s="34"/>
      <c r="V521" s="34"/>
      <c r="W521" s="34"/>
      <c r="X521" s="34"/>
      <c r="Y521" s="34"/>
      <c r="Z521" s="34"/>
      <c r="AA521" s="34"/>
      <c r="AB521" s="34"/>
      <c r="AC521" s="34"/>
      <c r="AD521" s="34"/>
      <c r="AE521" s="34"/>
      <c r="AT521" s="19" t="s">
        <v>133</v>
      </c>
      <c r="AU521" s="19" t="s">
        <v>83</v>
      </c>
    </row>
    <row r="522" spans="1:65" s="14" customFormat="1" x14ac:dyDescent="0.2">
      <c r="B522" s="148"/>
      <c r="C522" s="355"/>
      <c r="D522" s="345" t="s">
        <v>135</v>
      </c>
      <c r="E522" s="356" t="s">
        <v>3</v>
      </c>
      <c r="F522" s="357" t="s">
        <v>1134</v>
      </c>
      <c r="G522" s="355"/>
      <c r="H522" s="356" t="s">
        <v>3</v>
      </c>
      <c r="I522" s="150"/>
      <c r="J522" s="355"/>
      <c r="K522" s="355"/>
      <c r="L522" s="148"/>
      <c r="M522" s="151"/>
      <c r="N522" s="152"/>
      <c r="O522" s="152"/>
      <c r="P522" s="152"/>
      <c r="Q522" s="152"/>
      <c r="R522" s="152"/>
      <c r="S522" s="152"/>
      <c r="T522" s="153"/>
      <c r="AT522" s="149" t="s">
        <v>135</v>
      </c>
      <c r="AU522" s="149" t="s">
        <v>83</v>
      </c>
      <c r="AV522" s="14" t="s">
        <v>81</v>
      </c>
      <c r="AW522" s="14" t="s">
        <v>32</v>
      </c>
      <c r="AX522" s="14" t="s">
        <v>73</v>
      </c>
      <c r="AY522" s="149" t="s">
        <v>124</v>
      </c>
    </row>
    <row r="523" spans="1:65" s="13" customFormat="1" x14ac:dyDescent="0.2">
      <c r="B523" s="142"/>
      <c r="C523" s="347"/>
      <c r="D523" s="345" t="s">
        <v>135</v>
      </c>
      <c r="E523" s="348" t="s">
        <v>3</v>
      </c>
      <c r="F523" s="349" t="s">
        <v>83</v>
      </c>
      <c r="G523" s="347"/>
      <c r="H523" s="350">
        <v>2</v>
      </c>
      <c r="I523" s="144"/>
      <c r="J523" s="347"/>
      <c r="K523" s="347"/>
      <c r="L523" s="142"/>
      <c r="M523" s="145"/>
      <c r="N523" s="146"/>
      <c r="O523" s="146"/>
      <c r="P523" s="146"/>
      <c r="Q523" s="146"/>
      <c r="R523" s="146"/>
      <c r="S523" s="146"/>
      <c r="T523" s="147"/>
      <c r="AT523" s="143" t="s">
        <v>135</v>
      </c>
      <c r="AU523" s="143" t="s">
        <v>83</v>
      </c>
      <c r="AV523" s="13" t="s">
        <v>83</v>
      </c>
      <c r="AW523" s="13" t="s">
        <v>32</v>
      </c>
      <c r="AX523" s="13" t="s">
        <v>73</v>
      </c>
      <c r="AY523" s="143" t="s">
        <v>124</v>
      </c>
    </row>
    <row r="524" spans="1:65" s="14" customFormat="1" x14ac:dyDescent="0.2">
      <c r="B524" s="148"/>
      <c r="C524" s="355"/>
      <c r="D524" s="345" t="s">
        <v>135</v>
      </c>
      <c r="E524" s="356" t="s">
        <v>3</v>
      </c>
      <c r="F524" s="357" t="s">
        <v>1135</v>
      </c>
      <c r="G524" s="355"/>
      <c r="H524" s="356" t="s">
        <v>3</v>
      </c>
      <c r="I524" s="150"/>
      <c r="J524" s="355"/>
      <c r="K524" s="355"/>
      <c r="L524" s="148"/>
      <c r="M524" s="151"/>
      <c r="N524" s="152"/>
      <c r="O524" s="152"/>
      <c r="P524" s="152"/>
      <c r="Q524" s="152"/>
      <c r="R524" s="152"/>
      <c r="S524" s="152"/>
      <c r="T524" s="153"/>
      <c r="AT524" s="149" t="s">
        <v>135</v>
      </c>
      <c r="AU524" s="149" t="s">
        <v>83</v>
      </c>
      <c r="AV524" s="14" t="s">
        <v>81</v>
      </c>
      <c r="AW524" s="14" t="s">
        <v>32</v>
      </c>
      <c r="AX524" s="14" t="s">
        <v>73</v>
      </c>
      <c r="AY524" s="149" t="s">
        <v>124</v>
      </c>
    </row>
    <row r="525" spans="1:65" s="13" customFormat="1" x14ac:dyDescent="0.2">
      <c r="B525" s="142"/>
      <c r="C525" s="347"/>
      <c r="D525" s="345" t="s">
        <v>135</v>
      </c>
      <c r="E525" s="348" t="s">
        <v>3</v>
      </c>
      <c r="F525" s="349" t="s">
        <v>1136</v>
      </c>
      <c r="G525" s="347"/>
      <c r="H525" s="350">
        <v>2.5</v>
      </c>
      <c r="I525" s="144"/>
      <c r="J525" s="347"/>
      <c r="K525" s="347"/>
      <c r="L525" s="142"/>
      <c r="M525" s="145"/>
      <c r="N525" s="146"/>
      <c r="O525" s="146"/>
      <c r="P525" s="146"/>
      <c r="Q525" s="146"/>
      <c r="R525" s="146"/>
      <c r="S525" s="146"/>
      <c r="T525" s="147"/>
      <c r="AT525" s="143" t="s">
        <v>135</v>
      </c>
      <c r="AU525" s="143" t="s">
        <v>83</v>
      </c>
      <c r="AV525" s="13" t="s">
        <v>83</v>
      </c>
      <c r="AW525" s="13" t="s">
        <v>32</v>
      </c>
      <c r="AX525" s="13" t="s">
        <v>73</v>
      </c>
      <c r="AY525" s="143" t="s">
        <v>124</v>
      </c>
    </row>
    <row r="526" spans="1:65" s="15" customFormat="1" x14ac:dyDescent="0.2">
      <c r="B526" s="154"/>
      <c r="C526" s="351"/>
      <c r="D526" s="345" t="s">
        <v>135</v>
      </c>
      <c r="E526" s="352" t="s">
        <v>3</v>
      </c>
      <c r="F526" s="353" t="s">
        <v>152</v>
      </c>
      <c r="G526" s="351"/>
      <c r="H526" s="354">
        <v>4.5</v>
      </c>
      <c r="I526" s="156"/>
      <c r="J526" s="351"/>
      <c r="K526" s="351"/>
      <c r="L526" s="154"/>
      <c r="M526" s="157"/>
      <c r="N526" s="158"/>
      <c r="O526" s="158"/>
      <c r="P526" s="158"/>
      <c r="Q526" s="158"/>
      <c r="R526" s="158"/>
      <c r="S526" s="158"/>
      <c r="T526" s="159"/>
      <c r="AT526" s="155" t="s">
        <v>135</v>
      </c>
      <c r="AU526" s="155" t="s">
        <v>83</v>
      </c>
      <c r="AV526" s="15" t="s">
        <v>132</v>
      </c>
      <c r="AW526" s="15" t="s">
        <v>32</v>
      </c>
      <c r="AX526" s="15" t="s">
        <v>81</v>
      </c>
      <c r="AY526" s="155" t="s">
        <v>124</v>
      </c>
    </row>
    <row r="527" spans="1:65" s="2" customFormat="1" ht="24" x14ac:dyDescent="0.2">
      <c r="A527" s="34"/>
      <c r="B527" s="131"/>
      <c r="C527" s="334" t="s">
        <v>363</v>
      </c>
      <c r="D527" s="334" t="s">
        <v>127</v>
      </c>
      <c r="E527" s="335" t="s">
        <v>774</v>
      </c>
      <c r="F527" s="336" t="s">
        <v>775</v>
      </c>
      <c r="G527" s="337" t="s">
        <v>177</v>
      </c>
      <c r="H527" s="338">
        <v>5.0000000000000001E-3</v>
      </c>
      <c r="I527" s="132"/>
      <c r="J527" s="339">
        <f>ROUND(I527*H527,2)</f>
        <v>0</v>
      </c>
      <c r="K527" s="336" t="s">
        <v>131</v>
      </c>
      <c r="L527" s="35"/>
      <c r="M527" s="133" t="s">
        <v>3</v>
      </c>
      <c r="N527" s="134" t="s">
        <v>44</v>
      </c>
      <c r="O527" s="55"/>
      <c r="P527" s="135">
        <f>O527*H527</f>
        <v>0</v>
      </c>
      <c r="Q527" s="135">
        <v>0</v>
      </c>
      <c r="R527" s="135">
        <f>Q527*H527</f>
        <v>0</v>
      </c>
      <c r="S527" s="135">
        <v>0</v>
      </c>
      <c r="T527" s="136">
        <f>S527*H527</f>
        <v>0</v>
      </c>
      <c r="U527" s="34"/>
      <c r="V527" s="34"/>
      <c r="W527" s="34"/>
      <c r="X527" s="34"/>
      <c r="Y527" s="34"/>
      <c r="Z527" s="34"/>
      <c r="AA527" s="34"/>
      <c r="AB527" s="34"/>
      <c r="AC527" s="34"/>
      <c r="AD527" s="34"/>
      <c r="AE527" s="34"/>
      <c r="AR527" s="137" t="s">
        <v>187</v>
      </c>
      <c r="AT527" s="137" t="s">
        <v>127</v>
      </c>
      <c r="AU527" s="137" t="s">
        <v>83</v>
      </c>
      <c r="AY527" s="19" t="s">
        <v>124</v>
      </c>
      <c r="BE527" s="138">
        <f>IF(N527="základní",J527,0)</f>
        <v>0</v>
      </c>
      <c r="BF527" s="138">
        <f>IF(N527="snížená",J527,0)</f>
        <v>0</v>
      </c>
      <c r="BG527" s="138">
        <f>IF(N527="zákl. přenesená",J527,0)</f>
        <v>0</v>
      </c>
      <c r="BH527" s="138">
        <f>IF(N527="sníž. přenesená",J527,0)</f>
        <v>0</v>
      </c>
      <c r="BI527" s="138">
        <f>IF(N527="nulová",J527,0)</f>
        <v>0</v>
      </c>
      <c r="BJ527" s="19" t="s">
        <v>81</v>
      </c>
      <c r="BK527" s="138">
        <f>ROUND(I527*H527,2)</f>
        <v>0</v>
      </c>
      <c r="BL527" s="19" t="s">
        <v>187</v>
      </c>
      <c r="BM527" s="137" t="s">
        <v>708</v>
      </c>
    </row>
    <row r="528" spans="1:65" s="2" customFormat="1" ht="68.25" x14ac:dyDescent="0.2">
      <c r="A528" s="34"/>
      <c r="B528" s="35"/>
      <c r="C528" s="326"/>
      <c r="D528" s="345" t="s">
        <v>133</v>
      </c>
      <c r="E528" s="326"/>
      <c r="F528" s="346" t="s">
        <v>777</v>
      </c>
      <c r="G528" s="326"/>
      <c r="H528" s="326"/>
      <c r="I528" s="139"/>
      <c r="J528" s="326"/>
      <c r="K528" s="326"/>
      <c r="L528" s="35"/>
      <c r="M528" s="140"/>
      <c r="N528" s="141"/>
      <c r="O528" s="55"/>
      <c r="P528" s="55"/>
      <c r="Q528" s="55"/>
      <c r="R528" s="55"/>
      <c r="S528" s="55"/>
      <c r="T528" s="56"/>
      <c r="U528" s="34"/>
      <c r="V528" s="34"/>
      <c r="W528" s="34"/>
      <c r="X528" s="34"/>
      <c r="Y528" s="34"/>
      <c r="Z528" s="34"/>
      <c r="AA528" s="34"/>
      <c r="AB528" s="34"/>
      <c r="AC528" s="34"/>
      <c r="AD528" s="34"/>
      <c r="AE528" s="34"/>
      <c r="AT528" s="19" t="s">
        <v>133</v>
      </c>
      <c r="AU528" s="19" t="s">
        <v>83</v>
      </c>
    </row>
    <row r="529" spans="1:65" s="2" customFormat="1" ht="24" x14ac:dyDescent="0.2">
      <c r="A529" s="34"/>
      <c r="B529" s="131"/>
      <c r="C529" s="334" t="s">
        <v>712</v>
      </c>
      <c r="D529" s="334" t="s">
        <v>127</v>
      </c>
      <c r="E529" s="335" t="s">
        <v>779</v>
      </c>
      <c r="F529" s="336" t="s">
        <v>780</v>
      </c>
      <c r="G529" s="337" t="s">
        <v>177</v>
      </c>
      <c r="H529" s="338">
        <v>5.0000000000000001E-3</v>
      </c>
      <c r="I529" s="132"/>
      <c r="J529" s="339">
        <f>ROUND(I529*H529,2)</f>
        <v>0</v>
      </c>
      <c r="K529" s="336" t="s">
        <v>131</v>
      </c>
      <c r="L529" s="35"/>
      <c r="M529" s="133" t="s">
        <v>3</v>
      </c>
      <c r="N529" s="134" t="s">
        <v>44</v>
      </c>
      <c r="O529" s="55"/>
      <c r="P529" s="135">
        <f>O529*H529</f>
        <v>0</v>
      </c>
      <c r="Q529" s="135">
        <v>0</v>
      </c>
      <c r="R529" s="135">
        <f>Q529*H529</f>
        <v>0</v>
      </c>
      <c r="S529" s="135">
        <v>0</v>
      </c>
      <c r="T529" s="136">
        <f>S529*H529</f>
        <v>0</v>
      </c>
      <c r="U529" s="34"/>
      <c r="V529" s="34"/>
      <c r="W529" s="34"/>
      <c r="X529" s="34"/>
      <c r="Y529" s="34"/>
      <c r="Z529" s="34"/>
      <c r="AA529" s="34"/>
      <c r="AB529" s="34"/>
      <c r="AC529" s="34"/>
      <c r="AD529" s="34"/>
      <c r="AE529" s="34"/>
      <c r="AR529" s="137" t="s">
        <v>187</v>
      </c>
      <c r="AT529" s="137" t="s">
        <v>127</v>
      </c>
      <c r="AU529" s="137" t="s">
        <v>83</v>
      </c>
      <c r="AY529" s="19" t="s">
        <v>124</v>
      </c>
      <c r="BE529" s="138">
        <f>IF(N529="základní",J529,0)</f>
        <v>0</v>
      </c>
      <c r="BF529" s="138">
        <f>IF(N529="snížená",J529,0)</f>
        <v>0</v>
      </c>
      <c r="BG529" s="138">
        <f>IF(N529="zákl. přenesená",J529,0)</f>
        <v>0</v>
      </c>
      <c r="BH529" s="138">
        <f>IF(N529="sníž. přenesená",J529,0)</f>
        <v>0</v>
      </c>
      <c r="BI529" s="138">
        <f>IF(N529="nulová",J529,0)</f>
        <v>0</v>
      </c>
      <c r="BJ529" s="19" t="s">
        <v>81</v>
      </c>
      <c r="BK529" s="138">
        <f>ROUND(I529*H529,2)</f>
        <v>0</v>
      </c>
      <c r="BL529" s="19" t="s">
        <v>187</v>
      </c>
      <c r="BM529" s="137" t="s">
        <v>715</v>
      </c>
    </row>
    <row r="530" spans="1:65" s="2" customFormat="1" ht="68.25" x14ac:dyDescent="0.2">
      <c r="A530" s="34"/>
      <c r="B530" s="35"/>
      <c r="C530" s="326"/>
      <c r="D530" s="345" t="s">
        <v>133</v>
      </c>
      <c r="E530" s="326"/>
      <c r="F530" s="346" t="s">
        <v>777</v>
      </c>
      <c r="G530" s="326"/>
      <c r="H530" s="326"/>
      <c r="I530" s="139"/>
      <c r="J530" s="326"/>
      <c r="K530" s="326"/>
      <c r="L530" s="35"/>
      <c r="M530" s="140"/>
      <c r="N530" s="141"/>
      <c r="O530" s="55"/>
      <c r="P530" s="55"/>
      <c r="Q530" s="55"/>
      <c r="R530" s="55"/>
      <c r="S530" s="55"/>
      <c r="T530" s="56"/>
      <c r="U530" s="34"/>
      <c r="V530" s="34"/>
      <c r="W530" s="34"/>
      <c r="X530" s="34"/>
      <c r="Y530" s="34"/>
      <c r="Z530" s="34"/>
      <c r="AA530" s="34"/>
      <c r="AB530" s="34"/>
      <c r="AC530" s="34"/>
      <c r="AD530" s="34"/>
      <c r="AE530" s="34"/>
      <c r="AT530" s="19" t="s">
        <v>133</v>
      </c>
      <c r="AU530" s="19" t="s">
        <v>83</v>
      </c>
    </row>
    <row r="531" spans="1:65" s="12" customFormat="1" ht="22.9" customHeight="1" x14ac:dyDescent="0.2">
      <c r="B531" s="122"/>
      <c r="C531" s="328"/>
      <c r="D531" s="329" t="s">
        <v>72</v>
      </c>
      <c r="E531" s="332" t="s">
        <v>1137</v>
      </c>
      <c r="F531" s="332" t="s">
        <v>1138</v>
      </c>
      <c r="G531" s="328"/>
      <c r="H531" s="328"/>
      <c r="I531" s="124"/>
      <c r="J531" s="333">
        <f>BK531</f>
        <v>0</v>
      </c>
      <c r="K531" s="328"/>
      <c r="L531" s="122"/>
      <c r="M531" s="125"/>
      <c r="N531" s="126"/>
      <c r="O531" s="126"/>
      <c r="P531" s="127">
        <f>SUM(P532:P537)</f>
        <v>0</v>
      </c>
      <c r="Q531" s="126"/>
      <c r="R531" s="127">
        <f>SUM(R532:R537)</f>
        <v>0</v>
      </c>
      <c r="S531" s="126"/>
      <c r="T531" s="128">
        <f>SUM(T532:T537)</f>
        <v>0</v>
      </c>
      <c r="AR531" s="123" t="s">
        <v>83</v>
      </c>
      <c r="AT531" s="129" t="s">
        <v>72</v>
      </c>
      <c r="AU531" s="129" t="s">
        <v>81</v>
      </c>
      <c r="AY531" s="123" t="s">
        <v>124</v>
      </c>
      <c r="BK531" s="130">
        <f>SUM(BK532:BK537)</f>
        <v>0</v>
      </c>
    </row>
    <row r="532" spans="1:65" s="2" customFormat="1" ht="16.5" customHeight="1" x14ac:dyDescent="0.2">
      <c r="A532" s="34"/>
      <c r="B532" s="131"/>
      <c r="C532" s="334" t="s">
        <v>365</v>
      </c>
      <c r="D532" s="334" t="s">
        <v>127</v>
      </c>
      <c r="E532" s="335" t="s">
        <v>1139</v>
      </c>
      <c r="F532" s="336" t="s">
        <v>1140</v>
      </c>
      <c r="G532" s="337" t="s">
        <v>130</v>
      </c>
      <c r="H532" s="338">
        <v>28.896000000000001</v>
      </c>
      <c r="I532" s="132"/>
      <c r="J532" s="339">
        <f>ROUND(I532*H532,2)</f>
        <v>0</v>
      </c>
      <c r="K532" s="336" t="s">
        <v>131</v>
      </c>
      <c r="L532" s="35"/>
      <c r="M532" s="133" t="s">
        <v>3</v>
      </c>
      <c r="N532" s="134" t="s">
        <v>44</v>
      </c>
      <c r="O532" s="55"/>
      <c r="P532" s="135">
        <f>O532*H532</f>
        <v>0</v>
      </c>
      <c r="Q532" s="135">
        <v>0</v>
      </c>
      <c r="R532" s="135">
        <f>Q532*H532</f>
        <v>0</v>
      </c>
      <c r="S532" s="135">
        <v>0</v>
      </c>
      <c r="T532" s="136">
        <f>S532*H532</f>
        <v>0</v>
      </c>
      <c r="U532" s="34"/>
      <c r="V532" s="34"/>
      <c r="W532" s="34"/>
      <c r="X532" s="34"/>
      <c r="Y532" s="34"/>
      <c r="Z532" s="34"/>
      <c r="AA532" s="34"/>
      <c r="AB532" s="34"/>
      <c r="AC532" s="34"/>
      <c r="AD532" s="34"/>
      <c r="AE532" s="34"/>
      <c r="AR532" s="137" t="s">
        <v>187</v>
      </c>
      <c r="AT532" s="137" t="s">
        <v>127</v>
      </c>
      <c r="AU532" s="137" t="s">
        <v>83</v>
      </c>
      <c r="AY532" s="19" t="s">
        <v>124</v>
      </c>
      <c r="BE532" s="138">
        <f>IF(N532="základní",J532,0)</f>
        <v>0</v>
      </c>
      <c r="BF532" s="138">
        <f>IF(N532="snížená",J532,0)</f>
        <v>0</v>
      </c>
      <c r="BG532" s="138">
        <f>IF(N532="zákl. přenesená",J532,0)</f>
        <v>0</v>
      </c>
      <c r="BH532" s="138">
        <f>IF(N532="sníž. přenesená",J532,0)</f>
        <v>0</v>
      </c>
      <c r="BI532" s="138">
        <f>IF(N532="nulová",J532,0)</f>
        <v>0</v>
      </c>
      <c r="BJ532" s="19" t="s">
        <v>81</v>
      </c>
      <c r="BK532" s="138">
        <f>ROUND(I532*H532,2)</f>
        <v>0</v>
      </c>
      <c r="BL532" s="19" t="s">
        <v>187</v>
      </c>
      <c r="BM532" s="137" t="s">
        <v>718</v>
      </c>
    </row>
    <row r="533" spans="1:65" s="13" customFormat="1" x14ac:dyDescent="0.2">
      <c r="B533" s="142"/>
      <c r="C533" s="347"/>
      <c r="D533" s="345" t="s">
        <v>135</v>
      </c>
      <c r="E533" s="348" t="s">
        <v>3</v>
      </c>
      <c r="F533" s="349" t="s">
        <v>853</v>
      </c>
      <c r="G533" s="347"/>
      <c r="H533" s="350">
        <v>11.65</v>
      </c>
      <c r="I533" s="144"/>
      <c r="J533" s="347"/>
      <c r="K533" s="347"/>
      <c r="L533" s="142"/>
      <c r="M533" s="145"/>
      <c r="N533" s="146"/>
      <c r="O533" s="146"/>
      <c r="P533" s="146"/>
      <c r="Q533" s="146"/>
      <c r="R533" s="146"/>
      <c r="S533" s="146"/>
      <c r="T533" s="147"/>
      <c r="AT533" s="143" t="s">
        <v>135</v>
      </c>
      <c r="AU533" s="143" t="s">
        <v>83</v>
      </c>
      <c r="AV533" s="13" t="s">
        <v>83</v>
      </c>
      <c r="AW533" s="13" t="s">
        <v>32</v>
      </c>
      <c r="AX533" s="13" t="s">
        <v>73</v>
      </c>
      <c r="AY533" s="143" t="s">
        <v>124</v>
      </c>
    </row>
    <row r="534" spans="1:65" s="13" customFormat="1" x14ac:dyDescent="0.2">
      <c r="B534" s="142"/>
      <c r="C534" s="347"/>
      <c r="D534" s="345" t="s">
        <v>135</v>
      </c>
      <c r="E534" s="348" t="s">
        <v>3</v>
      </c>
      <c r="F534" s="349" t="s">
        <v>854</v>
      </c>
      <c r="G534" s="347"/>
      <c r="H534" s="350">
        <v>2.9489999999999998</v>
      </c>
      <c r="I534" s="144"/>
      <c r="J534" s="347"/>
      <c r="K534" s="347"/>
      <c r="L534" s="142"/>
      <c r="M534" s="145"/>
      <c r="N534" s="146"/>
      <c r="O534" s="146"/>
      <c r="P534" s="146"/>
      <c r="Q534" s="146"/>
      <c r="R534" s="146"/>
      <c r="S534" s="146"/>
      <c r="T534" s="147"/>
      <c r="AT534" s="143" t="s">
        <v>135</v>
      </c>
      <c r="AU534" s="143" t="s">
        <v>83</v>
      </c>
      <c r="AV534" s="13" t="s">
        <v>83</v>
      </c>
      <c r="AW534" s="13" t="s">
        <v>32</v>
      </c>
      <c r="AX534" s="13" t="s">
        <v>73</v>
      </c>
      <c r="AY534" s="143" t="s">
        <v>124</v>
      </c>
    </row>
    <row r="535" spans="1:65" s="13" customFormat="1" x14ac:dyDescent="0.2">
      <c r="B535" s="142"/>
      <c r="C535" s="347"/>
      <c r="D535" s="345" t="s">
        <v>135</v>
      </c>
      <c r="E535" s="348" t="s">
        <v>3</v>
      </c>
      <c r="F535" s="349" t="s">
        <v>855</v>
      </c>
      <c r="G535" s="347"/>
      <c r="H535" s="350">
        <v>3.2410000000000001</v>
      </c>
      <c r="I535" s="144"/>
      <c r="J535" s="347"/>
      <c r="K535" s="347"/>
      <c r="L535" s="142"/>
      <c r="M535" s="145"/>
      <c r="N535" s="146"/>
      <c r="O535" s="146"/>
      <c r="P535" s="146"/>
      <c r="Q535" s="146"/>
      <c r="R535" s="146"/>
      <c r="S535" s="146"/>
      <c r="T535" s="147"/>
      <c r="AT535" s="143" t="s">
        <v>135</v>
      </c>
      <c r="AU535" s="143" t="s">
        <v>83</v>
      </c>
      <c r="AV535" s="13" t="s">
        <v>83</v>
      </c>
      <c r="AW535" s="13" t="s">
        <v>32</v>
      </c>
      <c r="AX535" s="13" t="s">
        <v>73</v>
      </c>
      <c r="AY535" s="143" t="s">
        <v>124</v>
      </c>
    </row>
    <row r="536" spans="1:65" s="13" customFormat="1" x14ac:dyDescent="0.2">
      <c r="B536" s="142"/>
      <c r="C536" s="347"/>
      <c r="D536" s="345" t="s">
        <v>135</v>
      </c>
      <c r="E536" s="348" t="s">
        <v>3</v>
      </c>
      <c r="F536" s="349" t="s">
        <v>856</v>
      </c>
      <c r="G536" s="347"/>
      <c r="H536" s="350">
        <v>11.055999999999999</v>
      </c>
      <c r="I536" s="144"/>
      <c r="J536" s="347"/>
      <c r="K536" s="347"/>
      <c r="L536" s="142"/>
      <c r="M536" s="145"/>
      <c r="N536" s="146"/>
      <c r="O536" s="146"/>
      <c r="P536" s="146"/>
      <c r="Q536" s="146"/>
      <c r="R536" s="146"/>
      <c r="S536" s="146"/>
      <c r="T536" s="147"/>
      <c r="AT536" s="143" t="s">
        <v>135</v>
      </c>
      <c r="AU536" s="143" t="s">
        <v>83</v>
      </c>
      <c r="AV536" s="13" t="s">
        <v>83</v>
      </c>
      <c r="AW536" s="13" t="s">
        <v>32</v>
      </c>
      <c r="AX536" s="13" t="s">
        <v>73</v>
      </c>
      <c r="AY536" s="143" t="s">
        <v>124</v>
      </c>
    </row>
    <row r="537" spans="1:65" s="15" customFormat="1" x14ac:dyDescent="0.2">
      <c r="B537" s="154"/>
      <c r="C537" s="351"/>
      <c r="D537" s="345" t="s">
        <v>135</v>
      </c>
      <c r="E537" s="352" t="s">
        <v>3</v>
      </c>
      <c r="F537" s="353" t="s">
        <v>152</v>
      </c>
      <c r="G537" s="351"/>
      <c r="H537" s="354">
        <v>28.896000000000001</v>
      </c>
      <c r="I537" s="156"/>
      <c r="J537" s="351"/>
      <c r="K537" s="351"/>
      <c r="L537" s="154"/>
      <c r="M537" s="157"/>
      <c r="N537" s="158"/>
      <c r="O537" s="158"/>
      <c r="P537" s="158"/>
      <c r="Q537" s="158"/>
      <c r="R537" s="158"/>
      <c r="S537" s="158"/>
      <c r="T537" s="159"/>
      <c r="AT537" s="155" t="s">
        <v>135</v>
      </c>
      <c r="AU537" s="155" t="s">
        <v>83</v>
      </c>
      <c r="AV537" s="15" t="s">
        <v>132</v>
      </c>
      <c r="AW537" s="15" t="s">
        <v>32</v>
      </c>
      <c r="AX537" s="15" t="s">
        <v>81</v>
      </c>
      <c r="AY537" s="155" t="s">
        <v>124</v>
      </c>
    </row>
    <row r="538" spans="1:65" s="12" customFormat="1" ht="22.9" customHeight="1" x14ac:dyDescent="0.2">
      <c r="B538" s="122"/>
      <c r="C538" s="328"/>
      <c r="D538" s="329" t="s">
        <v>72</v>
      </c>
      <c r="E538" s="332" t="s">
        <v>1141</v>
      </c>
      <c r="F538" s="332" t="s">
        <v>1142</v>
      </c>
      <c r="G538" s="328"/>
      <c r="H538" s="328"/>
      <c r="I538" s="124"/>
      <c r="J538" s="333">
        <f>BK538</f>
        <v>0</v>
      </c>
      <c r="K538" s="328"/>
      <c r="L538" s="122"/>
      <c r="M538" s="125"/>
      <c r="N538" s="126"/>
      <c r="O538" s="126"/>
      <c r="P538" s="127">
        <f>SUM(P539:P542)</f>
        <v>0</v>
      </c>
      <c r="Q538" s="126"/>
      <c r="R538" s="127">
        <f>SUM(R539:R542)</f>
        <v>0</v>
      </c>
      <c r="S538" s="126"/>
      <c r="T538" s="128">
        <f>SUM(T539:T542)</f>
        <v>0</v>
      </c>
      <c r="AR538" s="123" t="s">
        <v>83</v>
      </c>
      <c r="AT538" s="129" t="s">
        <v>72</v>
      </c>
      <c r="AU538" s="129" t="s">
        <v>81</v>
      </c>
      <c r="AY538" s="123" t="s">
        <v>124</v>
      </c>
      <c r="BK538" s="130">
        <f>SUM(BK539:BK542)</f>
        <v>0</v>
      </c>
    </row>
    <row r="539" spans="1:65" s="2" customFormat="1" ht="21.75" customHeight="1" x14ac:dyDescent="0.2">
      <c r="A539" s="34"/>
      <c r="B539" s="131"/>
      <c r="C539" s="334" t="s">
        <v>719</v>
      </c>
      <c r="D539" s="334" t="s">
        <v>127</v>
      </c>
      <c r="E539" s="335" t="s">
        <v>1143</v>
      </c>
      <c r="F539" s="336" t="s">
        <v>1144</v>
      </c>
      <c r="G539" s="337" t="s">
        <v>130</v>
      </c>
      <c r="H539" s="338">
        <v>1</v>
      </c>
      <c r="I539" s="132"/>
      <c r="J539" s="339">
        <f>ROUND(I539*H539,2)</f>
        <v>0</v>
      </c>
      <c r="K539" s="336" t="s">
        <v>131</v>
      </c>
      <c r="L539" s="35"/>
      <c r="M539" s="133" t="s">
        <v>3</v>
      </c>
      <c r="N539" s="134" t="s">
        <v>44</v>
      </c>
      <c r="O539" s="55"/>
      <c r="P539" s="135">
        <f>O539*H539</f>
        <v>0</v>
      </c>
      <c r="Q539" s="135">
        <v>0</v>
      </c>
      <c r="R539" s="135">
        <f>Q539*H539</f>
        <v>0</v>
      </c>
      <c r="S539" s="135">
        <v>0</v>
      </c>
      <c r="T539" s="136">
        <f>S539*H539</f>
        <v>0</v>
      </c>
      <c r="U539" s="34"/>
      <c r="V539" s="34"/>
      <c r="W539" s="34"/>
      <c r="X539" s="34"/>
      <c r="Y539" s="34"/>
      <c r="Z539" s="34"/>
      <c r="AA539" s="34"/>
      <c r="AB539" s="34"/>
      <c r="AC539" s="34"/>
      <c r="AD539" s="34"/>
      <c r="AE539" s="34"/>
      <c r="AR539" s="137" t="s">
        <v>187</v>
      </c>
      <c r="AT539" s="137" t="s">
        <v>127</v>
      </c>
      <c r="AU539" s="137" t="s">
        <v>83</v>
      </c>
      <c r="AY539" s="19" t="s">
        <v>124</v>
      </c>
      <c r="BE539" s="138">
        <f>IF(N539="základní",J539,0)</f>
        <v>0</v>
      </c>
      <c r="BF539" s="138">
        <f>IF(N539="snížená",J539,0)</f>
        <v>0</v>
      </c>
      <c r="BG539" s="138">
        <f>IF(N539="zákl. přenesená",J539,0)</f>
        <v>0</v>
      </c>
      <c r="BH539" s="138">
        <f>IF(N539="sníž. přenesená",J539,0)</f>
        <v>0</v>
      </c>
      <c r="BI539" s="138">
        <f>IF(N539="nulová",J539,0)</f>
        <v>0</v>
      </c>
      <c r="BJ539" s="19" t="s">
        <v>81</v>
      </c>
      <c r="BK539" s="138">
        <f>ROUND(I539*H539,2)</f>
        <v>0</v>
      </c>
      <c r="BL539" s="19" t="s">
        <v>187</v>
      </c>
      <c r="BM539" s="137" t="s">
        <v>722</v>
      </c>
    </row>
    <row r="540" spans="1:65" s="2" customFormat="1" ht="16.5" customHeight="1" x14ac:dyDescent="0.2">
      <c r="A540" s="34"/>
      <c r="B540" s="131"/>
      <c r="C540" s="334" t="s">
        <v>369</v>
      </c>
      <c r="D540" s="334" t="s">
        <v>127</v>
      </c>
      <c r="E540" s="335" t="s">
        <v>1145</v>
      </c>
      <c r="F540" s="336" t="s">
        <v>1146</v>
      </c>
      <c r="G540" s="337" t="s">
        <v>130</v>
      </c>
      <c r="H540" s="338">
        <v>1</v>
      </c>
      <c r="I540" s="132"/>
      <c r="J540" s="339">
        <f>ROUND(I540*H540,2)</f>
        <v>0</v>
      </c>
      <c r="K540" s="336" t="s">
        <v>131</v>
      </c>
      <c r="L540" s="35"/>
      <c r="M540" s="133" t="s">
        <v>3</v>
      </c>
      <c r="N540" s="134" t="s">
        <v>44</v>
      </c>
      <c r="O540" s="55"/>
      <c r="P540" s="135">
        <f>O540*H540</f>
        <v>0</v>
      </c>
      <c r="Q540" s="135">
        <v>0</v>
      </c>
      <c r="R540" s="135">
        <f>Q540*H540</f>
        <v>0</v>
      </c>
      <c r="S540" s="135">
        <v>0</v>
      </c>
      <c r="T540" s="136">
        <f>S540*H540</f>
        <v>0</v>
      </c>
      <c r="U540" s="34"/>
      <c r="V540" s="34"/>
      <c r="W540" s="34"/>
      <c r="X540" s="34"/>
      <c r="Y540" s="34"/>
      <c r="Z540" s="34"/>
      <c r="AA540" s="34"/>
      <c r="AB540" s="34"/>
      <c r="AC540" s="34"/>
      <c r="AD540" s="34"/>
      <c r="AE540" s="34"/>
      <c r="AR540" s="137" t="s">
        <v>187</v>
      </c>
      <c r="AT540" s="137" t="s">
        <v>127</v>
      </c>
      <c r="AU540" s="137" t="s">
        <v>83</v>
      </c>
      <c r="AY540" s="19" t="s">
        <v>124</v>
      </c>
      <c r="BE540" s="138">
        <f>IF(N540="základní",J540,0)</f>
        <v>0</v>
      </c>
      <c r="BF540" s="138">
        <f>IF(N540="snížená",J540,0)</f>
        <v>0</v>
      </c>
      <c r="BG540" s="138">
        <f>IF(N540="zákl. přenesená",J540,0)</f>
        <v>0</v>
      </c>
      <c r="BH540" s="138">
        <f>IF(N540="sníž. přenesená",J540,0)</f>
        <v>0</v>
      </c>
      <c r="BI540" s="138">
        <f>IF(N540="nulová",J540,0)</f>
        <v>0</v>
      </c>
      <c r="BJ540" s="19" t="s">
        <v>81</v>
      </c>
      <c r="BK540" s="138">
        <f>ROUND(I540*H540,2)</f>
        <v>0</v>
      </c>
      <c r="BL540" s="19" t="s">
        <v>187</v>
      </c>
      <c r="BM540" s="137" t="s">
        <v>726</v>
      </c>
    </row>
    <row r="541" spans="1:65" s="2" customFormat="1" ht="16.5" customHeight="1" x14ac:dyDescent="0.2">
      <c r="A541" s="34"/>
      <c r="B541" s="131"/>
      <c r="C541" s="334" t="s">
        <v>729</v>
      </c>
      <c r="D541" s="334" t="s">
        <v>127</v>
      </c>
      <c r="E541" s="335" t="s">
        <v>1147</v>
      </c>
      <c r="F541" s="336" t="s">
        <v>1148</v>
      </c>
      <c r="G541" s="337" t="s">
        <v>130</v>
      </c>
      <c r="H541" s="338">
        <v>1</v>
      </c>
      <c r="I541" s="132"/>
      <c r="J541" s="339">
        <f>ROUND(I541*H541,2)</f>
        <v>0</v>
      </c>
      <c r="K541" s="336" t="s">
        <v>131</v>
      </c>
      <c r="L541" s="35"/>
      <c r="M541" s="133" t="s">
        <v>3</v>
      </c>
      <c r="N541" s="134" t="s">
        <v>44</v>
      </c>
      <c r="O541" s="55"/>
      <c r="P541" s="135">
        <f>O541*H541</f>
        <v>0</v>
      </c>
      <c r="Q541" s="135">
        <v>0</v>
      </c>
      <c r="R541" s="135">
        <f>Q541*H541</f>
        <v>0</v>
      </c>
      <c r="S541" s="135">
        <v>0</v>
      </c>
      <c r="T541" s="136">
        <f>S541*H541</f>
        <v>0</v>
      </c>
      <c r="U541" s="34"/>
      <c r="V541" s="34"/>
      <c r="W541" s="34"/>
      <c r="X541" s="34"/>
      <c r="Y541" s="34"/>
      <c r="Z541" s="34"/>
      <c r="AA541" s="34"/>
      <c r="AB541" s="34"/>
      <c r="AC541" s="34"/>
      <c r="AD541" s="34"/>
      <c r="AE541" s="34"/>
      <c r="AR541" s="137" t="s">
        <v>187</v>
      </c>
      <c r="AT541" s="137" t="s">
        <v>127</v>
      </c>
      <c r="AU541" s="137" t="s">
        <v>83</v>
      </c>
      <c r="AY541" s="19" t="s">
        <v>124</v>
      </c>
      <c r="BE541" s="138">
        <f>IF(N541="základní",J541,0)</f>
        <v>0</v>
      </c>
      <c r="BF541" s="138">
        <f>IF(N541="snížená",J541,0)</f>
        <v>0</v>
      </c>
      <c r="BG541" s="138">
        <f>IF(N541="zákl. přenesená",J541,0)</f>
        <v>0</v>
      </c>
      <c r="BH541" s="138">
        <f>IF(N541="sníž. přenesená",J541,0)</f>
        <v>0</v>
      </c>
      <c r="BI541" s="138">
        <f>IF(N541="nulová",J541,0)</f>
        <v>0</v>
      </c>
      <c r="BJ541" s="19" t="s">
        <v>81</v>
      </c>
      <c r="BK541" s="138">
        <f>ROUND(I541*H541,2)</f>
        <v>0</v>
      </c>
      <c r="BL541" s="19" t="s">
        <v>187</v>
      </c>
      <c r="BM541" s="137" t="s">
        <v>732</v>
      </c>
    </row>
    <row r="542" spans="1:65" s="2" customFormat="1" ht="24" x14ac:dyDescent="0.2">
      <c r="A542" s="34"/>
      <c r="B542" s="131"/>
      <c r="C542" s="334" t="s">
        <v>371</v>
      </c>
      <c r="D542" s="334" t="s">
        <v>127</v>
      </c>
      <c r="E542" s="335" t="s">
        <v>1149</v>
      </c>
      <c r="F542" s="336" t="s">
        <v>1150</v>
      </c>
      <c r="G542" s="337" t="s">
        <v>130</v>
      </c>
      <c r="H542" s="338">
        <v>1</v>
      </c>
      <c r="I542" s="132"/>
      <c r="J542" s="339">
        <f>ROUND(I542*H542,2)</f>
        <v>0</v>
      </c>
      <c r="K542" s="336" t="s">
        <v>131</v>
      </c>
      <c r="L542" s="35"/>
      <c r="M542" s="133" t="s">
        <v>3</v>
      </c>
      <c r="N542" s="134" t="s">
        <v>44</v>
      </c>
      <c r="O542" s="55"/>
      <c r="P542" s="135">
        <f>O542*H542</f>
        <v>0</v>
      </c>
      <c r="Q542" s="135">
        <v>0</v>
      </c>
      <c r="R542" s="135">
        <f>Q542*H542</f>
        <v>0</v>
      </c>
      <c r="S542" s="135">
        <v>0</v>
      </c>
      <c r="T542" s="136">
        <f>S542*H542</f>
        <v>0</v>
      </c>
      <c r="U542" s="34"/>
      <c r="V542" s="34"/>
      <c r="W542" s="34"/>
      <c r="X542" s="34"/>
      <c r="Y542" s="34"/>
      <c r="Z542" s="34"/>
      <c r="AA542" s="34"/>
      <c r="AB542" s="34"/>
      <c r="AC542" s="34"/>
      <c r="AD542" s="34"/>
      <c r="AE542" s="34"/>
      <c r="AR542" s="137" t="s">
        <v>187</v>
      </c>
      <c r="AT542" s="137" t="s">
        <v>127</v>
      </c>
      <c r="AU542" s="137" t="s">
        <v>83</v>
      </c>
      <c r="AY542" s="19" t="s">
        <v>124</v>
      </c>
      <c r="BE542" s="138">
        <f>IF(N542="základní",J542,0)</f>
        <v>0</v>
      </c>
      <c r="BF542" s="138">
        <f>IF(N542="snížená",J542,0)</f>
        <v>0</v>
      </c>
      <c r="BG542" s="138">
        <f>IF(N542="zákl. přenesená",J542,0)</f>
        <v>0</v>
      </c>
      <c r="BH542" s="138">
        <f>IF(N542="sníž. přenesená",J542,0)</f>
        <v>0</v>
      </c>
      <c r="BI542" s="138">
        <f>IF(N542="nulová",J542,0)</f>
        <v>0</v>
      </c>
      <c r="BJ542" s="19" t="s">
        <v>81</v>
      </c>
      <c r="BK542" s="138">
        <f>ROUND(I542*H542,2)</f>
        <v>0</v>
      </c>
      <c r="BL542" s="19" t="s">
        <v>187</v>
      </c>
      <c r="BM542" s="137" t="s">
        <v>738</v>
      </c>
    </row>
    <row r="543" spans="1:65" s="12" customFormat="1" ht="22.9" customHeight="1" x14ac:dyDescent="0.2">
      <c r="B543" s="122"/>
      <c r="C543" s="328"/>
      <c r="D543" s="329" t="s">
        <v>72</v>
      </c>
      <c r="E543" s="332" t="s">
        <v>353</v>
      </c>
      <c r="F543" s="332" t="s">
        <v>354</v>
      </c>
      <c r="G543" s="328"/>
      <c r="H543" s="328"/>
      <c r="I543" s="124"/>
      <c r="J543" s="333">
        <f>BK543</f>
        <v>0</v>
      </c>
      <c r="K543" s="328"/>
      <c r="L543" s="122"/>
      <c r="M543" s="125"/>
      <c r="N543" s="126"/>
      <c r="O543" s="126"/>
      <c r="P543" s="127">
        <f>SUM(P544:P551)</f>
        <v>0</v>
      </c>
      <c r="Q543" s="126"/>
      <c r="R543" s="127">
        <f>SUM(R544:R551)</f>
        <v>6.4271999999999996E-2</v>
      </c>
      <c r="S543" s="126"/>
      <c r="T543" s="128">
        <f>SUM(T544:T551)</f>
        <v>0</v>
      </c>
      <c r="AR543" s="123" t="s">
        <v>83</v>
      </c>
      <c r="AT543" s="129" t="s">
        <v>72</v>
      </c>
      <c r="AU543" s="129" t="s">
        <v>81</v>
      </c>
      <c r="AY543" s="123" t="s">
        <v>124</v>
      </c>
      <c r="BK543" s="130">
        <f>SUM(BK544:BK551)</f>
        <v>0</v>
      </c>
    </row>
    <row r="544" spans="1:65" s="2" customFormat="1" ht="24" x14ac:dyDescent="0.2">
      <c r="A544" s="34"/>
      <c r="B544" s="131"/>
      <c r="C544" s="334" t="s">
        <v>740</v>
      </c>
      <c r="D544" s="334" t="s">
        <v>127</v>
      </c>
      <c r="E544" s="335" t="s">
        <v>1151</v>
      </c>
      <c r="F544" s="336" t="s">
        <v>1152</v>
      </c>
      <c r="G544" s="337" t="s">
        <v>130</v>
      </c>
      <c r="H544" s="338">
        <v>4.32</v>
      </c>
      <c r="I544" s="132"/>
      <c r="J544" s="339">
        <f>ROUND(I544*H544,2)</f>
        <v>0</v>
      </c>
      <c r="K544" s="336" t="s">
        <v>3</v>
      </c>
      <c r="L544" s="35"/>
      <c r="M544" s="133" t="s">
        <v>3</v>
      </c>
      <c r="N544" s="134" t="s">
        <v>44</v>
      </c>
      <c r="O544" s="55"/>
      <c r="P544" s="135">
        <f>O544*H544</f>
        <v>0</v>
      </c>
      <c r="Q544" s="135">
        <v>0</v>
      </c>
      <c r="R544" s="135">
        <f>Q544*H544</f>
        <v>0</v>
      </c>
      <c r="S544" s="135">
        <v>0</v>
      </c>
      <c r="T544" s="136">
        <f>S544*H544</f>
        <v>0</v>
      </c>
      <c r="U544" s="34"/>
      <c r="V544" s="34"/>
      <c r="W544" s="34"/>
      <c r="X544" s="34"/>
      <c r="Y544" s="34"/>
      <c r="Z544" s="34"/>
      <c r="AA544" s="34"/>
      <c r="AB544" s="34"/>
      <c r="AC544" s="34"/>
      <c r="AD544" s="34"/>
      <c r="AE544" s="34"/>
      <c r="AR544" s="137" t="s">
        <v>187</v>
      </c>
      <c r="AT544" s="137" t="s">
        <v>127</v>
      </c>
      <c r="AU544" s="137" t="s">
        <v>83</v>
      </c>
      <c r="AY544" s="19" t="s">
        <v>124</v>
      </c>
      <c r="BE544" s="138">
        <f>IF(N544="základní",J544,0)</f>
        <v>0</v>
      </c>
      <c r="BF544" s="138">
        <f>IF(N544="snížená",J544,0)</f>
        <v>0</v>
      </c>
      <c r="BG544" s="138">
        <f>IF(N544="zákl. přenesená",J544,0)</f>
        <v>0</v>
      </c>
      <c r="BH544" s="138">
        <f>IF(N544="sníž. přenesená",J544,0)</f>
        <v>0</v>
      </c>
      <c r="BI544" s="138">
        <f>IF(N544="nulová",J544,0)</f>
        <v>0</v>
      </c>
      <c r="BJ544" s="19" t="s">
        <v>81</v>
      </c>
      <c r="BK544" s="138">
        <f>ROUND(I544*H544,2)</f>
        <v>0</v>
      </c>
      <c r="BL544" s="19" t="s">
        <v>187</v>
      </c>
      <c r="BM544" s="137" t="s">
        <v>1153</v>
      </c>
    </row>
    <row r="545" spans="1:65" s="2" customFormat="1" ht="29.25" x14ac:dyDescent="0.2">
      <c r="A545" s="34"/>
      <c r="B545" s="35"/>
      <c r="C545" s="326"/>
      <c r="D545" s="345" t="s">
        <v>133</v>
      </c>
      <c r="E545" s="326"/>
      <c r="F545" s="346" t="s">
        <v>1154</v>
      </c>
      <c r="G545" s="326"/>
      <c r="H545" s="326"/>
      <c r="I545" s="139"/>
      <c r="J545" s="326"/>
      <c r="K545" s="326"/>
      <c r="L545" s="35"/>
      <c r="M545" s="140"/>
      <c r="N545" s="141"/>
      <c r="O545" s="55"/>
      <c r="P545" s="55"/>
      <c r="Q545" s="55"/>
      <c r="R545" s="55"/>
      <c r="S545" s="55"/>
      <c r="T545" s="56"/>
      <c r="U545" s="34"/>
      <c r="V545" s="34"/>
      <c r="W545" s="34"/>
      <c r="X545" s="34"/>
      <c r="Y545" s="34"/>
      <c r="Z545" s="34"/>
      <c r="AA545" s="34"/>
      <c r="AB545" s="34"/>
      <c r="AC545" s="34"/>
      <c r="AD545" s="34"/>
      <c r="AE545" s="34"/>
      <c r="AT545" s="19" t="s">
        <v>133</v>
      </c>
      <c r="AU545" s="19" t="s">
        <v>83</v>
      </c>
    </row>
    <row r="546" spans="1:65" s="2" customFormat="1" ht="16.5" customHeight="1" x14ac:dyDescent="0.2">
      <c r="A546" s="34"/>
      <c r="B546" s="131"/>
      <c r="C546" s="358" t="s">
        <v>372</v>
      </c>
      <c r="D546" s="358" t="s">
        <v>230</v>
      </c>
      <c r="E546" s="359" t="s">
        <v>1155</v>
      </c>
      <c r="F546" s="360" t="s">
        <v>1156</v>
      </c>
      <c r="G546" s="361" t="s">
        <v>130</v>
      </c>
      <c r="H546" s="362">
        <v>4.32</v>
      </c>
      <c r="I546" s="166"/>
      <c r="J546" s="363">
        <f>ROUND(I546*H546,2)</f>
        <v>0</v>
      </c>
      <c r="K546" s="360" t="s">
        <v>3</v>
      </c>
      <c r="L546" s="167"/>
      <c r="M546" s="168" t="s">
        <v>3</v>
      </c>
      <c r="N546" s="169" t="s">
        <v>44</v>
      </c>
      <c r="O546" s="55"/>
      <c r="P546" s="135">
        <f>O546*H546</f>
        <v>0</v>
      </c>
      <c r="Q546" s="135">
        <v>0</v>
      </c>
      <c r="R546" s="135">
        <f>Q546*H546</f>
        <v>0</v>
      </c>
      <c r="S546" s="135">
        <v>0</v>
      </c>
      <c r="T546" s="136">
        <f>S546*H546</f>
        <v>0</v>
      </c>
      <c r="U546" s="34"/>
      <c r="V546" s="34"/>
      <c r="W546" s="34"/>
      <c r="X546" s="34"/>
      <c r="Y546" s="34"/>
      <c r="Z546" s="34"/>
      <c r="AA546" s="34"/>
      <c r="AB546" s="34"/>
      <c r="AC546" s="34"/>
      <c r="AD546" s="34"/>
      <c r="AE546" s="34"/>
      <c r="AR546" s="137" t="s">
        <v>233</v>
      </c>
      <c r="AT546" s="137" t="s">
        <v>230</v>
      </c>
      <c r="AU546" s="137" t="s">
        <v>83</v>
      </c>
      <c r="AY546" s="19" t="s">
        <v>124</v>
      </c>
      <c r="BE546" s="138">
        <f>IF(N546="základní",J546,0)</f>
        <v>0</v>
      </c>
      <c r="BF546" s="138">
        <f>IF(N546="snížená",J546,0)</f>
        <v>0</v>
      </c>
      <c r="BG546" s="138">
        <f>IF(N546="zákl. přenesená",J546,0)</f>
        <v>0</v>
      </c>
      <c r="BH546" s="138">
        <f>IF(N546="sníž. přenesená",J546,0)</f>
        <v>0</v>
      </c>
      <c r="BI546" s="138">
        <f>IF(N546="nulová",J546,0)</f>
        <v>0</v>
      </c>
      <c r="BJ546" s="19" t="s">
        <v>81</v>
      </c>
      <c r="BK546" s="138">
        <f>ROUND(I546*H546,2)</f>
        <v>0</v>
      </c>
      <c r="BL546" s="19" t="s">
        <v>187</v>
      </c>
      <c r="BM546" s="137" t="s">
        <v>1157</v>
      </c>
    </row>
    <row r="547" spans="1:65" s="2" customFormat="1" ht="21.75" customHeight="1" x14ac:dyDescent="0.2">
      <c r="A547" s="34"/>
      <c r="B547" s="131"/>
      <c r="C547" s="334" t="s">
        <v>747</v>
      </c>
      <c r="D547" s="334" t="s">
        <v>127</v>
      </c>
      <c r="E547" s="335" t="s">
        <v>1158</v>
      </c>
      <c r="F547" s="336" t="s">
        <v>1159</v>
      </c>
      <c r="G547" s="337" t="s">
        <v>130</v>
      </c>
      <c r="H547" s="338">
        <v>49.44</v>
      </c>
      <c r="I547" s="132"/>
      <c r="J547" s="339">
        <f>ROUND(I547*H547,2)</f>
        <v>0</v>
      </c>
      <c r="K547" s="336" t="s">
        <v>3</v>
      </c>
      <c r="L547" s="35"/>
      <c r="M547" s="133" t="s">
        <v>3</v>
      </c>
      <c r="N547" s="134" t="s">
        <v>44</v>
      </c>
      <c r="O547" s="55"/>
      <c r="P547" s="135">
        <f>O547*H547</f>
        <v>0</v>
      </c>
      <c r="Q547" s="135">
        <v>0</v>
      </c>
      <c r="R547" s="135">
        <f>Q547*H547</f>
        <v>0</v>
      </c>
      <c r="S547" s="135">
        <v>0</v>
      </c>
      <c r="T547" s="136">
        <f>S547*H547</f>
        <v>0</v>
      </c>
      <c r="U547" s="34"/>
      <c r="V547" s="34"/>
      <c r="W547" s="34"/>
      <c r="X547" s="34"/>
      <c r="Y547" s="34"/>
      <c r="Z547" s="34"/>
      <c r="AA547" s="34"/>
      <c r="AB547" s="34"/>
      <c r="AC547" s="34"/>
      <c r="AD547" s="34"/>
      <c r="AE547" s="34"/>
      <c r="AR547" s="137" t="s">
        <v>187</v>
      </c>
      <c r="AT547" s="137" t="s">
        <v>127</v>
      </c>
      <c r="AU547" s="137" t="s">
        <v>83</v>
      </c>
      <c r="AY547" s="19" t="s">
        <v>124</v>
      </c>
      <c r="BE547" s="138">
        <f>IF(N547="základní",J547,0)</f>
        <v>0</v>
      </c>
      <c r="BF547" s="138">
        <f>IF(N547="snížená",J547,0)</f>
        <v>0</v>
      </c>
      <c r="BG547" s="138">
        <f>IF(N547="zákl. přenesená",J547,0)</f>
        <v>0</v>
      </c>
      <c r="BH547" s="138">
        <f>IF(N547="sníž. přenesená",J547,0)</f>
        <v>0</v>
      </c>
      <c r="BI547" s="138">
        <f>IF(N547="nulová",J547,0)</f>
        <v>0</v>
      </c>
      <c r="BJ547" s="19" t="s">
        <v>81</v>
      </c>
      <c r="BK547" s="138">
        <f>ROUND(I547*H547,2)</f>
        <v>0</v>
      </c>
      <c r="BL547" s="19" t="s">
        <v>187</v>
      </c>
      <c r="BM547" s="137" t="s">
        <v>1160</v>
      </c>
    </row>
    <row r="548" spans="1:65" s="2" customFormat="1" ht="29.25" x14ac:dyDescent="0.2">
      <c r="A548" s="34"/>
      <c r="B548" s="35"/>
      <c r="C548" s="326"/>
      <c r="D548" s="345" t="s">
        <v>133</v>
      </c>
      <c r="E548" s="326"/>
      <c r="F548" s="346" t="s">
        <v>1154</v>
      </c>
      <c r="G548" s="326"/>
      <c r="H548" s="326"/>
      <c r="I548" s="139"/>
      <c r="J548" s="326"/>
      <c r="K548" s="326"/>
      <c r="L548" s="35"/>
      <c r="M548" s="140"/>
      <c r="N548" s="141"/>
      <c r="O548" s="55"/>
      <c r="P548" s="55"/>
      <c r="Q548" s="55"/>
      <c r="R548" s="55"/>
      <c r="S548" s="55"/>
      <c r="T548" s="56"/>
      <c r="U548" s="34"/>
      <c r="V548" s="34"/>
      <c r="W548" s="34"/>
      <c r="X548" s="34"/>
      <c r="Y548" s="34"/>
      <c r="Z548" s="34"/>
      <c r="AA548" s="34"/>
      <c r="AB548" s="34"/>
      <c r="AC548" s="34"/>
      <c r="AD548" s="34"/>
      <c r="AE548" s="34"/>
      <c r="AT548" s="19" t="s">
        <v>133</v>
      </c>
      <c r="AU548" s="19" t="s">
        <v>83</v>
      </c>
    </row>
    <row r="549" spans="1:65" s="2" customFormat="1" ht="16.5" customHeight="1" x14ac:dyDescent="0.2">
      <c r="A549" s="34"/>
      <c r="B549" s="131"/>
      <c r="C549" s="358" t="s">
        <v>374</v>
      </c>
      <c r="D549" s="358" t="s">
        <v>230</v>
      </c>
      <c r="E549" s="359" t="s">
        <v>1161</v>
      </c>
      <c r="F549" s="360" t="s">
        <v>1162</v>
      </c>
      <c r="G549" s="361" t="s">
        <v>130</v>
      </c>
      <c r="H549" s="362">
        <v>49.44</v>
      </c>
      <c r="I549" s="166"/>
      <c r="J549" s="363">
        <f>ROUND(I549*H549,2)</f>
        <v>0</v>
      </c>
      <c r="K549" s="360" t="s">
        <v>131</v>
      </c>
      <c r="L549" s="167"/>
      <c r="M549" s="168" t="s">
        <v>3</v>
      </c>
      <c r="N549" s="169" t="s">
        <v>44</v>
      </c>
      <c r="O549" s="55"/>
      <c r="P549" s="135">
        <f>O549*H549</f>
        <v>0</v>
      </c>
      <c r="Q549" s="135">
        <v>1.2999999999999999E-3</v>
      </c>
      <c r="R549" s="135">
        <f>Q549*H549</f>
        <v>6.4271999999999996E-2</v>
      </c>
      <c r="S549" s="135">
        <v>0</v>
      </c>
      <c r="T549" s="136">
        <f>S549*H549</f>
        <v>0</v>
      </c>
      <c r="U549" s="34"/>
      <c r="V549" s="34"/>
      <c r="W549" s="34"/>
      <c r="X549" s="34"/>
      <c r="Y549" s="34"/>
      <c r="Z549" s="34"/>
      <c r="AA549" s="34"/>
      <c r="AB549" s="34"/>
      <c r="AC549" s="34"/>
      <c r="AD549" s="34"/>
      <c r="AE549" s="34"/>
      <c r="AR549" s="137" t="s">
        <v>233</v>
      </c>
      <c r="AT549" s="137" t="s">
        <v>230</v>
      </c>
      <c r="AU549" s="137" t="s">
        <v>83</v>
      </c>
      <c r="AY549" s="19" t="s">
        <v>124</v>
      </c>
      <c r="BE549" s="138">
        <f>IF(N549="základní",J549,0)</f>
        <v>0</v>
      </c>
      <c r="BF549" s="138">
        <f>IF(N549="snížená",J549,0)</f>
        <v>0</v>
      </c>
      <c r="BG549" s="138">
        <f>IF(N549="zákl. přenesená",J549,0)</f>
        <v>0</v>
      </c>
      <c r="BH549" s="138">
        <f>IF(N549="sníž. přenesená",J549,0)</f>
        <v>0</v>
      </c>
      <c r="BI549" s="138">
        <f>IF(N549="nulová",J549,0)</f>
        <v>0</v>
      </c>
      <c r="BJ549" s="19" t="s">
        <v>81</v>
      </c>
      <c r="BK549" s="138">
        <f>ROUND(I549*H549,2)</f>
        <v>0</v>
      </c>
      <c r="BL549" s="19" t="s">
        <v>187</v>
      </c>
      <c r="BM549" s="137" t="s">
        <v>1163</v>
      </c>
    </row>
    <row r="550" spans="1:65" s="2" customFormat="1" ht="24" x14ac:dyDescent="0.2">
      <c r="A550" s="34"/>
      <c r="B550" s="131"/>
      <c r="C550" s="334" t="s">
        <v>754</v>
      </c>
      <c r="D550" s="334" t="s">
        <v>127</v>
      </c>
      <c r="E550" s="335" t="s">
        <v>1164</v>
      </c>
      <c r="F550" s="336" t="s">
        <v>1165</v>
      </c>
      <c r="G550" s="337" t="s">
        <v>177</v>
      </c>
      <c r="H550" s="338">
        <v>6.4000000000000001E-2</v>
      </c>
      <c r="I550" s="132"/>
      <c r="J550" s="339">
        <f>ROUND(I550*H550,2)</f>
        <v>0</v>
      </c>
      <c r="K550" s="336" t="s">
        <v>131</v>
      </c>
      <c r="L550" s="35"/>
      <c r="M550" s="133" t="s">
        <v>3</v>
      </c>
      <c r="N550" s="134" t="s">
        <v>44</v>
      </c>
      <c r="O550" s="55"/>
      <c r="P550" s="135">
        <f>O550*H550</f>
        <v>0</v>
      </c>
      <c r="Q550" s="135">
        <v>0</v>
      </c>
      <c r="R550" s="135">
        <f>Q550*H550</f>
        <v>0</v>
      </c>
      <c r="S550" s="135">
        <v>0</v>
      </c>
      <c r="T550" s="136">
        <f>S550*H550</f>
        <v>0</v>
      </c>
      <c r="U550" s="34"/>
      <c r="V550" s="34"/>
      <c r="W550" s="34"/>
      <c r="X550" s="34"/>
      <c r="Y550" s="34"/>
      <c r="Z550" s="34"/>
      <c r="AA550" s="34"/>
      <c r="AB550" s="34"/>
      <c r="AC550" s="34"/>
      <c r="AD550" s="34"/>
      <c r="AE550" s="34"/>
      <c r="AR550" s="137" t="s">
        <v>187</v>
      </c>
      <c r="AT550" s="137" t="s">
        <v>127</v>
      </c>
      <c r="AU550" s="137" t="s">
        <v>83</v>
      </c>
      <c r="AY550" s="19" t="s">
        <v>124</v>
      </c>
      <c r="BE550" s="138">
        <f>IF(N550="základní",J550,0)</f>
        <v>0</v>
      </c>
      <c r="BF550" s="138">
        <f>IF(N550="snížená",J550,0)</f>
        <v>0</v>
      </c>
      <c r="BG550" s="138">
        <f>IF(N550="zákl. přenesená",J550,0)</f>
        <v>0</v>
      </c>
      <c r="BH550" s="138">
        <f>IF(N550="sníž. přenesená",J550,0)</f>
        <v>0</v>
      </c>
      <c r="BI550" s="138">
        <f>IF(N550="nulová",J550,0)</f>
        <v>0</v>
      </c>
      <c r="BJ550" s="19" t="s">
        <v>81</v>
      </c>
      <c r="BK550" s="138">
        <f>ROUND(I550*H550,2)</f>
        <v>0</v>
      </c>
      <c r="BL550" s="19" t="s">
        <v>187</v>
      </c>
      <c r="BM550" s="137" t="s">
        <v>1166</v>
      </c>
    </row>
    <row r="551" spans="1:65" s="2" customFormat="1" ht="78" x14ac:dyDescent="0.2">
      <c r="A551" s="34"/>
      <c r="B551" s="35"/>
      <c r="C551" s="326"/>
      <c r="D551" s="345" t="s">
        <v>133</v>
      </c>
      <c r="E551" s="326"/>
      <c r="F551" s="346" t="s">
        <v>1167</v>
      </c>
      <c r="G551" s="326"/>
      <c r="H551" s="326"/>
      <c r="I551" s="139"/>
      <c r="J551" s="326"/>
      <c r="K551" s="326"/>
      <c r="L551" s="35"/>
      <c r="M551" s="140"/>
      <c r="N551" s="141"/>
      <c r="O551" s="55"/>
      <c r="P551" s="55"/>
      <c r="Q551" s="55"/>
      <c r="R551" s="55"/>
      <c r="S551" s="55"/>
      <c r="T551" s="56"/>
      <c r="U551" s="34"/>
      <c r="V551" s="34"/>
      <c r="W551" s="34"/>
      <c r="X551" s="34"/>
      <c r="Y551" s="34"/>
      <c r="Z551" s="34"/>
      <c r="AA551" s="34"/>
      <c r="AB551" s="34"/>
      <c r="AC551" s="34"/>
      <c r="AD551" s="34"/>
      <c r="AE551" s="34"/>
      <c r="AT551" s="19" t="s">
        <v>133</v>
      </c>
      <c r="AU551" s="19" t="s">
        <v>83</v>
      </c>
    </row>
    <row r="552" spans="1:65" s="12" customFormat="1" ht="22.9" customHeight="1" x14ac:dyDescent="0.2">
      <c r="B552" s="122"/>
      <c r="C552" s="328"/>
      <c r="D552" s="329" t="s">
        <v>72</v>
      </c>
      <c r="E552" s="332" t="s">
        <v>1168</v>
      </c>
      <c r="F552" s="332" t="s">
        <v>1169</v>
      </c>
      <c r="G552" s="328"/>
      <c r="H552" s="328"/>
      <c r="I552" s="124"/>
      <c r="J552" s="333">
        <f>BK552</f>
        <v>0</v>
      </c>
      <c r="K552" s="328"/>
      <c r="L552" s="122"/>
      <c r="M552" s="125"/>
      <c r="N552" s="126"/>
      <c r="O552" s="126"/>
      <c r="P552" s="127">
        <f>SUM(P553:P557)</f>
        <v>0</v>
      </c>
      <c r="Q552" s="126"/>
      <c r="R552" s="127">
        <f>SUM(R553:R557)</f>
        <v>1.0958999999999999E-3</v>
      </c>
      <c r="S552" s="126"/>
      <c r="T552" s="128">
        <f>SUM(T553:T557)</f>
        <v>0</v>
      </c>
      <c r="AR552" s="123" t="s">
        <v>83</v>
      </c>
      <c r="AT552" s="129" t="s">
        <v>72</v>
      </c>
      <c r="AU552" s="129" t="s">
        <v>81</v>
      </c>
      <c r="AY552" s="123" t="s">
        <v>124</v>
      </c>
      <c r="BK552" s="130">
        <f>SUM(BK553:BK557)</f>
        <v>0</v>
      </c>
    </row>
    <row r="553" spans="1:65" s="2" customFormat="1" ht="16.5" customHeight="1" x14ac:dyDescent="0.2">
      <c r="A553" s="34"/>
      <c r="B553" s="131"/>
      <c r="C553" s="334" t="s">
        <v>375</v>
      </c>
      <c r="D553" s="334" t="s">
        <v>127</v>
      </c>
      <c r="E553" s="335" t="s">
        <v>1170</v>
      </c>
      <c r="F553" s="336" t="s">
        <v>1171</v>
      </c>
      <c r="G553" s="337" t="s">
        <v>130</v>
      </c>
      <c r="H553" s="338">
        <v>10.64</v>
      </c>
      <c r="I553" s="132"/>
      <c r="J553" s="339">
        <f>ROUND(I553*H553,2)</f>
        <v>0</v>
      </c>
      <c r="K553" s="336" t="s">
        <v>131</v>
      </c>
      <c r="L553" s="35"/>
      <c r="M553" s="133" t="s">
        <v>3</v>
      </c>
      <c r="N553" s="134" t="s">
        <v>44</v>
      </c>
      <c r="O553" s="55"/>
      <c r="P553" s="135">
        <f>O553*H553</f>
        <v>0</v>
      </c>
      <c r="Q553" s="135">
        <v>0</v>
      </c>
      <c r="R553" s="135">
        <f>Q553*H553</f>
        <v>0</v>
      </c>
      <c r="S553" s="135">
        <v>0</v>
      </c>
      <c r="T553" s="136">
        <f>S553*H553</f>
        <v>0</v>
      </c>
      <c r="U553" s="34"/>
      <c r="V553" s="34"/>
      <c r="W553" s="34"/>
      <c r="X553" s="34"/>
      <c r="Y553" s="34"/>
      <c r="Z553" s="34"/>
      <c r="AA553" s="34"/>
      <c r="AB553" s="34"/>
      <c r="AC553" s="34"/>
      <c r="AD553" s="34"/>
      <c r="AE553" s="34"/>
      <c r="AR553" s="137" t="s">
        <v>187</v>
      </c>
      <c r="AT553" s="137" t="s">
        <v>127</v>
      </c>
      <c r="AU553" s="137" t="s">
        <v>83</v>
      </c>
      <c r="AY553" s="19" t="s">
        <v>124</v>
      </c>
      <c r="BE553" s="138">
        <f>IF(N553="základní",J553,0)</f>
        <v>0</v>
      </c>
      <c r="BF553" s="138">
        <f>IF(N553="snížená",J553,0)</f>
        <v>0</v>
      </c>
      <c r="BG553" s="138">
        <f>IF(N553="zákl. přenesená",J553,0)</f>
        <v>0</v>
      </c>
      <c r="BH553" s="138">
        <f>IF(N553="sníž. přenesená",J553,0)</f>
        <v>0</v>
      </c>
      <c r="BI553" s="138">
        <f>IF(N553="nulová",J553,0)</f>
        <v>0</v>
      </c>
      <c r="BJ553" s="19" t="s">
        <v>81</v>
      </c>
      <c r="BK553" s="138">
        <f>ROUND(I553*H553,2)</f>
        <v>0</v>
      </c>
      <c r="BL553" s="19" t="s">
        <v>187</v>
      </c>
      <c r="BM553" s="137" t="s">
        <v>1172</v>
      </c>
    </row>
    <row r="554" spans="1:65" s="2" customFormat="1" ht="16.5" customHeight="1" x14ac:dyDescent="0.2">
      <c r="A554" s="34"/>
      <c r="B554" s="131"/>
      <c r="C554" s="358" t="s">
        <v>762</v>
      </c>
      <c r="D554" s="358" t="s">
        <v>230</v>
      </c>
      <c r="E554" s="359" t="s">
        <v>1173</v>
      </c>
      <c r="F554" s="360" t="s">
        <v>1174</v>
      </c>
      <c r="G554" s="361" t="s">
        <v>130</v>
      </c>
      <c r="H554" s="362">
        <v>10.959</v>
      </c>
      <c r="I554" s="166"/>
      <c r="J554" s="363">
        <f>ROUND(I554*H554,2)</f>
        <v>0</v>
      </c>
      <c r="K554" s="360" t="s">
        <v>131</v>
      </c>
      <c r="L554" s="167"/>
      <c r="M554" s="168" t="s">
        <v>3</v>
      </c>
      <c r="N554" s="169" t="s">
        <v>44</v>
      </c>
      <c r="O554" s="55"/>
      <c r="P554" s="135">
        <f>O554*H554</f>
        <v>0</v>
      </c>
      <c r="Q554" s="135">
        <v>1E-4</v>
      </c>
      <c r="R554" s="135">
        <f>Q554*H554</f>
        <v>1.0958999999999999E-3</v>
      </c>
      <c r="S554" s="135">
        <v>0</v>
      </c>
      <c r="T554" s="136">
        <f>S554*H554</f>
        <v>0</v>
      </c>
      <c r="U554" s="34"/>
      <c r="V554" s="34"/>
      <c r="W554" s="34"/>
      <c r="X554" s="34"/>
      <c r="Y554" s="34"/>
      <c r="Z554" s="34"/>
      <c r="AA554" s="34"/>
      <c r="AB554" s="34"/>
      <c r="AC554" s="34"/>
      <c r="AD554" s="34"/>
      <c r="AE554" s="34"/>
      <c r="AR554" s="137" t="s">
        <v>233</v>
      </c>
      <c r="AT554" s="137" t="s">
        <v>230</v>
      </c>
      <c r="AU554" s="137" t="s">
        <v>83</v>
      </c>
      <c r="AY554" s="19" t="s">
        <v>124</v>
      </c>
      <c r="BE554" s="138">
        <f>IF(N554="základní",J554,0)</f>
        <v>0</v>
      </c>
      <c r="BF554" s="138">
        <f>IF(N554="snížená",J554,0)</f>
        <v>0</v>
      </c>
      <c r="BG554" s="138">
        <f>IF(N554="zákl. přenesená",J554,0)</f>
        <v>0</v>
      </c>
      <c r="BH554" s="138">
        <f>IF(N554="sníž. přenesená",J554,0)</f>
        <v>0</v>
      </c>
      <c r="BI554" s="138">
        <f>IF(N554="nulová",J554,0)</f>
        <v>0</v>
      </c>
      <c r="BJ554" s="19" t="s">
        <v>81</v>
      </c>
      <c r="BK554" s="138">
        <f>ROUND(I554*H554,2)</f>
        <v>0</v>
      </c>
      <c r="BL554" s="19" t="s">
        <v>187</v>
      </c>
      <c r="BM554" s="137" t="s">
        <v>1175</v>
      </c>
    </row>
    <row r="555" spans="1:65" s="13" customFormat="1" x14ac:dyDescent="0.2">
      <c r="B555" s="142"/>
      <c r="C555" s="347"/>
      <c r="D555" s="345" t="s">
        <v>135</v>
      </c>
      <c r="E555" s="347"/>
      <c r="F555" s="349" t="s">
        <v>1176</v>
      </c>
      <c r="G555" s="347"/>
      <c r="H555" s="350">
        <v>10.959</v>
      </c>
      <c r="I555" s="144"/>
      <c r="J555" s="347"/>
      <c r="K555" s="347"/>
      <c r="L555" s="142"/>
      <c r="M555" s="145"/>
      <c r="N555" s="146"/>
      <c r="O555" s="146"/>
      <c r="P555" s="146"/>
      <c r="Q555" s="146"/>
      <c r="R555" s="146"/>
      <c r="S555" s="146"/>
      <c r="T555" s="147"/>
      <c r="AT555" s="143" t="s">
        <v>135</v>
      </c>
      <c r="AU555" s="143" t="s">
        <v>83</v>
      </c>
      <c r="AV555" s="13" t="s">
        <v>83</v>
      </c>
      <c r="AW555" s="13" t="s">
        <v>4</v>
      </c>
      <c r="AX555" s="13" t="s">
        <v>81</v>
      </c>
      <c r="AY555" s="143" t="s">
        <v>124</v>
      </c>
    </row>
    <row r="556" spans="1:65" s="2" customFormat="1" ht="24" x14ac:dyDescent="0.2">
      <c r="A556" s="34"/>
      <c r="B556" s="131"/>
      <c r="C556" s="334" t="s">
        <v>377</v>
      </c>
      <c r="D556" s="334" t="s">
        <v>127</v>
      </c>
      <c r="E556" s="335" t="s">
        <v>1177</v>
      </c>
      <c r="F556" s="336" t="s">
        <v>1178</v>
      </c>
      <c r="G556" s="337" t="s">
        <v>177</v>
      </c>
      <c r="H556" s="338">
        <v>1E-3</v>
      </c>
      <c r="I556" s="132"/>
      <c r="J556" s="339">
        <f>ROUND(I556*H556,2)</f>
        <v>0</v>
      </c>
      <c r="K556" s="336" t="s">
        <v>131</v>
      </c>
      <c r="L556" s="35"/>
      <c r="M556" s="133" t="s">
        <v>3</v>
      </c>
      <c r="N556" s="134" t="s">
        <v>44</v>
      </c>
      <c r="O556" s="55"/>
      <c r="P556" s="135">
        <f>O556*H556</f>
        <v>0</v>
      </c>
      <c r="Q556" s="135">
        <v>0</v>
      </c>
      <c r="R556" s="135">
        <f>Q556*H556</f>
        <v>0</v>
      </c>
      <c r="S556" s="135">
        <v>0</v>
      </c>
      <c r="T556" s="136">
        <f>S556*H556</f>
        <v>0</v>
      </c>
      <c r="U556" s="34"/>
      <c r="V556" s="34"/>
      <c r="W556" s="34"/>
      <c r="X556" s="34"/>
      <c r="Y556" s="34"/>
      <c r="Z556" s="34"/>
      <c r="AA556" s="34"/>
      <c r="AB556" s="34"/>
      <c r="AC556" s="34"/>
      <c r="AD556" s="34"/>
      <c r="AE556" s="34"/>
      <c r="AR556" s="137" t="s">
        <v>187</v>
      </c>
      <c r="AT556" s="137" t="s">
        <v>127</v>
      </c>
      <c r="AU556" s="137" t="s">
        <v>83</v>
      </c>
      <c r="AY556" s="19" t="s">
        <v>124</v>
      </c>
      <c r="BE556" s="138">
        <f>IF(N556="základní",J556,0)</f>
        <v>0</v>
      </c>
      <c r="BF556" s="138">
        <f>IF(N556="snížená",J556,0)</f>
        <v>0</v>
      </c>
      <c r="BG556" s="138">
        <f>IF(N556="zákl. přenesená",J556,0)</f>
        <v>0</v>
      </c>
      <c r="BH556" s="138">
        <f>IF(N556="sníž. přenesená",J556,0)</f>
        <v>0</v>
      </c>
      <c r="BI556" s="138">
        <f>IF(N556="nulová",J556,0)</f>
        <v>0</v>
      </c>
      <c r="BJ556" s="19" t="s">
        <v>81</v>
      </c>
      <c r="BK556" s="138">
        <f>ROUND(I556*H556,2)</f>
        <v>0</v>
      </c>
      <c r="BL556" s="19" t="s">
        <v>187</v>
      </c>
      <c r="BM556" s="137" t="s">
        <v>1179</v>
      </c>
    </row>
    <row r="557" spans="1:65" s="2" customFormat="1" ht="78" x14ac:dyDescent="0.2">
      <c r="A557" s="34"/>
      <c r="B557" s="35"/>
      <c r="C557" s="326"/>
      <c r="D557" s="345" t="s">
        <v>133</v>
      </c>
      <c r="E557" s="326"/>
      <c r="F557" s="346" t="s">
        <v>1180</v>
      </c>
      <c r="G557" s="326"/>
      <c r="H557" s="326"/>
      <c r="I557" s="139"/>
      <c r="J557" s="326"/>
      <c r="K557" s="326"/>
      <c r="L557" s="35"/>
      <c r="M557" s="170"/>
      <c r="N557" s="171"/>
      <c r="O557" s="172"/>
      <c r="P557" s="172"/>
      <c r="Q557" s="172"/>
      <c r="R557" s="172"/>
      <c r="S557" s="172"/>
      <c r="T557" s="173"/>
      <c r="U557" s="34"/>
      <c r="V557" s="34"/>
      <c r="W557" s="34"/>
      <c r="X557" s="34"/>
      <c r="Y557" s="34"/>
      <c r="Z557" s="34"/>
      <c r="AA557" s="34"/>
      <c r="AB557" s="34"/>
      <c r="AC557" s="34"/>
      <c r="AD557" s="34"/>
      <c r="AE557" s="34"/>
      <c r="AT557" s="19" t="s">
        <v>133</v>
      </c>
      <c r="AU557" s="19" t="s">
        <v>83</v>
      </c>
    </row>
    <row r="558" spans="1:65" s="2" customFormat="1" ht="6.95" customHeight="1" x14ac:dyDescent="0.2">
      <c r="A558" s="34"/>
      <c r="B558" s="44"/>
      <c r="C558" s="45"/>
      <c r="D558" s="45"/>
      <c r="E558" s="45"/>
      <c r="F558" s="45"/>
      <c r="G558" s="45"/>
      <c r="H558" s="45"/>
      <c r="I558" s="344"/>
      <c r="J558" s="45"/>
      <c r="K558" s="45"/>
      <c r="L558" s="35"/>
      <c r="M558" s="34"/>
      <c r="O558" s="34"/>
      <c r="P558" s="34"/>
      <c r="Q558" s="34"/>
      <c r="R558" s="34"/>
      <c r="S558" s="34"/>
      <c r="T558" s="34"/>
      <c r="U558" s="34"/>
      <c r="V558" s="34"/>
      <c r="W558" s="34"/>
      <c r="X558" s="34"/>
      <c r="Y558" s="34"/>
      <c r="Z558" s="34"/>
      <c r="AA558" s="34"/>
      <c r="AB558" s="34"/>
      <c r="AC558" s="34"/>
      <c r="AD558" s="34"/>
      <c r="AE558" s="34"/>
    </row>
  </sheetData>
  <sheetProtection algorithmName="SHA-512" hashValue="qFuglfynrQGtaS8MLNL3SvHiQDk8DrIAGqV1VVRU4MECTbwqORBCfuNLYZW/h8TFg8uURGynrJZay+yUqQPd1A==" saltValue="Vj3a/LQED2NUeXN8HMQlMA==" spinCount="100000" sheet="1" objects="1" scenarios="1"/>
  <autoFilter ref="C95:K557" xr:uid="{00000000-0009-0000-0000-000003000000}"/>
  <mergeCells count="9">
    <mergeCell ref="E50:H50"/>
    <mergeCell ref="E86:H86"/>
    <mergeCell ref="E88:H8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BM96"/>
  <sheetViews>
    <sheetView showGridLines="0" topLeftCell="A68" workbookViewId="0">
      <selection activeCell="I87" sqref="I87"/>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10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x14ac:dyDescent="0.2">
      <c r="L2" s="297" t="s">
        <v>6</v>
      </c>
      <c r="M2" s="298"/>
      <c r="N2" s="298"/>
      <c r="O2" s="298"/>
      <c r="P2" s="298"/>
      <c r="Q2" s="298"/>
      <c r="R2" s="298"/>
      <c r="S2" s="298"/>
      <c r="T2" s="298"/>
      <c r="U2" s="298"/>
      <c r="V2" s="298"/>
      <c r="AT2" s="19" t="s">
        <v>92</v>
      </c>
    </row>
    <row r="3" spans="1:46" s="1" customFormat="1" ht="6.95" customHeight="1" x14ac:dyDescent="0.2">
      <c r="B3" s="20"/>
      <c r="C3" s="21"/>
      <c r="D3" s="21"/>
      <c r="E3" s="21"/>
      <c r="F3" s="21"/>
      <c r="G3" s="21"/>
      <c r="H3" s="21"/>
      <c r="I3" s="21"/>
      <c r="J3" s="21"/>
      <c r="K3" s="21"/>
      <c r="L3" s="22"/>
      <c r="AT3" s="19" t="s">
        <v>83</v>
      </c>
    </row>
    <row r="4" spans="1:46" s="1" customFormat="1" ht="24.95" customHeight="1" x14ac:dyDescent="0.2">
      <c r="B4" s="22"/>
      <c r="D4" s="23" t="s">
        <v>93</v>
      </c>
      <c r="L4" s="22"/>
      <c r="M4" s="90" t="s">
        <v>11</v>
      </c>
      <c r="AT4" s="19" t="s">
        <v>4</v>
      </c>
    </row>
    <row r="5" spans="1:46" s="1" customFormat="1" ht="6.95" customHeight="1" x14ac:dyDescent="0.2">
      <c r="B5" s="22"/>
      <c r="L5" s="22"/>
    </row>
    <row r="6" spans="1:46" s="1" customFormat="1" ht="12" customHeight="1" x14ac:dyDescent="0.2">
      <c r="B6" s="22"/>
      <c r="D6" s="29" t="s">
        <v>17</v>
      </c>
      <c r="L6" s="22"/>
    </row>
    <row r="7" spans="1:46" s="1" customFormat="1" ht="16.5" customHeight="1" x14ac:dyDescent="0.2">
      <c r="B7" s="22"/>
      <c r="E7" s="311" t="str">
        <f>'Rekapitulace zakázky'!K6</f>
        <v>Zateplení obvodového pláště MŠ Nad Palatou obj. Pod Lipkami 3183-5 Praha 5 Smíchov</v>
      </c>
      <c r="F7" s="312"/>
      <c r="G7" s="312"/>
      <c r="H7" s="312"/>
      <c r="L7" s="22"/>
    </row>
    <row r="8" spans="1:46" s="2" customFormat="1" ht="12" customHeight="1" x14ac:dyDescent="0.2">
      <c r="A8" s="34"/>
      <c r="B8" s="35"/>
      <c r="C8" s="34"/>
      <c r="D8" s="29" t="s">
        <v>94</v>
      </c>
      <c r="E8" s="34"/>
      <c r="F8" s="34"/>
      <c r="G8" s="34"/>
      <c r="H8" s="34"/>
      <c r="I8" s="34"/>
      <c r="J8" s="34"/>
      <c r="K8" s="34"/>
      <c r="L8" s="91"/>
      <c r="S8" s="34"/>
      <c r="T8" s="34"/>
      <c r="U8" s="34"/>
      <c r="V8" s="34"/>
      <c r="W8" s="34"/>
      <c r="X8" s="34"/>
      <c r="Y8" s="34"/>
      <c r="Z8" s="34"/>
      <c r="AA8" s="34"/>
      <c r="AB8" s="34"/>
      <c r="AC8" s="34"/>
      <c r="AD8" s="34"/>
      <c r="AE8" s="34"/>
    </row>
    <row r="9" spans="1:46" s="2" customFormat="1" ht="16.5" customHeight="1" x14ac:dyDescent="0.2">
      <c r="A9" s="34"/>
      <c r="B9" s="35"/>
      <c r="C9" s="34"/>
      <c r="D9" s="34"/>
      <c r="E9" s="291" t="s">
        <v>1181</v>
      </c>
      <c r="F9" s="310"/>
      <c r="G9" s="310"/>
      <c r="H9" s="310"/>
      <c r="I9" s="34"/>
      <c r="J9" s="34"/>
      <c r="K9" s="34"/>
      <c r="L9" s="91"/>
      <c r="S9" s="34"/>
      <c r="T9" s="34"/>
      <c r="U9" s="34"/>
      <c r="V9" s="34"/>
      <c r="W9" s="34"/>
      <c r="X9" s="34"/>
      <c r="Y9" s="34"/>
      <c r="Z9" s="34"/>
      <c r="AA9" s="34"/>
      <c r="AB9" s="34"/>
      <c r="AC9" s="34"/>
      <c r="AD9" s="34"/>
      <c r="AE9" s="34"/>
    </row>
    <row r="10" spans="1:46" s="2" customFormat="1" x14ac:dyDescent="0.2">
      <c r="A10" s="34"/>
      <c r="B10" s="35"/>
      <c r="C10" s="34"/>
      <c r="D10" s="34"/>
      <c r="E10" s="34"/>
      <c r="F10" s="34"/>
      <c r="G10" s="34"/>
      <c r="H10" s="34"/>
      <c r="I10" s="34"/>
      <c r="J10" s="34"/>
      <c r="K10" s="34"/>
      <c r="L10" s="91"/>
      <c r="S10" s="34"/>
      <c r="T10" s="34"/>
      <c r="U10" s="34"/>
      <c r="V10" s="34"/>
      <c r="W10" s="34"/>
      <c r="X10" s="34"/>
      <c r="Y10" s="34"/>
      <c r="Z10" s="34"/>
      <c r="AA10" s="34"/>
      <c r="AB10" s="34"/>
      <c r="AC10" s="34"/>
      <c r="AD10" s="34"/>
      <c r="AE10" s="34"/>
    </row>
    <row r="11" spans="1:46" s="2" customFormat="1" ht="12" customHeight="1" x14ac:dyDescent="0.2">
      <c r="A11" s="34"/>
      <c r="B11" s="35"/>
      <c r="C11" s="34"/>
      <c r="D11" s="29" t="s">
        <v>19</v>
      </c>
      <c r="E11" s="34"/>
      <c r="F11" s="27" t="s">
        <v>3</v>
      </c>
      <c r="G11" s="34"/>
      <c r="H11" s="34"/>
      <c r="I11" s="29" t="s">
        <v>20</v>
      </c>
      <c r="J11" s="27" t="s">
        <v>3</v>
      </c>
      <c r="K11" s="34"/>
      <c r="L11" s="91"/>
      <c r="S11" s="34"/>
      <c r="T11" s="34"/>
      <c r="U11" s="34"/>
      <c r="V11" s="34"/>
      <c r="W11" s="34"/>
      <c r="X11" s="34"/>
      <c r="Y11" s="34"/>
      <c r="Z11" s="34"/>
      <c r="AA11" s="34"/>
      <c r="AB11" s="34"/>
      <c r="AC11" s="34"/>
      <c r="AD11" s="34"/>
      <c r="AE11" s="34"/>
    </row>
    <row r="12" spans="1:46" s="2" customFormat="1" ht="12" customHeight="1" x14ac:dyDescent="0.2">
      <c r="A12" s="34"/>
      <c r="B12" s="35"/>
      <c r="C12" s="34"/>
      <c r="D12" s="29" t="s">
        <v>21</v>
      </c>
      <c r="E12" s="34"/>
      <c r="F12" s="27" t="s">
        <v>22</v>
      </c>
      <c r="G12" s="34"/>
      <c r="H12" s="34"/>
      <c r="I12" s="29" t="s">
        <v>23</v>
      </c>
      <c r="J12" s="52">
        <f>'Rekapitulace zakázky'!AN8</f>
        <v>44316</v>
      </c>
      <c r="K12" s="34"/>
      <c r="L12" s="91"/>
      <c r="S12" s="34"/>
      <c r="T12" s="34"/>
      <c r="U12" s="34"/>
      <c r="V12" s="34"/>
      <c r="W12" s="34"/>
      <c r="X12" s="34"/>
      <c r="Y12" s="34"/>
      <c r="Z12" s="34"/>
      <c r="AA12" s="34"/>
      <c r="AB12" s="34"/>
      <c r="AC12" s="34"/>
      <c r="AD12" s="34"/>
      <c r="AE12" s="34"/>
    </row>
    <row r="13" spans="1:46" s="2" customFormat="1" ht="10.9" customHeight="1" x14ac:dyDescent="0.2">
      <c r="A13" s="34"/>
      <c r="B13" s="35"/>
      <c r="C13" s="34"/>
      <c r="D13" s="34"/>
      <c r="E13" s="34"/>
      <c r="F13" s="34"/>
      <c r="G13" s="34"/>
      <c r="H13" s="34"/>
      <c r="I13" s="34"/>
      <c r="J13" s="34"/>
      <c r="K13" s="34"/>
      <c r="L13" s="91"/>
      <c r="S13" s="34"/>
      <c r="T13" s="34"/>
      <c r="U13" s="34"/>
      <c r="V13" s="34"/>
      <c r="W13" s="34"/>
      <c r="X13" s="34"/>
      <c r="Y13" s="34"/>
      <c r="Z13" s="34"/>
      <c r="AA13" s="34"/>
      <c r="AB13" s="34"/>
      <c r="AC13" s="34"/>
      <c r="AD13" s="34"/>
      <c r="AE13" s="34"/>
    </row>
    <row r="14" spans="1:46" s="2" customFormat="1" ht="12" customHeight="1" x14ac:dyDescent="0.2">
      <c r="A14" s="34"/>
      <c r="B14" s="35"/>
      <c r="C14" s="34"/>
      <c r="D14" s="29" t="s">
        <v>24</v>
      </c>
      <c r="E14" s="34"/>
      <c r="F14" s="34"/>
      <c r="G14" s="34"/>
      <c r="H14" s="34"/>
      <c r="I14" s="29" t="s">
        <v>25</v>
      </c>
      <c r="J14" s="27" t="s">
        <v>3</v>
      </c>
      <c r="K14" s="34"/>
      <c r="L14" s="91"/>
      <c r="S14" s="34"/>
      <c r="T14" s="34"/>
      <c r="U14" s="34"/>
      <c r="V14" s="34"/>
      <c r="W14" s="34"/>
      <c r="X14" s="34"/>
      <c r="Y14" s="34"/>
      <c r="Z14" s="34"/>
      <c r="AA14" s="34"/>
      <c r="AB14" s="34"/>
      <c r="AC14" s="34"/>
      <c r="AD14" s="34"/>
      <c r="AE14" s="34"/>
    </row>
    <row r="15" spans="1:46" s="2" customFormat="1" ht="18" customHeight="1" x14ac:dyDescent="0.2">
      <c r="A15" s="34"/>
      <c r="B15" s="35"/>
      <c r="C15" s="34"/>
      <c r="D15" s="34"/>
      <c r="E15" s="27" t="s">
        <v>26</v>
      </c>
      <c r="F15" s="34"/>
      <c r="G15" s="34"/>
      <c r="H15" s="34"/>
      <c r="I15" s="29" t="s">
        <v>27</v>
      </c>
      <c r="J15" s="27" t="s">
        <v>3</v>
      </c>
      <c r="K15" s="34"/>
      <c r="L15" s="91"/>
      <c r="S15" s="34"/>
      <c r="T15" s="34"/>
      <c r="U15" s="34"/>
      <c r="V15" s="34"/>
      <c r="W15" s="34"/>
      <c r="X15" s="34"/>
      <c r="Y15" s="34"/>
      <c r="Z15" s="34"/>
      <c r="AA15" s="34"/>
      <c r="AB15" s="34"/>
      <c r="AC15" s="34"/>
      <c r="AD15" s="34"/>
      <c r="AE15" s="34"/>
    </row>
    <row r="16" spans="1:46" s="2" customFormat="1" ht="6.95" customHeight="1" x14ac:dyDescent="0.2">
      <c r="A16" s="34"/>
      <c r="B16" s="35"/>
      <c r="C16" s="34"/>
      <c r="D16" s="34"/>
      <c r="E16" s="34"/>
      <c r="F16" s="34"/>
      <c r="G16" s="34"/>
      <c r="H16" s="34"/>
      <c r="I16" s="34"/>
      <c r="J16" s="34"/>
      <c r="K16" s="34"/>
      <c r="L16" s="91"/>
      <c r="S16" s="34"/>
      <c r="T16" s="34"/>
      <c r="U16" s="34"/>
      <c r="V16" s="34"/>
      <c r="W16" s="34"/>
      <c r="X16" s="34"/>
      <c r="Y16" s="34"/>
      <c r="Z16" s="34"/>
      <c r="AA16" s="34"/>
      <c r="AB16" s="34"/>
      <c r="AC16" s="34"/>
      <c r="AD16" s="34"/>
      <c r="AE16" s="34"/>
    </row>
    <row r="17" spans="1:31" s="2" customFormat="1" ht="12" customHeight="1" x14ac:dyDescent="0.2">
      <c r="A17" s="34"/>
      <c r="B17" s="35"/>
      <c r="C17" s="34"/>
      <c r="D17" s="29" t="s">
        <v>28</v>
      </c>
      <c r="E17" s="34"/>
      <c r="F17" s="34"/>
      <c r="G17" s="34"/>
      <c r="H17" s="34"/>
      <c r="I17" s="29" t="s">
        <v>25</v>
      </c>
      <c r="J17" s="30" t="str">
        <f>'Rekapitulace zakázky'!AN13</f>
        <v>Vyplň údaj</v>
      </c>
      <c r="K17" s="34"/>
      <c r="L17" s="91"/>
      <c r="S17" s="34"/>
      <c r="T17" s="34"/>
      <c r="U17" s="34"/>
      <c r="V17" s="34"/>
      <c r="W17" s="34"/>
      <c r="X17" s="34"/>
      <c r="Y17" s="34"/>
      <c r="Z17" s="34"/>
      <c r="AA17" s="34"/>
      <c r="AB17" s="34"/>
      <c r="AC17" s="34"/>
      <c r="AD17" s="34"/>
      <c r="AE17" s="34"/>
    </row>
    <row r="18" spans="1:31" s="2" customFormat="1" ht="18" customHeight="1" x14ac:dyDescent="0.2">
      <c r="A18" s="34"/>
      <c r="B18" s="35"/>
      <c r="C18" s="34"/>
      <c r="D18" s="34"/>
      <c r="E18" s="313" t="str">
        <f>'Rekapitulace zakázky'!E14</f>
        <v>Vyplň údaj</v>
      </c>
      <c r="F18" s="306"/>
      <c r="G18" s="306"/>
      <c r="H18" s="306"/>
      <c r="I18" s="29" t="s">
        <v>27</v>
      </c>
      <c r="J18" s="30" t="str">
        <f>'Rekapitulace zakázky'!AN14</f>
        <v>Vyplň údaj</v>
      </c>
      <c r="K18" s="34"/>
      <c r="L18" s="91"/>
      <c r="S18" s="34"/>
      <c r="T18" s="34"/>
      <c r="U18" s="34"/>
      <c r="V18" s="34"/>
      <c r="W18" s="34"/>
      <c r="X18" s="34"/>
      <c r="Y18" s="34"/>
      <c r="Z18" s="34"/>
      <c r="AA18" s="34"/>
      <c r="AB18" s="34"/>
      <c r="AC18" s="34"/>
      <c r="AD18" s="34"/>
      <c r="AE18" s="34"/>
    </row>
    <row r="19" spans="1:31" s="2" customFormat="1" ht="6.95" customHeight="1" x14ac:dyDescent="0.2">
      <c r="A19" s="34"/>
      <c r="B19" s="35"/>
      <c r="C19" s="34"/>
      <c r="D19" s="34"/>
      <c r="E19" s="34"/>
      <c r="F19" s="34"/>
      <c r="G19" s="34"/>
      <c r="H19" s="34"/>
      <c r="I19" s="34"/>
      <c r="J19" s="34"/>
      <c r="K19" s="34"/>
      <c r="L19" s="91"/>
      <c r="S19" s="34"/>
      <c r="T19" s="34"/>
      <c r="U19" s="34"/>
      <c r="V19" s="34"/>
      <c r="W19" s="34"/>
      <c r="X19" s="34"/>
      <c r="Y19" s="34"/>
      <c r="Z19" s="34"/>
      <c r="AA19" s="34"/>
      <c r="AB19" s="34"/>
      <c r="AC19" s="34"/>
      <c r="AD19" s="34"/>
      <c r="AE19" s="34"/>
    </row>
    <row r="20" spans="1:31" s="2" customFormat="1" ht="12" customHeight="1" x14ac:dyDescent="0.2">
      <c r="A20" s="34"/>
      <c r="B20" s="35"/>
      <c r="C20" s="34"/>
      <c r="D20" s="29" t="s">
        <v>30</v>
      </c>
      <c r="E20" s="34"/>
      <c r="F20" s="34"/>
      <c r="G20" s="34"/>
      <c r="H20" s="34"/>
      <c r="I20" s="29" t="s">
        <v>25</v>
      </c>
      <c r="J20" s="27" t="s">
        <v>3</v>
      </c>
      <c r="K20" s="34"/>
      <c r="L20" s="91"/>
      <c r="S20" s="34"/>
      <c r="T20" s="34"/>
      <c r="U20" s="34"/>
      <c r="V20" s="34"/>
      <c r="W20" s="34"/>
      <c r="X20" s="34"/>
      <c r="Y20" s="34"/>
      <c r="Z20" s="34"/>
      <c r="AA20" s="34"/>
      <c r="AB20" s="34"/>
      <c r="AC20" s="34"/>
      <c r="AD20" s="34"/>
      <c r="AE20" s="34"/>
    </row>
    <row r="21" spans="1:31" s="2" customFormat="1" ht="18" customHeight="1" x14ac:dyDescent="0.2">
      <c r="A21" s="34"/>
      <c r="B21" s="35"/>
      <c r="C21" s="34"/>
      <c r="D21" s="34"/>
      <c r="E21" s="27" t="s">
        <v>31</v>
      </c>
      <c r="F21" s="34"/>
      <c r="G21" s="34"/>
      <c r="H21" s="34"/>
      <c r="I21" s="29" t="s">
        <v>27</v>
      </c>
      <c r="J21" s="27" t="s">
        <v>3</v>
      </c>
      <c r="K21" s="34"/>
      <c r="L21" s="91"/>
      <c r="S21" s="34"/>
      <c r="T21" s="34"/>
      <c r="U21" s="34"/>
      <c r="V21" s="34"/>
      <c r="W21" s="34"/>
      <c r="X21" s="34"/>
      <c r="Y21" s="34"/>
      <c r="Z21" s="34"/>
      <c r="AA21" s="34"/>
      <c r="AB21" s="34"/>
      <c r="AC21" s="34"/>
      <c r="AD21" s="34"/>
      <c r="AE21" s="34"/>
    </row>
    <row r="22" spans="1:31" s="2" customFormat="1" ht="6.95" customHeight="1" x14ac:dyDescent="0.2">
      <c r="A22" s="34"/>
      <c r="B22" s="35"/>
      <c r="C22" s="34"/>
      <c r="D22" s="34"/>
      <c r="E22" s="34"/>
      <c r="F22" s="34"/>
      <c r="G22" s="34"/>
      <c r="H22" s="34"/>
      <c r="I22" s="34"/>
      <c r="J22" s="34"/>
      <c r="K22" s="34"/>
      <c r="L22" s="91"/>
      <c r="S22" s="34"/>
      <c r="T22" s="34"/>
      <c r="U22" s="34"/>
      <c r="V22" s="34"/>
      <c r="W22" s="34"/>
      <c r="X22" s="34"/>
      <c r="Y22" s="34"/>
      <c r="Z22" s="34"/>
      <c r="AA22" s="34"/>
      <c r="AB22" s="34"/>
      <c r="AC22" s="34"/>
      <c r="AD22" s="34"/>
      <c r="AE22" s="34"/>
    </row>
    <row r="23" spans="1:31" s="2" customFormat="1" ht="12" customHeight="1" x14ac:dyDescent="0.2">
      <c r="A23" s="34"/>
      <c r="B23" s="35"/>
      <c r="C23" s="34"/>
      <c r="D23" s="29" t="s">
        <v>33</v>
      </c>
      <c r="E23" s="34"/>
      <c r="F23" s="34"/>
      <c r="G23" s="34"/>
      <c r="H23" s="34"/>
      <c r="I23" s="29" t="s">
        <v>25</v>
      </c>
      <c r="J23" s="27" t="s">
        <v>34</v>
      </c>
      <c r="K23" s="34"/>
      <c r="L23" s="91"/>
      <c r="S23" s="34"/>
      <c r="T23" s="34"/>
      <c r="U23" s="34"/>
      <c r="V23" s="34"/>
      <c r="W23" s="34"/>
      <c r="X23" s="34"/>
      <c r="Y23" s="34"/>
      <c r="Z23" s="34"/>
      <c r="AA23" s="34"/>
      <c r="AB23" s="34"/>
      <c r="AC23" s="34"/>
      <c r="AD23" s="34"/>
      <c r="AE23" s="34"/>
    </row>
    <row r="24" spans="1:31" s="2" customFormat="1" ht="18" customHeight="1" x14ac:dyDescent="0.2">
      <c r="A24" s="34"/>
      <c r="B24" s="35"/>
      <c r="C24" s="34"/>
      <c r="D24" s="34"/>
      <c r="E24" s="27" t="s">
        <v>35</v>
      </c>
      <c r="F24" s="34"/>
      <c r="G24" s="34"/>
      <c r="H24" s="34"/>
      <c r="I24" s="29" t="s">
        <v>27</v>
      </c>
      <c r="J24" s="27" t="s">
        <v>36</v>
      </c>
      <c r="K24" s="34"/>
      <c r="L24" s="91"/>
      <c r="S24" s="34"/>
      <c r="T24" s="34"/>
      <c r="U24" s="34"/>
      <c r="V24" s="34"/>
      <c r="W24" s="34"/>
      <c r="X24" s="34"/>
      <c r="Y24" s="34"/>
      <c r="Z24" s="34"/>
      <c r="AA24" s="34"/>
      <c r="AB24" s="34"/>
      <c r="AC24" s="34"/>
      <c r="AD24" s="34"/>
      <c r="AE24" s="34"/>
    </row>
    <row r="25" spans="1:31" s="2" customFormat="1" ht="6.95" customHeight="1" x14ac:dyDescent="0.2">
      <c r="A25" s="34"/>
      <c r="B25" s="35"/>
      <c r="C25" s="34"/>
      <c r="D25" s="34"/>
      <c r="E25" s="34"/>
      <c r="F25" s="34"/>
      <c r="G25" s="34"/>
      <c r="H25" s="34"/>
      <c r="I25" s="34"/>
      <c r="J25" s="34"/>
      <c r="K25" s="34"/>
      <c r="L25" s="91"/>
      <c r="S25" s="34"/>
      <c r="T25" s="34"/>
      <c r="U25" s="34"/>
      <c r="V25" s="34"/>
      <c r="W25" s="34"/>
      <c r="X25" s="34"/>
      <c r="Y25" s="34"/>
      <c r="Z25" s="34"/>
      <c r="AA25" s="34"/>
      <c r="AB25" s="34"/>
      <c r="AC25" s="34"/>
      <c r="AD25" s="34"/>
      <c r="AE25" s="34"/>
    </row>
    <row r="26" spans="1:31" s="2" customFormat="1" ht="12" customHeight="1" x14ac:dyDescent="0.2">
      <c r="A26" s="34"/>
      <c r="B26" s="35"/>
      <c r="C26" s="34"/>
      <c r="D26" s="29" t="s">
        <v>37</v>
      </c>
      <c r="E26" s="34"/>
      <c r="F26" s="34"/>
      <c r="G26" s="34"/>
      <c r="H26" s="34"/>
      <c r="I26" s="34"/>
      <c r="J26" s="34"/>
      <c r="K26" s="34"/>
      <c r="L26" s="91"/>
      <c r="S26" s="34"/>
      <c r="T26" s="34"/>
      <c r="U26" s="34"/>
      <c r="V26" s="34"/>
      <c r="W26" s="34"/>
      <c r="X26" s="34"/>
      <c r="Y26" s="34"/>
      <c r="Z26" s="34"/>
      <c r="AA26" s="34"/>
      <c r="AB26" s="34"/>
      <c r="AC26" s="34"/>
      <c r="AD26" s="34"/>
      <c r="AE26" s="34"/>
    </row>
    <row r="27" spans="1:31" s="8" customFormat="1" ht="47.25" customHeight="1" x14ac:dyDescent="0.2">
      <c r="A27" s="92"/>
      <c r="B27" s="93"/>
      <c r="C27" s="92"/>
      <c r="D27" s="92"/>
      <c r="E27" s="309" t="s">
        <v>38</v>
      </c>
      <c r="F27" s="309"/>
      <c r="G27" s="309"/>
      <c r="H27" s="309"/>
      <c r="I27" s="92"/>
      <c r="J27" s="92"/>
      <c r="K27" s="92"/>
      <c r="L27" s="94"/>
      <c r="S27" s="92"/>
      <c r="T27" s="92"/>
      <c r="U27" s="92"/>
      <c r="V27" s="92"/>
      <c r="W27" s="92"/>
      <c r="X27" s="92"/>
      <c r="Y27" s="92"/>
      <c r="Z27" s="92"/>
      <c r="AA27" s="92"/>
      <c r="AB27" s="92"/>
      <c r="AC27" s="92"/>
      <c r="AD27" s="92"/>
      <c r="AE27" s="92"/>
    </row>
    <row r="28" spans="1:31" s="2" customFormat="1" ht="6.95" customHeight="1" x14ac:dyDescent="0.2">
      <c r="A28" s="34"/>
      <c r="B28" s="35"/>
      <c r="C28" s="34"/>
      <c r="D28" s="34"/>
      <c r="E28" s="34"/>
      <c r="F28" s="34"/>
      <c r="G28" s="34"/>
      <c r="H28" s="34"/>
      <c r="I28" s="34"/>
      <c r="J28" s="34"/>
      <c r="K28" s="34"/>
      <c r="L28" s="91"/>
      <c r="S28" s="34"/>
      <c r="T28" s="34"/>
      <c r="U28" s="34"/>
      <c r="V28" s="34"/>
      <c r="W28" s="34"/>
      <c r="X28" s="34"/>
      <c r="Y28" s="34"/>
      <c r="Z28" s="34"/>
      <c r="AA28" s="34"/>
      <c r="AB28" s="34"/>
      <c r="AC28" s="34"/>
      <c r="AD28" s="34"/>
      <c r="AE28" s="34"/>
    </row>
    <row r="29" spans="1:31" s="2" customFormat="1" ht="6.95" customHeight="1" x14ac:dyDescent="0.2">
      <c r="A29" s="34"/>
      <c r="B29" s="35"/>
      <c r="C29" s="34"/>
      <c r="D29" s="63"/>
      <c r="E29" s="63"/>
      <c r="F29" s="63"/>
      <c r="G29" s="63"/>
      <c r="H29" s="63"/>
      <c r="I29" s="63"/>
      <c r="J29" s="63"/>
      <c r="K29" s="63"/>
      <c r="L29" s="91"/>
      <c r="S29" s="34"/>
      <c r="T29" s="34"/>
      <c r="U29" s="34"/>
      <c r="V29" s="34"/>
      <c r="W29" s="34"/>
      <c r="X29" s="34"/>
      <c r="Y29" s="34"/>
      <c r="Z29" s="34"/>
      <c r="AA29" s="34"/>
      <c r="AB29" s="34"/>
      <c r="AC29" s="34"/>
      <c r="AD29" s="34"/>
      <c r="AE29" s="34"/>
    </row>
    <row r="30" spans="1:31" s="2" customFormat="1" ht="25.35" customHeight="1" x14ac:dyDescent="0.2">
      <c r="A30" s="34"/>
      <c r="B30" s="35"/>
      <c r="C30" s="34"/>
      <c r="D30" s="95" t="s">
        <v>39</v>
      </c>
      <c r="E30" s="34"/>
      <c r="F30" s="34"/>
      <c r="G30" s="34"/>
      <c r="H30" s="34"/>
      <c r="I30" s="34"/>
      <c r="J30" s="68">
        <f>ROUND(J84, 2)</f>
        <v>0</v>
      </c>
      <c r="K30" s="34"/>
      <c r="L30" s="91"/>
      <c r="S30" s="34"/>
      <c r="T30" s="34"/>
      <c r="U30" s="34"/>
      <c r="V30" s="34"/>
      <c r="W30" s="34"/>
      <c r="X30" s="34"/>
      <c r="Y30" s="34"/>
      <c r="Z30" s="34"/>
      <c r="AA30" s="34"/>
      <c r="AB30" s="34"/>
      <c r="AC30" s="34"/>
      <c r="AD30" s="34"/>
      <c r="AE30" s="34"/>
    </row>
    <row r="31" spans="1:31" s="2" customFormat="1" ht="6.95" customHeight="1" x14ac:dyDescent="0.2">
      <c r="A31" s="34"/>
      <c r="B31" s="35"/>
      <c r="C31" s="34"/>
      <c r="D31" s="63"/>
      <c r="E31" s="63"/>
      <c r="F31" s="63"/>
      <c r="G31" s="63"/>
      <c r="H31" s="63"/>
      <c r="I31" s="63"/>
      <c r="J31" s="63"/>
      <c r="K31" s="63"/>
      <c r="L31" s="91"/>
      <c r="S31" s="34"/>
      <c r="T31" s="34"/>
      <c r="U31" s="34"/>
      <c r="V31" s="34"/>
      <c r="W31" s="34"/>
      <c r="X31" s="34"/>
      <c r="Y31" s="34"/>
      <c r="Z31" s="34"/>
      <c r="AA31" s="34"/>
      <c r="AB31" s="34"/>
      <c r="AC31" s="34"/>
      <c r="AD31" s="34"/>
      <c r="AE31" s="34"/>
    </row>
    <row r="32" spans="1:31" s="2" customFormat="1" ht="14.45" customHeight="1" x14ac:dyDescent="0.2">
      <c r="A32" s="34"/>
      <c r="B32" s="35"/>
      <c r="C32" s="34"/>
      <c r="D32" s="34"/>
      <c r="E32" s="34"/>
      <c r="F32" s="38" t="s">
        <v>41</v>
      </c>
      <c r="G32" s="34"/>
      <c r="H32" s="34"/>
      <c r="I32" s="38" t="s">
        <v>40</v>
      </c>
      <c r="J32" s="38" t="s">
        <v>42</v>
      </c>
      <c r="K32" s="34"/>
      <c r="L32" s="91"/>
      <c r="S32" s="34"/>
      <c r="T32" s="34"/>
      <c r="U32" s="34"/>
      <c r="V32" s="34"/>
      <c r="W32" s="34"/>
      <c r="X32" s="34"/>
      <c r="Y32" s="34"/>
      <c r="Z32" s="34"/>
      <c r="AA32" s="34"/>
      <c r="AB32" s="34"/>
      <c r="AC32" s="34"/>
      <c r="AD32" s="34"/>
      <c r="AE32" s="34"/>
    </row>
    <row r="33" spans="1:31" s="2" customFormat="1" ht="14.45" customHeight="1" x14ac:dyDescent="0.2">
      <c r="A33" s="34"/>
      <c r="B33" s="35"/>
      <c r="C33" s="34"/>
      <c r="D33" s="96" t="s">
        <v>43</v>
      </c>
      <c r="E33" s="29" t="s">
        <v>44</v>
      </c>
      <c r="F33" s="97">
        <f>ROUND((SUM(BE84:BE94)),  2)</f>
        <v>0</v>
      </c>
      <c r="G33" s="34"/>
      <c r="H33" s="34"/>
      <c r="I33" s="98">
        <v>0.21</v>
      </c>
      <c r="J33" s="97">
        <f>ROUND(((SUM(BE84:BE94))*I33),  2)</f>
        <v>0</v>
      </c>
      <c r="K33" s="34"/>
      <c r="L33" s="91"/>
      <c r="S33" s="34"/>
      <c r="T33" s="34"/>
      <c r="U33" s="34"/>
      <c r="V33" s="34"/>
      <c r="W33" s="34"/>
      <c r="X33" s="34"/>
      <c r="Y33" s="34"/>
      <c r="Z33" s="34"/>
      <c r="AA33" s="34"/>
      <c r="AB33" s="34"/>
      <c r="AC33" s="34"/>
      <c r="AD33" s="34"/>
      <c r="AE33" s="34"/>
    </row>
    <row r="34" spans="1:31" s="2" customFormat="1" ht="14.45" customHeight="1" x14ac:dyDescent="0.2">
      <c r="A34" s="34"/>
      <c r="B34" s="35"/>
      <c r="C34" s="34"/>
      <c r="D34" s="34"/>
      <c r="E34" s="29" t="s">
        <v>45</v>
      </c>
      <c r="F34" s="97">
        <f>ROUND((SUM(BF84:BF94)),  2)</f>
        <v>0</v>
      </c>
      <c r="G34" s="34"/>
      <c r="H34" s="34"/>
      <c r="I34" s="98">
        <v>0.15</v>
      </c>
      <c r="J34" s="97">
        <f>ROUND(((SUM(BF84:BF94))*I34),  2)</f>
        <v>0</v>
      </c>
      <c r="K34" s="34"/>
      <c r="L34" s="91"/>
      <c r="S34" s="34"/>
      <c r="T34" s="34"/>
      <c r="U34" s="34"/>
      <c r="V34" s="34"/>
      <c r="W34" s="34"/>
      <c r="X34" s="34"/>
      <c r="Y34" s="34"/>
      <c r="Z34" s="34"/>
      <c r="AA34" s="34"/>
      <c r="AB34" s="34"/>
      <c r="AC34" s="34"/>
      <c r="AD34" s="34"/>
      <c r="AE34" s="34"/>
    </row>
    <row r="35" spans="1:31" s="2" customFormat="1" ht="14.45" hidden="1" customHeight="1" x14ac:dyDescent="0.2">
      <c r="A35" s="34"/>
      <c r="B35" s="35"/>
      <c r="C35" s="34"/>
      <c r="D35" s="34"/>
      <c r="E35" s="29" t="s">
        <v>46</v>
      </c>
      <c r="F35" s="97">
        <f>ROUND((SUM(BG84:BG94)),  2)</f>
        <v>0</v>
      </c>
      <c r="G35" s="34"/>
      <c r="H35" s="34"/>
      <c r="I35" s="98">
        <v>0.21</v>
      </c>
      <c r="J35" s="97">
        <f>0</f>
        <v>0</v>
      </c>
      <c r="K35" s="34"/>
      <c r="L35" s="91"/>
      <c r="S35" s="34"/>
      <c r="T35" s="34"/>
      <c r="U35" s="34"/>
      <c r="V35" s="34"/>
      <c r="W35" s="34"/>
      <c r="X35" s="34"/>
      <c r="Y35" s="34"/>
      <c r="Z35" s="34"/>
      <c r="AA35" s="34"/>
      <c r="AB35" s="34"/>
      <c r="AC35" s="34"/>
      <c r="AD35" s="34"/>
      <c r="AE35" s="34"/>
    </row>
    <row r="36" spans="1:31" s="2" customFormat="1" ht="14.45" hidden="1" customHeight="1" x14ac:dyDescent="0.2">
      <c r="A36" s="34"/>
      <c r="B36" s="35"/>
      <c r="C36" s="34"/>
      <c r="D36" s="34"/>
      <c r="E36" s="29" t="s">
        <v>47</v>
      </c>
      <c r="F36" s="97">
        <f>ROUND((SUM(BH84:BH94)),  2)</f>
        <v>0</v>
      </c>
      <c r="G36" s="34"/>
      <c r="H36" s="34"/>
      <c r="I36" s="98">
        <v>0.15</v>
      </c>
      <c r="J36" s="97">
        <f>0</f>
        <v>0</v>
      </c>
      <c r="K36" s="34"/>
      <c r="L36" s="91"/>
      <c r="S36" s="34"/>
      <c r="T36" s="34"/>
      <c r="U36" s="34"/>
      <c r="V36" s="34"/>
      <c r="W36" s="34"/>
      <c r="X36" s="34"/>
      <c r="Y36" s="34"/>
      <c r="Z36" s="34"/>
      <c r="AA36" s="34"/>
      <c r="AB36" s="34"/>
      <c r="AC36" s="34"/>
      <c r="AD36" s="34"/>
      <c r="AE36" s="34"/>
    </row>
    <row r="37" spans="1:31" s="2" customFormat="1" ht="14.45" hidden="1" customHeight="1" x14ac:dyDescent="0.2">
      <c r="A37" s="34"/>
      <c r="B37" s="35"/>
      <c r="C37" s="34"/>
      <c r="D37" s="34"/>
      <c r="E37" s="29" t="s">
        <v>48</v>
      </c>
      <c r="F37" s="97">
        <f>ROUND((SUM(BI84:BI94)),  2)</f>
        <v>0</v>
      </c>
      <c r="G37" s="34"/>
      <c r="H37" s="34"/>
      <c r="I37" s="98">
        <v>0</v>
      </c>
      <c r="J37" s="97">
        <f>0</f>
        <v>0</v>
      </c>
      <c r="K37" s="34"/>
      <c r="L37" s="91"/>
      <c r="S37" s="34"/>
      <c r="T37" s="34"/>
      <c r="U37" s="34"/>
      <c r="V37" s="34"/>
      <c r="W37" s="34"/>
      <c r="X37" s="34"/>
      <c r="Y37" s="34"/>
      <c r="Z37" s="34"/>
      <c r="AA37" s="34"/>
      <c r="AB37" s="34"/>
      <c r="AC37" s="34"/>
      <c r="AD37" s="34"/>
      <c r="AE37" s="34"/>
    </row>
    <row r="38" spans="1:31" s="2" customFormat="1" ht="6.95" customHeight="1" x14ac:dyDescent="0.2">
      <c r="A38" s="34"/>
      <c r="B38" s="35"/>
      <c r="C38" s="34"/>
      <c r="D38" s="34"/>
      <c r="E38" s="34"/>
      <c r="F38" s="34"/>
      <c r="G38" s="34"/>
      <c r="H38" s="34"/>
      <c r="I38" s="34"/>
      <c r="J38" s="34"/>
      <c r="K38" s="34"/>
      <c r="L38" s="91"/>
      <c r="S38" s="34"/>
      <c r="T38" s="34"/>
      <c r="U38" s="34"/>
      <c r="V38" s="34"/>
      <c r="W38" s="34"/>
      <c r="X38" s="34"/>
      <c r="Y38" s="34"/>
      <c r="Z38" s="34"/>
      <c r="AA38" s="34"/>
      <c r="AB38" s="34"/>
      <c r="AC38" s="34"/>
      <c r="AD38" s="34"/>
      <c r="AE38" s="34"/>
    </row>
    <row r="39" spans="1:31" s="2" customFormat="1" ht="25.35" customHeight="1" x14ac:dyDescent="0.2">
      <c r="A39" s="34"/>
      <c r="B39" s="35"/>
      <c r="C39" s="99"/>
      <c r="D39" s="100" t="s">
        <v>49</v>
      </c>
      <c r="E39" s="57"/>
      <c r="F39" s="57"/>
      <c r="G39" s="101" t="s">
        <v>50</v>
      </c>
      <c r="H39" s="102" t="s">
        <v>51</v>
      </c>
      <c r="I39" s="57"/>
      <c r="J39" s="103">
        <f>SUM(J30:J37)</f>
        <v>0</v>
      </c>
      <c r="K39" s="104"/>
      <c r="L39" s="91"/>
      <c r="S39" s="34"/>
      <c r="T39" s="34"/>
      <c r="U39" s="34"/>
      <c r="V39" s="34"/>
      <c r="W39" s="34"/>
      <c r="X39" s="34"/>
      <c r="Y39" s="34"/>
      <c r="Z39" s="34"/>
      <c r="AA39" s="34"/>
      <c r="AB39" s="34"/>
      <c r="AC39" s="34"/>
      <c r="AD39" s="34"/>
      <c r="AE39" s="34"/>
    </row>
    <row r="40" spans="1:31" s="2" customFormat="1" ht="14.45" customHeight="1" x14ac:dyDescent="0.2">
      <c r="A40" s="34"/>
      <c r="B40" s="44"/>
      <c r="C40" s="45"/>
      <c r="D40" s="45"/>
      <c r="E40" s="45"/>
      <c r="F40" s="45"/>
      <c r="G40" s="45"/>
      <c r="H40" s="45"/>
      <c r="I40" s="45"/>
      <c r="J40" s="45"/>
      <c r="K40" s="45"/>
      <c r="L40" s="91"/>
      <c r="S40" s="34"/>
      <c r="T40" s="34"/>
      <c r="U40" s="34"/>
      <c r="V40" s="34"/>
      <c r="W40" s="34"/>
      <c r="X40" s="34"/>
      <c r="Y40" s="34"/>
      <c r="Z40" s="34"/>
      <c r="AA40" s="34"/>
      <c r="AB40" s="34"/>
      <c r="AC40" s="34"/>
      <c r="AD40" s="34"/>
      <c r="AE40" s="34"/>
    </row>
    <row r="44" spans="1:31" s="2" customFormat="1" ht="6.95" customHeight="1" x14ac:dyDescent="0.2">
      <c r="A44" s="34"/>
      <c r="B44" s="46"/>
      <c r="C44" s="47"/>
      <c r="D44" s="47"/>
      <c r="E44" s="47"/>
      <c r="F44" s="47"/>
      <c r="G44" s="47"/>
      <c r="H44" s="47"/>
      <c r="I44" s="47"/>
      <c r="J44" s="47"/>
      <c r="K44" s="47"/>
      <c r="L44" s="91"/>
      <c r="S44" s="34"/>
      <c r="T44" s="34"/>
      <c r="U44" s="34"/>
      <c r="V44" s="34"/>
      <c r="W44" s="34"/>
      <c r="X44" s="34"/>
      <c r="Y44" s="34"/>
      <c r="Z44" s="34"/>
      <c r="AA44" s="34"/>
      <c r="AB44" s="34"/>
      <c r="AC44" s="34"/>
      <c r="AD44" s="34"/>
      <c r="AE44" s="34"/>
    </row>
    <row r="45" spans="1:31" s="2" customFormat="1" ht="24.95" customHeight="1" x14ac:dyDescent="0.2">
      <c r="A45" s="34"/>
      <c r="B45" s="35"/>
      <c r="C45" s="23" t="s">
        <v>96</v>
      </c>
      <c r="D45" s="34"/>
      <c r="E45" s="34"/>
      <c r="F45" s="34"/>
      <c r="G45" s="34"/>
      <c r="H45" s="34"/>
      <c r="I45" s="34"/>
      <c r="J45" s="34"/>
      <c r="K45" s="34"/>
      <c r="L45" s="91"/>
      <c r="S45" s="34"/>
      <c r="T45" s="34"/>
      <c r="U45" s="34"/>
      <c r="V45" s="34"/>
      <c r="W45" s="34"/>
      <c r="X45" s="34"/>
      <c r="Y45" s="34"/>
      <c r="Z45" s="34"/>
      <c r="AA45" s="34"/>
      <c r="AB45" s="34"/>
      <c r="AC45" s="34"/>
      <c r="AD45" s="34"/>
      <c r="AE45" s="34"/>
    </row>
    <row r="46" spans="1:31" s="2" customFormat="1" ht="6.95" customHeight="1" x14ac:dyDescent="0.2">
      <c r="A46" s="34"/>
      <c r="B46" s="35"/>
      <c r="C46" s="34"/>
      <c r="D46" s="34"/>
      <c r="E46" s="34"/>
      <c r="F46" s="34"/>
      <c r="G46" s="34"/>
      <c r="H46" s="34"/>
      <c r="I46" s="34"/>
      <c r="J46" s="34"/>
      <c r="K46" s="34"/>
      <c r="L46" s="91"/>
      <c r="S46" s="34"/>
      <c r="T46" s="34"/>
      <c r="U46" s="34"/>
      <c r="V46" s="34"/>
      <c r="W46" s="34"/>
      <c r="X46" s="34"/>
      <c r="Y46" s="34"/>
      <c r="Z46" s="34"/>
      <c r="AA46" s="34"/>
      <c r="AB46" s="34"/>
      <c r="AC46" s="34"/>
      <c r="AD46" s="34"/>
      <c r="AE46" s="34"/>
    </row>
    <row r="47" spans="1:31" s="2" customFormat="1" ht="12" customHeight="1" x14ac:dyDescent="0.2">
      <c r="A47" s="34"/>
      <c r="B47" s="35"/>
      <c r="C47" s="29" t="s">
        <v>17</v>
      </c>
      <c r="D47" s="34"/>
      <c r="E47" s="34"/>
      <c r="F47" s="34"/>
      <c r="G47" s="34"/>
      <c r="H47" s="34"/>
      <c r="I47" s="34"/>
      <c r="J47" s="34"/>
      <c r="K47" s="34"/>
      <c r="L47" s="91"/>
      <c r="S47" s="34"/>
      <c r="T47" s="34"/>
      <c r="U47" s="34"/>
      <c r="V47" s="34"/>
      <c r="W47" s="34"/>
      <c r="X47" s="34"/>
      <c r="Y47" s="34"/>
      <c r="Z47" s="34"/>
      <c r="AA47" s="34"/>
      <c r="AB47" s="34"/>
      <c r="AC47" s="34"/>
      <c r="AD47" s="34"/>
      <c r="AE47" s="34"/>
    </row>
    <row r="48" spans="1:31" s="2" customFormat="1" ht="16.5" customHeight="1" x14ac:dyDescent="0.2">
      <c r="A48" s="34"/>
      <c r="B48" s="35"/>
      <c r="C48" s="34"/>
      <c r="D48" s="34"/>
      <c r="E48" s="311" t="str">
        <f>E7</f>
        <v>Zateplení obvodového pláště MŠ Nad Palatou obj. Pod Lipkami 3183-5 Praha 5 Smíchov</v>
      </c>
      <c r="F48" s="312"/>
      <c r="G48" s="312"/>
      <c r="H48" s="312"/>
      <c r="I48" s="34"/>
      <c r="J48" s="34"/>
      <c r="K48" s="34"/>
      <c r="L48" s="91"/>
      <c r="S48" s="34"/>
      <c r="T48" s="34"/>
      <c r="U48" s="34"/>
      <c r="V48" s="34"/>
      <c r="W48" s="34"/>
      <c r="X48" s="34"/>
      <c r="Y48" s="34"/>
      <c r="Z48" s="34"/>
      <c r="AA48" s="34"/>
      <c r="AB48" s="34"/>
      <c r="AC48" s="34"/>
      <c r="AD48" s="34"/>
      <c r="AE48" s="34"/>
    </row>
    <row r="49" spans="1:47" s="2" customFormat="1" ht="12" customHeight="1" x14ac:dyDescent="0.2">
      <c r="A49" s="34"/>
      <c r="B49" s="35"/>
      <c r="C49" s="29" t="s">
        <v>94</v>
      </c>
      <c r="D49" s="34"/>
      <c r="E49" s="34"/>
      <c r="F49" s="34"/>
      <c r="G49" s="34"/>
      <c r="H49" s="34"/>
      <c r="I49" s="34"/>
      <c r="J49" s="34"/>
      <c r="K49" s="34"/>
      <c r="L49" s="91"/>
      <c r="S49" s="34"/>
      <c r="T49" s="34"/>
      <c r="U49" s="34"/>
      <c r="V49" s="34"/>
      <c r="W49" s="34"/>
      <c r="X49" s="34"/>
      <c r="Y49" s="34"/>
      <c r="Z49" s="34"/>
      <c r="AA49" s="34"/>
      <c r="AB49" s="34"/>
      <c r="AC49" s="34"/>
      <c r="AD49" s="34"/>
      <c r="AE49" s="34"/>
    </row>
    <row r="50" spans="1:47" s="2" customFormat="1" ht="16.5" customHeight="1" x14ac:dyDescent="0.2">
      <c r="A50" s="34"/>
      <c r="B50" s="35"/>
      <c r="C50" s="34"/>
      <c r="D50" s="34"/>
      <c r="E50" s="291" t="str">
        <f>E9</f>
        <v>04 - VRN</v>
      </c>
      <c r="F50" s="310"/>
      <c r="G50" s="310"/>
      <c r="H50" s="310"/>
      <c r="I50" s="34"/>
      <c r="J50" s="34"/>
      <c r="K50" s="34"/>
      <c r="L50" s="91"/>
      <c r="S50" s="34"/>
      <c r="T50" s="34"/>
      <c r="U50" s="34"/>
      <c r="V50" s="34"/>
      <c r="W50" s="34"/>
      <c r="X50" s="34"/>
      <c r="Y50" s="34"/>
      <c r="Z50" s="34"/>
      <c r="AA50" s="34"/>
      <c r="AB50" s="34"/>
      <c r="AC50" s="34"/>
      <c r="AD50" s="34"/>
      <c r="AE50" s="34"/>
    </row>
    <row r="51" spans="1:47" s="2" customFormat="1" ht="6.95" customHeight="1" x14ac:dyDescent="0.2">
      <c r="A51" s="34"/>
      <c r="B51" s="35"/>
      <c r="C51" s="34"/>
      <c r="D51" s="34"/>
      <c r="E51" s="34"/>
      <c r="F51" s="34"/>
      <c r="G51" s="34"/>
      <c r="H51" s="34"/>
      <c r="I51" s="34"/>
      <c r="J51" s="34"/>
      <c r="K51" s="34"/>
      <c r="L51" s="91"/>
      <c r="S51" s="34"/>
      <c r="T51" s="34"/>
      <c r="U51" s="34"/>
      <c r="V51" s="34"/>
      <c r="W51" s="34"/>
      <c r="X51" s="34"/>
      <c r="Y51" s="34"/>
      <c r="Z51" s="34"/>
      <c r="AA51" s="34"/>
      <c r="AB51" s="34"/>
      <c r="AC51" s="34"/>
      <c r="AD51" s="34"/>
      <c r="AE51" s="34"/>
    </row>
    <row r="52" spans="1:47" s="2" customFormat="1" ht="12" customHeight="1" x14ac:dyDescent="0.2">
      <c r="A52" s="34"/>
      <c r="B52" s="35"/>
      <c r="C52" s="29" t="s">
        <v>21</v>
      </c>
      <c r="D52" s="34"/>
      <c r="E52" s="34"/>
      <c r="F52" s="27" t="str">
        <f>F12</f>
        <v>Praha 5</v>
      </c>
      <c r="G52" s="34"/>
      <c r="H52" s="34"/>
      <c r="I52" s="29" t="s">
        <v>23</v>
      </c>
      <c r="J52" s="52">
        <f>IF(J12="","",J12)</f>
        <v>44316</v>
      </c>
      <c r="K52" s="34"/>
      <c r="L52" s="91"/>
      <c r="S52" s="34"/>
      <c r="T52" s="34"/>
      <c r="U52" s="34"/>
      <c r="V52" s="34"/>
      <c r="W52" s="34"/>
      <c r="X52" s="34"/>
      <c r="Y52" s="34"/>
      <c r="Z52" s="34"/>
      <c r="AA52" s="34"/>
      <c r="AB52" s="34"/>
      <c r="AC52" s="34"/>
      <c r="AD52" s="34"/>
      <c r="AE52" s="34"/>
    </row>
    <row r="53" spans="1:47" s="2" customFormat="1" ht="6.95" customHeight="1" x14ac:dyDescent="0.2">
      <c r="A53" s="34"/>
      <c r="B53" s="35"/>
      <c r="C53" s="34"/>
      <c r="D53" s="34"/>
      <c r="E53" s="34"/>
      <c r="F53" s="34"/>
      <c r="G53" s="34"/>
      <c r="H53" s="34"/>
      <c r="I53" s="34"/>
      <c r="J53" s="34"/>
      <c r="K53" s="34"/>
      <c r="L53" s="91"/>
      <c r="S53" s="34"/>
      <c r="T53" s="34"/>
      <c r="U53" s="34"/>
      <c r="V53" s="34"/>
      <c r="W53" s="34"/>
      <c r="X53" s="34"/>
      <c r="Y53" s="34"/>
      <c r="Z53" s="34"/>
      <c r="AA53" s="34"/>
      <c r="AB53" s="34"/>
      <c r="AC53" s="34"/>
      <c r="AD53" s="34"/>
      <c r="AE53" s="34"/>
    </row>
    <row r="54" spans="1:47" s="2" customFormat="1" ht="25.7" customHeight="1" x14ac:dyDescent="0.2">
      <c r="A54" s="34"/>
      <c r="B54" s="35"/>
      <c r="C54" s="29" t="s">
        <v>24</v>
      </c>
      <c r="D54" s="34"/>
      <c r="E54" s="34"/>
      <c r="F54" s="27" t="str">
        <f>E15</f>
        <v>Úřad městské části Praha 5</v>
      </c>
      <c r="G54" s="34"/>
      <c r="H54" s="34"/>
      <c r="I54" s="29" t="s">
        <v>30</v>
      </c>
      <c r="J54" s="32" t="str">
        <f>E21</f>
        <v>Fetters management s. r. o.</v>
      </c>
      <c r="K54" s="34"/>
      <c r="L54" s="91"/>
      <c r="S54" s="34"/>
      <c r="T54" s="34"/>
      <c r="U54" s="34"/>
      <c r="V54" s="34"/>
      <c r="W54" s="34"/>
      <c r="X54" s="34"/>
      <c r="Y54" s="34"/>
      <c r="Z54" s="34"/>
      <c r="AA54" s="34"/>
      <c r="AB54" s="34"/>
      <c r="AC54" s="34"/>
      <c r="AD54" s="34"/>
      <c r="AE54" s="34"/>
    </row>
    <row r="55" spans="1:47" s="2" customFormat="1" ht="25.7" customHeight="1" x14ac:dyDescent="0.2">
      <c r="A55" s="34"/>
      <c r="B55" s="35"/>
      <c r="C55" s="29" t="s">
        <v>28</v>
      </c>
      <c r="D55" s="34"/>
      <c r="E55" s="34"/>
      <c r="F55" s="27" t="str">
        <f>IF(E18="","",E18)</f>
        <v>Vyplň údaj</v>
      </c>
      <c r="G55" s="34"/>
      <c r="H55" s="34"/>
      <c r="I55" s="29" t="s">
        <v>33</v>
      </c>
      <c r="J55" s="32" t="str">
        <f>E24</f>
        <v>STAVEBNÍ ROZPOČTY s.r.o.</v>
      </c>
      <c r="K55" s="34"/>
      <c r="L55" s="91"/>
      <c r="S55" s="34"/>
      <c r="T55" s="34"/>
      <c r="U55" s="34"/>
      <c r="V55" s="34"/>
      <c r="W55" s="34"/>
      <c r="X55" s="34"/>
      <c r="Y55" s="34"/>
      <c r="Z55" s="34"/>
      <c r="AA55" s="34"/>
      <c r="AB55" s="34"/>
      <c r="AC55" s="34"/>
      <c r="AD55" s="34"/>
      <c r="AE55" s="34"/>
    </row>
    <row r="56" spans="1:47" s="2" customFormat="1" ht="10.35" customHeight="1" x14ac:dyDescent="0.2">
      <c r="A56" s="34"/>
      <c r="B56" s="35"/>
      <c r="C56" s="34"/>
      <c r="D56" s="34"/>
      <c r="E56" s="34"/>
      <c r="F56" s="34"/>
      <c r="G56" s="34"/>
      <c r="H56" s="34"/>
      <c r="I56" s="34"/>
      <c r="J56" s="34"/>
      <c r="K56" s="34"/>
      <c r="L56" s="91"/>
      <c r="S56" s="34"/>
      <c r="T56" s="34"/>
      <c r="U56" s="34"/>
      <c r="V56" s="34"/>
      <c r="W56" s="34"/>
      <c r="X56" s="34"/>
      <c r="Y56" s="34"/>
      <c r="Z56" s="34"/>
      <c r="AA56" s="34"/>
      <c r="AB56" s="34"/>
      <c r="AC56" s="34"/>
      <c r="AD56" s="34"/>
      <c r="AE56" s="34"/>
    </row>
    <row r="57" spans="1:47" s="2" customFormat="1" ht="29.25" customHeight="1" x14ac:dyDescent="0.2">
      <c r="A57" s="34"/>
      <c r="B57" s="35"/>
      <c r="C57" s="105" t="s">
        <v>97</v>
      </c>
      <c r="D57" s="99"/>
      <c r="E57" s="99"/>
      <c r="F57" s="99"/>
      <c r="G57" s="99"/>
      <c r="H57" s="99"/>
      <c r="I57" s="99"/>
      <c r="J57" s="106" t="s">
        <v>98</v>
      </c>
      <c r="K57" s="99"/>
      <c r="L57" s="91"/>
      <c r="S57" s="34"/>
      <c r="T57" s="34"/>
      <c r="U57" s="34"/>
      <c r="V57" s="34"/>
      <c r="W57" s="34"/>
      <c r="X57" s="34"/>
      <c r="Y57" s="34"/>
      <c r="Z57" s="34"/>
      <c r="AA57" s="34"/>
      <c r="AB57" s="34"/>
      <c r="AC57" s="34"/>
      <c r="AD57" s="34"/>
      <c r="AE57" s="34"/>
    </row>
    <row r="58" spans="1:47" s="2" customFormat="1" ht="10.35" customHeight="1" x14ac:dyDescent="0.2">
      <c r="A58" s="34"/>
      <c r="B58" s="35"/>
      <c r="C58" s="34"/>
      <c r="D58" s="34"/>
      <c r="E58" s="34"/>
      <c r="F58" s="34"/>
      <c r="G58" s="34"/>
      <c r="H58" s="34"/>
      <c r="I58" s="34"/>
      <c r="J58" s="34"/>
      <c r="K58" s="34"/>
      <c r="L58" s="91"/>
      <c r="S58" s="34"/>
      <c r="T58" s="34"/>
      <c r="U58" s="34"/>
      <c r="V58" s="34"/>
      <c r="W58" s="34"/>
      <c r="X58" s="34"/>
      <c r="Y58" s="34"/>
      <c r="Z58" s="34"/>
      <c r="AA58" s="34"/>
      <c r="AB58" s="34"/>
      <c r="AC58" s="34"/>
      <c r="AD58" s="34"/>
      <c r="AE58" s="34"/>
    </row>
    <row r="59" spans="1:47" s="2" customFormat="1" ht="22.9" customHeight="1" x14ac:dyDescent="0.2">
      <c r="A59" s="34"/>
      <c r="B59" s="35"/>
      <c r="C59" s="107" t="s">
        <v>71</v>
      </c>
      <c r="D59" s="34"/>
      <c r="E59" s="34"/>
      <c r="F59" s="34"/>
      <c r="G59" s="34"/>
      <c r="H59" s="34"/>
      <c r="I59" s="34"/>
      <c r="J59" s="68">
        <f>J84</f>
        <v>0</v>
      </c>
      <c r="K59" s="34"/>
      <c r="L59" s="91"/>
      <c r="S59" s="34"/>
      <c r="T59" s="34"/>
      <c r="U59" s="34"/>
      <c r="V59" s="34"/>
      <c r="W59" s="34"/>
      <c r="X59" s="34"/>
      <c r="Y59" s="34"/>
      <c r="Z59" s="34"/>
      <c r="AA59" s="34"/>
      <c r="AB59" s="34"/>
      <c r="AC59" s="34"/>
      <c r="AD59" s="34"/>
      <c r="AE59" s="34"/>
      <c r="AU59" s="19" t="s">
        <v>99</v>
      </c>
    </row>
    <row r="60" spans="1:47" s="9" customFormat="1" ht="24.95" customHeight="1" x14ac:dyDescent="0.2">
      <c r="B60" s="108"/>
      <c r="D60" s="109" t="s">
        <v>399</v>
      </c>
      <c r="E60" s="110"/>
      <c r="F60" s="110"/>
      <c r="G60" s="110"/>
      <c r="H60" s="110"/>
      <c r="I60" s="110"/>
      <c r="J60" s="111">
        <f>J85</f>
        <v>0</v>
      </c>
      <c r="L60" s="108"/>
    </row>
    <row r="61" spans="1:47" s="10" customFormat="1" ht="19.899999999999999" customHeight="1" x14ac:dyDescent="0.2">
      <c r="B61" s="112"/>
      <c r="D61" s="113" t="s">
        <v>400</v>
      </c>
      <c r="E61" s="114"/>
      <c r="F61" s="114"/>
      <c r="G61" s="114"/>
      <c r="H61" s="114"/>
      <c r="I61" s="114"/>
      <c r="J61" s="115">
        <f>J86</f>
        <v>0</v>
      </c>
      <c r="L61" s="112"/>
    </row>
    <row r="62" spans="1:47" s="10" customFormat="1" ht="19.899999999999999" customHeight="1" x14ac:dyDescent="0.2">
      <c r="B62" s="112"/>
      <c r="D62" s="113" t="s">
        <v>1182</v>
      </c>
      <c r="E62" s="114"/>
      <c r="F62" s="114"/>
      <c r="G62" s="114"/>
      <c r="H62" s="114"/>
      <c r="I62" s="114"/>
      <c r="J62" s="115">
        <f>J89</f>
        <v>0</v>
      </c>
      <c r="L62" s="112"/>
    </row>
    <row r="63" spans="1:47" s="10" customFormat="1" ht="19.899999999999999" customHeight="1" x14ac:dyDescent="0.2">
      <c r="B63" s="112"/>
      <c r="D63" s="113" t="s">
        <v>1183</v>
      </c>
      <c r="E63" s="114"/>
      <c r="F63" s="114"/>
      <c r="G63" s="114"/>
      <c r="H63" s="114"/>
      <c r="I63" s="114"/>
      <c r="J63" s="115">
        <f>J91</f>
        <v>0</v>
      </c>
      <c r="L63" s="112"/>
    </row>
    <row r="64" spans="1:47" s="10" customFormat="1" ht="19.899999999999999" customHeight="1" x14ac:dyDescent="0.2">
      <c r="B64" s="112"/>
      <c r="D64" s="113" t="s">
        <v>1184</v>
      </c>
      <c r="E64" s="114"/>
      <c r="F64" s="114"/>
      <c r="G64" s="114"/>
      <c r="H64" s="114"/>
      <c r="I64" s="114"/>
      <c r="J64" s="115">
        <f>J93</f>
        <v>0</v>
      </c>
      <c r="L64" s="112"/>
    </row>
    <row r="65" spans="1:31" s="2" customFormat="1" ht="21.75" customHeight="1" x14ac:dyDescent="0.2">
      <c r="A65" s="34"/>
      <c r="B65" s="35"/>
      <c r="C65" s="34"/>
      <c r="D65" s="34"/>
      <c r="E65" s="34"/>
      <c r="F65" s="34"/>
      <c r="G65" s="34"/>
      <c r="H65" s="34"/>
      <c r="I65" s="34"/>
      <c r="J65" s="34"/>
      <c r="K65" s="34"/>
      <c r="L65" s="91"/>
      <c r="S65" s="34"/>
      <c r="T65" s="34"/>
      <c r="U65" s="34"/>
      <c r="V65" s="34"/>
      <c r="W65" s="34"/>
      <c r="X65" s="34"/>
      <c r="Y65" s="34"/>
      <c r="Z65" s="34"/>
      <c r="AA65" s="34"/>
      <c r="AB65" s="34"/>
      <c r="AC65" s="34"/>
      <c r="AD65" s="34"/>
      <c r="AE65" s="34"/>
    </row>
    <row r="66" spans="1:31" s="2" customFormat="1" ht="6.95" customHeight="1" x14ac:dyDescent="0.2">
      <c r="A66" s="34"/>
      <c r="B66" s="44"/>
      <c r="C66" s="45"/>
      <c r="D66" s="45"/>
      <c r="E66" s="45"/>
      <c r="F66" s="45"/>
      <c r="G66" s="45"/>
      <c r="H66" s="45"/>
      <c r="I66" s="45"/>
      <c r="J66" s="45"/>
      <c r="K66" s="45"/>
      <c r="L66" s="91"/>
      <c r="S66" s="34"/>
      <c r="T66" s="34"/>
      <c r="U66" s="34"/>
      <c r="V66" s="34"/>
      <c r="W66" s="34"/>
      <c r="X66" s="34"/>
      <c r="Y66" s="34"/>
      <c r="Z66" s="34"/>
      <c r="AA66" s="34"/>
      <c r="AB66" s="34"/>
      <c r="AC66" s="34"/>
      <c r="AD66" s="34"/>
      <c r="AE66" s="34"/>
    </row>
    <row r="70" spans="1:31" s="2" customFormat="1" ht="6.95" customHeight="1" x14ac:dyDescent="0.2">
      <c r="A70" s="34"/>
      <c r="B70" s="46"/>
      <c r="C70" s="47"/>
      <c r="D70" s="47"/>
      <c r="E70" s="47"/>
      <c r="F70" s="47"/>
      <c r="G70" s="47"/>
      <c r="H70" s="47"/>
      <c r="I70" s="47"/>
      <c r="J70" s="47"/>
      <c r="K70" s="47"/>
      <c r="L70" s="91"/>
      <c r="S70" s="34"/>
      <c r="T70" s="34"/>
      <c r="U70" s="34"/>
      <c r="V70" s="34"/>
      <c r="W70" s="34"/>
      <c r="X70" s="34"/>
      <c r="Y70" s="34"/>
      <c r="Z70" s="34"/>
      <c r="AA70" s="34"/>
      <c r="AB70" s="34"/>
      <c r="AC70" s="34"/>
      <c r="AD70" s="34"/>
      <c r="AE70" s="34"/>
    </row>
    <row r="71" spans="1:31" s="2" customFormat="1" ht="24.95" customHeight="1" x14ac:dyDescent="0.2">
      <c r="A71" s="34"/>
      <c r="B71" s="35"/>
      <c r="C71" s="23" t="s">
        <v>109</v>
      </c>
      <c r="D71" s="34"/>
      <c r="E71" s="34"/>
      <c r="F71" s="34"/>
      <c r="G71" s="34"/>
      <c r="H71" s="34"/>
      <c r="I71" s="34"/>
      <c r="J71" s="34"/>
      <c r="K71" s="34"/>
      <c r="L71" s="91"/>
      <c r="S71" s="34"/>
      <c r="T71" s="34"/>
      <c r="U71" s="34"/>
      <c r="V71" s="34"/>
      <c r="W71" s="34"/>
      <c r="X71" s="34"/>
      <c r="Y71" s="34"/>
      <c r="Z71" s="34"/>
      <c r="AA71" s="34"/>
      <c r="AB71" s="34"/>
      <c r="AC71" s="34"/>
      <c r="AD71" s="34"/>
      <c r="AE71" s="34"/>
    </row>
    <row r="72" spans="1:31" s="2" customFormat="1" ht="6.95" customHeight="1" x14ac:dyDescent="0.2">
      <c r="A72" s="34"/>
      <c r="B72" s="35"/>
      <c r="C72" s="34"/>
      <c r="D72" s="34"/>
      <c r="E72" s="34"/>
      <c r="F72" s="34"/>
      <c r="G72" s="34"/>
      <c r="H72" s="34"/>
      <c r="I72" s="34"/>
      <c r="J72" s="34"/>
      <c r="K72" s="34"/>
      <c r="L72" s="91"/>
      <c r="S72" s="34"/>
      <c r="T72" s="34"/>
      <c r="U72" s="34"/>
      <c r="V72" s="34"/>
      <c r="W72" s="34"/>
      <c r="X72" s="34"/>
      <c r="Y72" s="34"/>
      <c r="Z72" s="34"/>
      <c r="AA72" s="34"/>
      <c r="AB72" s="34"/>
      <c r="AC72" s="34"/>
      <c r="AD72" s="34"/>
      <c r="AE72" s="34"/>
    </row>
    <row r="73" spans="1:31" s="2" customFormat="1" ht="12" customHeight="1" x14ac:dyDescent="0.2">
      <c r="A73" s="34"/>
      <c r="B73" s="35"/>
      <c r="C73" s="29" t="s">
        <v>17</v>
      </c>
      <c r="D73" s="34"/>
      <c r="E73" s="34"/>
      <c r="F73" s="34"/>
      <c r="G73" s="34"/>
      <c r="H73" s="34"/>
      <c r="I73" s="34"/>
      <c r="J73" s="34"/>
      <c r="K73" s="34"/>
      <c r="L73" s="91"/>
      <c r="S73" s="34"/>
      <c r="T73" s="34"/>
      <c r="U73" s="34"/>
      <c r="V73" s="34"/>
      <c r="W73" s="34"/>
      <c r="X73" s="34"/>
      <c r="Y73" s="34"/>
      <c r="Z73" s="34"/>
      <c r="AA73" s="34"/>
      <c r="AB73" s="34"/>
      <c r="AC73" s="34"/>
      <c r="AD73" s="34"/>
      <c r="AE73" s="34"/>
    </row>
    <row r="74" spans="1:31" s="2" customFormat="1" ht="16.5" customHeight="1" x14ac:dyDescent="0.2">
      <c r="A74" s="34"/>
      <c r="B74" s="35"/>
      <c r="C74" s="34"/>
      <c r="D74" s="34"/>
      <c r="E74" s="311" t="str">
        <f>E7</f>
        <v>Zateplení obvodového pláště MŠ Nad Palatou obj. Pod Lipkami 3183-5 Praha 5 Smíchov</v>
      </c>
      <c r="F74" s="312"/>
      <c r="G74" s="312"/>
      <c r="H74" s="312"/>
      <c r="I74" s="34"/>
      <c r="J74" s="34"/>
      <c r="K74" s="34"/>
      <c r="L74" s="91"/>
      <c r="S74" s="34"/>
      <c r="T74" s="34"/>
      <c r="U74" s="34"/>
      <c r="V74" s="34"/>
      <c r="W74" s="34"/>
      <c r="X74" s="34"/>
      <c r="Y74" s="34"/>
      <c r="Z74" s="34"/>
      <c r="AA74" s="34"/>
      <c r="AB74" s="34"/>
      <c r="AC74" s="34"/>
      <c r="AD74" s="34"/>
      <c r="AE74" s="34"/>
    </row>
    <row r="75" spans="1:31" s="2" customFormat="1" ht="12" customHeight="1" x14ac:dyDescent="0.2">
      <c r="A75" s="34"/>
      <c r="B75" s="35"/>
      <c r="C75" s="29" t="s">
        <v>94</v>
      </c>
      <c r="D75" s="34"/>
      <c r="E75" s="34"/>
      <c r="F75" s="34"/>
      <c r="G75" s="34"/>
      <c r="H75" s="34"/>
      <c r="I75" s="34"/>
      <c r="J75" s="34"/>
      <c r="K75" s="34"/>
      <c r="L75" s="91"/>
      <c r="S75" s="34"/>
      <c r="T75" s="34"/>
      <c r="U75" s="34"/>
      <c r="V75" s="34"/>
      <c r="W75" s="34"/>
      <c r="X75" s="34"/>
      <c r="Y75" s="34"/>
      <c r="Z75" s="34"/>
      <c r="AA75" s="34"/>
      <c r="AB75" s="34"/>
      <c r="AC75" s="34"/>
      <c r="AD75" s="34"/>
      <c r="AE75" s="34"/>
    </row>
    <row r="76" spans="1:31" s="2" customFormat="1" ht="16.5" customHeight="1" x14ac:dyDescent="0.2">
      <c r="A76" s="34"/>
      <c r="B76" s="35"/>
      <c r="C76" s="34"/>
      <c r="D76" s="34"/>
      <c r="E76" s="291" t="str">
        <f>E9</f>
        <v>04 - VRN</v>
      </c>
      <c r="F76" s="310"/>
      <c r="G76" s="310"/>
      <c r="H76" s="310"/>
      <c r="I76" s="34"/>
      <c r="J76" s="34"/>
      <c r="K76" s="34"/>
      <c r="L76" s="91"/>
      <c r="S76" s="34"/>
      <c r="T76" s="34"/>
      <c r="U76" s="34"/>
      <c r="V76" s="34"/>
      <c r="W76" s="34"/>
      <c r="X76" s="34"/>
      <c r="Y76" s="34"/>
      <c r="Z76" s="34"/>
      <c r="AA76" s="34"/>
      <c r="AB76" s="34"/>
      <c r="AC76" s="34"/>
      <c r="AD76" s="34"/>
      <c r="AE76" s="34"/>
    </row>
    <row r="77" spans="1:31" s="2" customFormat="1" ht="6.95" customHeight="1" x14ac:dyDescent="0.2">
      <c r="A77" s="34"/>
      <c r="B77" s="35"/>
      <c r="C77" s="34"/>
      <c r="D77" s="34"/>
      <c r="E77" s="34"/>
      <c r="F77" s="34"/>
      <c r="G77" s="34"/>
      <c r="H77" s="34"/>
      <c r="I77" s="34"/>
      <c r="J77" s="34"/>
      <c r="K77" s="34"/>
      <c r="L77" s="91"/>
      <c r="S77" s="34"/>
      <c r="T77" s="34"/>
      <c r="U77" s="34"/>
      <c r="V77" s="34"/>
      <c r="W77" s="34"/>
      <c r="X77" s="34"/>
      <c r="Y77" s="34"/>
      <c r="Z77" s="34"/>
      <c r="AA77" s="34"/>
      <c r="AB77" s="34"/>
      <c r="AC77" s="34"/>
      <c r="AD77" s="34"/>
      <c r="AE77" s="34"/>
    </row>
    <row r="78" spans="1:31" s="2" customFormat="1" ht="12" customHeight="1" x14ac:dyDescent="0.2">
      <c r="A78" s="34"/>
      <c r="B78" s="35"/>
      <c r="C78" s="29" t="s">
        <v>21</v>
      </c>
      <c r="D78" s="34"/>
      <c r="E78" s="34"/>
      <c r="F78" s="27" t="str">
        <f>F12</f>
        <v>Praha 5</v>
      </c>
      <c r="G78" s="34"/>
      <c r="H78" s="34"/>
      <c r="I78" s="29" t="s">
        <v>23</v>
      </c>
      <c r="J78" s="52">
        <f>IF(J12="","",J12)</f>
        <v>44316</v>
      </c>
      <c r="K78" s="34"/>
      <c r="L78" s="91"/>
      <c r="S78" s="34"/>
      <c r="T78" s="34"/>
      <c r="U78" s="34"/>
      <c r="V78" s="34"/>
      <c r="W78" s="34"/>
      <c r="X78" s="34"/>
      <c r="Y78" s="34"/>
      <c r="Z78" s="34"/>
      <c r="AA78" s="34"/>
      <c r="AB78" s="34"/>
      <c r="AC78" s="34"/>
      <c r="AD78" s="34"/>
      <c r="AE78" s="34"/>
    </row>
    <row r="79" spans="1:31" s="2" customFormat="1" ht="6.95" customHeight="1" x14ac:dyDescent="0.2">
      <c r="A79" s="34"/>
      <c r="B79" s="35"/>
      <c r="C79" s="34"/>
      <c r="D79" s="34"/>
      <c r="E79" s="34"/>
      <c r="F79" s="34"/>
      <c r="G79" s="34"/>
      <c r="H79" s="34"/>
      <c r="I79" s="34"/>
      <c r="J79" s="34"/>
      <c r="K79" s="34"/>
      <c r="L79" s="91"/>
      <c r="S79" s="34"/>
      <c r="T79" s="34"/>
      <c r="U79" s="34"/>
      <c r="V79" s="34"/>
      <c r="W79" s="34"/>
      <c r="X79" s="34"/>
      <c r="Y79" s="34"/>
      <c r="Z79" s="34"/>
      <c r="AA79" s="34"/>
      <c r="AB79" s="34"/>
      <c r="AC79" s="34"/>
      <c r="AD79" s="34"/>
      <c r="AE79" s="34"/>
    </row>
    <row r="80" spans="1:31" s="2" customFormat="1" ht="25.7" customHeight="1" x14ac:dyDescent="0.2">
      <c r="A80" s="34"/>
      <c r="B80" s="35"/>
      <c r="C80" s="29" t="s">
        <v>24</v>
      </c>
      <c r="D80" s="34"/>
      <c r="E80" s="34"/>
      <c r="F80" s="27" t="str">
        <f>E15</f>
        <v>Úřad městské části Praha 5</v>
      </c>
      <c r="G80" s="34"/>
      <c r="H80" s="34"/>
      <c r="I80" s="29" t="s">
        <v>30</v>
      </c>
      <c r="J80" s="32" t="str">
        <f>E21</f>
        <v>Fetters management s. r. o.</v>
      </c>
      <c r="K80" s="34"/>
      <c r="L80" s="91"/>
      <c r="S80" s="34"/>
      <c r="T80" s="34"/>
      <c r="U80" s="34"/>
      <c r="V80" s="34"/>
      <c r="W80" s="34"/>
      <c r="X80" s="34"/>
      <c r="Y80" s="34"/>
      <c r="Z80" s="34"/>
      <c r="AA80" s="34"/>
      <c r="AB80" s="34"/>
      <c r="AC80" s="34"/>
      <c r="AD80" s="34"/>
      <c r="AE80" s="34"/>
    </row>
    <row r="81" spans="1:65" s="2" customFormat="1" ht="25.7" customHeight="1" x14ac:dyDescent="0.2">
      <c r="A81" s="34"/>
      <c r="B81" s="35"/>
      <c r="C81" s="29" t="s">
        <v>28</v>
      </c>
      <c r="D81" s="34"/>
      <c r="E81" s="34"/>
      <c r="F81" s="27" t="str">
        <f>IF(E18="","",E18)</f>
        <v>Vyplň údaj</v>
      </c>
      <c r="G81" s="34"/>
      <c r="H81" s="34"/>
      <c r="I81" s="29" t="s">
        <v>33</v>
      </c>
      <c r="J81" s="32" t="str">
        <f>E24</f>
        <v>STAVEBNÍ ROZPOČTY s.r.o.</v>
      </c>
      <c r="K81" s="34"/>
      <c r="L81" s="91"/>
      <c r="S81" s="34"/>
      <c r="T81" s="34"/>
      <c r="U81" s="34"/>
      <c r="V81" s="34"/>
      <c r="W81" s="34"/>
      <c r="X81" s="34"/>
      <c r="Y81" s="34"/>
      <c r="Z81" s="34"/>
      <c r="AA81" s="34"/>
      <c r="AB81" s="34"/>
      <c r="AC81" s="34"/>
      <c r="AD81" s="34"/>
      <c r="AE81" s="34"/>
    </row>
    <row r="82" spans="1:65" s="2" customFormat="1" ht="10.35" customHeight="1" x14ac:dyDescent="0.2">
      <c r="A82" s="34"/>
      <c r="B82" s="35"/>
      <c r="C82" s="34"/>
      <c r="D82" s="34"/>
      <c r="E82" s="34"/>
      <c r="F82" s="34"/>
      <c r="G82" s="34"/>
      <c r="H82" s="34"/>
      <c r="I82" s="34"/>
      <c r="J82" s="34"/>
      <c r="K82" s="34"/>
      <c r="L82" s="91"/>
      <c r="S82" s="34"/>
      <c r="T82" s="34"/>
      <c r="U82" s="34"/>
      <c r="V82" s="34"/>
      <c r="W82" s="34"/>
      <c r="X82" s="34"/>
      <c r="Y82" s="34"/>
      <c r="Z82" s="34"/>
      <c r="AA82" s="34"/>
      <c r="AB82" s="34"/>
      <c r="AC82" s="34"/>
      <c r="AD82" s="34"/>
      <c r="AE82" s="34"/>
    </row>
    <row r="83" spans="1:65" s="11" customFormat="1" ht="29.25" customHeight="1" x14ac:dyDescent="0.2">
      <c r="A83" s="116"/>
      <c r="B83" s="117"/>
      <c r="C83" s="322" t="s">
        <v>110</v>
      </c>
      <c r="D83" s="323" t="s">
        <v>58</v>
      </c>
      <c r="E83" s="323" t="s">
        <v>54</v>
      </c>
      <c r="F83" s="323" t="s">
        <v>55</v>
      </c>
      <c r="G83" s="323" t="s">
        <v>111</v>
      </c>
      <c r="H83" s="323" t="s">
        <v>112</v>
      </c>
      <c r="I83" s="323" t="s">
        <v>113</v>
      </c>
      <c r="J83" s="323" t="s">
        <v>98</v>
      </c>
      <c r="K83" s="324" t="s">
        <v>114</v>
      </c>
      <c r="L83" s="118"/>
      <c r="M83" s="59" t="s">
        <v>3</v>
      </c>
      <c r="N83" s="60" t="s">
        <v>43</v>
      </c>
      <c r="O83" s="60" t="s">
        <v>115</v>
      </c>
      <c r="P83" s="60" t="s">
        <v>116</v>
      </c>
      <c r="Q83" s="60" t="s">
        <v>117</v>
      </c>
      <c r="R83" s="60" t="s">
        <v>118</v>
      </c>
      <c r="S83" s="60" t="s">
        <v>119</v>
      </c>
      <c r="T83" s="61" t="s">
        <v>120</v>
      </c>
      <c r="U83" s="116"/>
      <c r="V83" s="116"/>
      <c r="W83" s="116"/>
      <c r="X83" s="116"/>
      <c r="Y83" s="116"/>
      <c r="Z83" s="116"/>
      <c r="AA83" s="116"/>
      <c r="AB83" s="116"/>
      <c r="AC83" s="116"/>
      <c r="AD83" s="116"/>
      <c r="AE83" s="116"/>
    </row>
    <row r="84" spans="1:65" s="2" customFormat="1" ht="22.9" customHeight="1" x14ac:dyDescent="0.25">
      <c r="A84" s="34"/>
      <c r="B84" s="35"/>
      <c r="C84" s="325" t="s">
        <v>121</v>
      </c>
      <c r="D84" s="326"/>
      <c r="E84" s="326"/>
      <c r="F84" s="326"/>
      <c r="G84" s="326"/>
      <c r="H84" s="326"/>
      <c r="I84" s="139"/>
      <c r="J84" s="327">
        <f>BK84</f>
        <v>0</v>
      </c>
      <c r="K84" s="326"/>
      <c r="L84" s="35"/>
      <c r="M84" s="62"/>
      <c r="N84" s="53"/>
      <c r="O84" s="63"/>
      <c r="P84" s="119">
        <f>P85</f>
        <v>0</v>
      </c>
      <c r="Q84" s="63"/>
      <c r="R84" s="119">
        <f>R85</f>
        <v>0</v>
      </c>
      <c r="S84" s="63"/>
      <c r="T84" s="120">
        <f>T85</f>
        <v>0</v>
      </c>
      <c r="U84" s="34"/>
      <c r="V84" s="34"/>
      <c r="W84" s="34"/>
      <c r="X84" s="34"/>
      <c r="Y84" s="34"/>
      <c r="Z84" s="34"/>
      <c r="AA84" s="34"/>
      <c r="AB84" s="34"/>
      <c r="AC84" s="34"/>
      <c r="AD84" s="34"/>
      <c r="AE84" s="34"/>
      <c r="AT84" s="19" t="s">
        <v>72</v>
      </c>
      <c r="AU84" s="19" t="s">
        <v>99</v>
      </c>
      <c r="BK84" s="121">
        <f>BK85</f>
        <v>0</v>
      </c>
    </row>
    <row r="85" spans="1:65" s="12" customFormat="1" ht="25.9" customHeight="1" x14ac:dyDescent="0.2">
      <c r="B85" s="122"/>
      <c r="C85" s="328"/>
      <c r="D85" s="329" t="s">
        <v>72</v>
      </c>
      <c r="E85" s="330" t="s">
        <v>91</v>
      </c>
      <c r="F85" s="330" t="s">
        <v>793</v>
      </c>
      <c r="G85" s="328"/>
      <c r="H85" s="328"/>
      <c r="I85" s="124"/>
      <c r="J85" s="331">
        <f>BK85</f>
        <v>0</v>
      </c>
      <c r="K85" s="328"/>
      <c r="L85" s="122"/>
      <c r="M85" s="125"/>
      <c r="N85" s="126"/>
      <c r="O85" s="126"/>
      <c r="P85" s="127">
        <f>P86+P89+P91+P93</f>
        <v>0</v>
      </c>
      <c r="Q85" s="126"/>
      <c r="R85" s="127">
        <f>R86+R89+R91+R93</f>
        <v>0</v>
      </c>
      <c r="S85" s="126"/>
      <c r="T85" s="128">
        <f>T86+T89+T91+T93</f>
        <v>0</v>
      </c>
      <c r="AR85" s="123" t="s">
        <v>168</v>
      </c>
      <c r="AT85" s="129" t="s">
        <v>72</v>
      </c>
      <c r="AU85" s="129" t="s">
        <v>73</v>
      </c>
      <c r="AY85" s="123" t="s">
        <v>124</v>
      </c>
      <c r="BK85" s="130">
        <f>BK86+BK89+BK91+BK93</f>
        <v>0</v>
      </c>
    </row>
    <row r="86" spans="1:65" s="12" customFormat="1" ht="22.9" customHeight="1" x14ac:dyDescent="0.2">
      <c r="B86" s="122"/>
      <c r="C86" s="328"/>
      <c r="D86" s="329" t="s">
        <v>72</v>
      </c>
      <c r="E86" s="332" t="s">
        <v>794</v>
      </c>
      <c r="F86" s="332" t="s">
        <v>795</v>
      </c>
      <c r="G86" s="328"/>
      <c r="H86" s="328"/>
      <c r="I86" s="124"/>
      <c r="J86" s="333">
        <f>BK86</f>
        <v>0</v>
      </c>
      <c r="K86" s="328"/>
      <c r="L86" s="122"/>
      <c r="M86" s="125"/>
      <c r="N86" s="126"/>
      <c r="O86" s="126"/>
      <c r="P86" s="127">
        <f>P87</f>
        <v>0</v>
      </c>
      <c r="Q86" s="126"/>
      <c r="R86" s="127">
        <f>R87</f>
        <v>0</v>
      </c>
      <c r="S86" s="126"/>
      <c r="T86" s="128">
        <f>T87</f>
        <v>0</v>
      </c>
      <c r="AR86" s="123" t="s">
        <v>168</v>
      </c>
      <c r="AT86" s="129" t="s">
        <v>72</v>
      </c>
      <c r="AU86" s="129" t="s">
        <v>81</v>
      </c>
      <c r="AY86" s="123" t="s">
        <v>124</v>
      </c>
      <c r="BK86" s="130">
        <f>BK87</f>
        <v>0</v>
      </c>
    </row>
    <row r="87" spans="1:65" s="2" customFormat="1" ht="16.5" customHeight="1" x14ac:dyDescent="0.2">
      <c r="A87" s="34"/>
      <c r="B87" s="131"/>
      <c r="C87" s="334" t="s">
        <v>81</v>
      </c>
      <c r="D87" s="334" t="s">
        <v>127</v>
      </c>
      <c r="E87" s="335" t="s">
        <v>1399</v>
      </c>
      <c r="F87" s="336" t="s">
        <v>1403</v>
      </c>
      <c r="G87" s="337" t="s">
        <v>656</v>
      </c>
      <c r="H87" s="338">
        <v>1</v>
      </c>
      <c r="I87" s="132"/>
      <c r="J87" s="339">
        <f>ROUND(I87*H87,2)</f>
        <v>0</v>
      </c>
      <c r="K87" s="336"/>
      <c r="L87" s="35"/>
      <c r="M87" s="133" t="s">
        <v>3</v>
      </c>
      <c r="N87" s="134" t="s">
        <v>44</v>
      </c>
      <c r="O87" s="55"/>
      <c r="P87" s="135">
        <f>O87*H87</f>
        <v>0</v>
      </c>
      <c r="Q87" s="135">
        <v>0</v>
      </c>
      <c r="R87" s="135">
        <f>Q87*H87</f>
        <v>0</v>
      </c>
      <c r="S87" s="135">
        <v>0</v>
      </c>
      <c r="T87" s="136">
        <f>S87*H87</f>
        <v>0</v>
      </c>
      <c r="U87" s="34"/>
      <c r="V87" s="34"/>
      <c r="W87" s="34"/>
      <c r="X87" s="34"/>
      <c r="Y87" s="34"/>
      <c r="Z87" s="34"/>
      <c r="AA87" s="34"/>
      <c r="AB87" s="34"/>
      <c r="AC87" s="34"/>
      <c r="AD87" s="34"/>
      <c r="AE87" s="34"/>
      <c r="AR87" s="137" t="s">
        <v>132</v>
      </c>
      <c r="AT87" s="137" t="s">
        <v>127</v>
      </c>
      <c r="AU87" s="137" t="s">
        <v>83</v>
      </c>
      <c r="AY87" s="19" t="s">
        <v>124</v>
      </c>
      <c r="BE87" s="138">
        <f>IF(N87="základní",J87,0)</f>
        <v>0</v>
      </c>
      <c r="BF87" s="138">
        <f>IF(N87="snížená",J87,0)</f>
        <v>0</v>
      </c>
      <c r="BG87" s="138">
        <f>IF(N87="zákl. přenesená",J87,0)</f>
        <v>0</v>
      </c>
      <c r="BH87" s="138">
        <f>IF(N87="sníž. přenesená",J87,0)</f>
        <v>0</v>
      </c>
      <c r="BI87" s="138">
        <f>IF(N87="nulová",J87,0)</f>
        <v>0</v>
      </c>
      <c r="BJ87" s="19" t="s">
        <v>81</v>
      </c>
      <c r="BK87" s="138">
        <f>ROUND(I87*H87,2)</f>
        <v>0</v>
      </c>
      <c r="BL87" s="19" t="s">
        <v>132</v>
      </c>
      <c r="BM87" s="137" t="s">
        <v>83</v>
      </c>
    </row>
    <row r="88" spans="1:65" s="264" customFormat="1" ht="19.5" x14ac:dyDescent="0.2">
      <c r="B88" s="265"/>
      <c r="C88" s="340"/>
      <c r="D88" s="341" t="s">
        <v>1395</v>
      </c>
      <c r="E88" s="340"/>
      <c r="F88" s="342" t="s">
        <v>1404</v>
      </c>
      <c r="G88" s="340"/>
      <c r="H88" s="340"/>
      <c r="I88" s="343"/>
      <c r="J88" s="340"/>
      <c r="K88" s="340"/>
      <c r="L88" s="265"/>
      <c r="M88" s="266"/>
      <c r="N88" s="267"/>
      <c r="O88" s="267"/>
      <c r="P88" s="267"/>
      <c r="Q88" s="267"/>
      <c r="R88" s="267"/>
      <c r="S88" s="267"/>
      <c r="T88" s="268"/>
      <c r="AT88" s="269" t="s">
        <v>1395</v>
      </c>
      <c r="AU88" s="269" t="s">
        <v>83</v>
      </c>
    </row>
    <row r="89" spans="1:65" s="12" customFormat="1" ht="22.9" customHeight="1" x14ac:dyDescent="0.2">
      <c r="B89" s="122"/>
      <c r="C89" s="328"/>
      <c r="D89" s="329" t="s">
        <v>72</v>
      </c>
      <c r="E89" s="332" t="s">
        <v>1185</v>
      </c>
      <c r="F89" s="332" t="s">
        <v>1186</v>
      </c>
      <c r="G89" s="328"/>
      <c r="H89" s="328"/>
      <c r="I89" s="124"/>
      <c r="J89" s="333">
        <f>BK89</f>
        <v>0</v>
      </c>
      <c r="K89" s="328"/>
      <c r="L89" s="122"/>
      <c r="M89" s="125"/>
      <c r="N89" s="126"/>
      <c r="O89" s="126"/>
      <c r="P89" s="127">
        <f>P90</f>
        <v>0</v>
      </c>
      <c r="Q89" s="126"/>
      <c r="R89" s="127">
        <f>R90</f>
        <v>0</v>
      </c>
      <c r="S89" s="126"/>
      <c r="T89" s="128">
        <f>T90</f>
        <v>0</v>
      </c>
      <c r="AR89" s="123" t="s">
        <v>168</v>
      </c>
      <c r="AT89" s="129" t="s">
        <v>72</v>
      </c>
      <c r="AU89" s="129" t="s">
        <v>81</v>
      </c>
      <c r="AY89" s="123" t="s">
        <v>124</v>
      </c>
      <c r="BK89" s="130">
        <f>BK90</f>
        <v>0</v>
      </c>
    </row>
    <row r="90" spans="1:65" s="2" customFormat="1" ht="16.5" customHeight="1" x14ac:dyDescent="0.2">
      <c r="A90" s="34"/>
      <c r="B90" s="131"/>
      <c r="C90" s="334" t="s">
        <v>83</v>
      </c>
      <c r="D90" s="334" t="s">
        <v>127</v>
      </c>
      <c r="E90" s="335" t="s">
        <v>1400</v>
      </c>
      <c r="F90" s="336" t="s">
        <v>1186</v>
      </c>
      <c r="G90" s="337" t="s">
        <v>656</v>
      </c>
      <c r="H90" s="338">
        <v>1</v>
      </c>
      <c r="I90" s="132"/>
      <c r="J90" s="339">
        <f>ROUND(I90*H90,2)</f>
        <v>0</v>
      </c>
      <c r="K90" s="336"/>
      <c r="L90" s="35"/>
      <c r="M90" s="133" t="s">
        <v>3</v>
      </c>
      <c r="N90" s="134" t="s">
        <v>44</v>
      </c>
      <c r="O90" s="55"/>
      <c r="P90" s="135">
        <f>O90*H90</f>
        <v>0</v>
      </c>
      <c r="Q90" s="135">
        <v>0</v>
      </c>
      <c r="R90" s="135">
        <f>Q90*H90</f>
        <v>0</v>
      </c>
      <c r="S90" s="135">
        <v>0</v>
      </c>
      <c r="T90" s="136">
        <f>S90*H90</f>
        <v>0</v>
      </c>
      <c r="U90" s="34"/>
      <c r="V90" s="34"/>
      <c r="W90" s="34"/>
      <c r="X90" s="34"/>
      <c r="Y90" s="34"/>
      <c r="Z90" s="34"/>
      <c r="AA90" s="34"/>
      <c r="AB90" s="34"/>
      <c r="AC90" s="34"/>
      <c r="AD90" s="34"/>
      <c r="AE90" s="34"/>
      <c r="AR90" s="137" t="s">
        <v>132</v>
      </c>
      <c r="AT90" s="137" t="s">
        <v>127</v>
      </c>
      <c r="AU90" s="137" t="s">
        <v>83</v>
      </c>
      <c r="AY90" s="19" t="s">
        <v>124</v>
      </c>
      <c r="BE90" s="138">
        <f>IF(N90="základní",J90,0)</f>
        <v>0</v>
      </c>
      <c r="BF90" s="138">
        <f>IF(N90="snížená",J90,0)</f>
        <v>0</v>
      </c>
      <c r="BG90" s="138">
        <f>IF(N90="zákl. přenesená",J90,0)</f>
        <v>0</v>
      </c>
      <c r="BH90" s="138">
        <f>IF(N90="sníž. přenesená",J90,0)</f>
        <v>0</v>
      </c>
      <c r="BI90" s="138">
        <f>IF(N90="nulová",J90,0)</f>
        <v>0</v>
      </c>
      <c r="BJ90" s="19" t="s">
        <v>81</v>
      </c>
      <c r="BK90" s="138">
        <f>ROUND(I90*H90,2)</f>
        <v>0</v>
      </c>
      <c r="BL90" s="19" t="s">
        <v>132</v>
      </c>
      <c r="BM90" s="137" t="s">
        <v>132</v>
      </c>
    </row>
    <row r="91" spans="1:65" s="12" customFormat="1" ht="22.9" customHeight="1" x14ac:dyDescent="0.2">
      <c r="B91" s="122"/>
      <c r="C91" s="328"/>
      <c r="D91" s="329" t="s">
        <v>72</v>
      </c>
      <c r="E91" s="332" t="s">
        <v>1187</v>
      </c>
      <c r="F91" s="332" t="s">
        <v>1188</v>
      </c>
      <c r="G91" s="328"/>
      <c r="H91" s="328"/>
      <c r="I91" s="124"/>
      <c r="J91" s="333">
        <f>BK91</f>
        <v>0</v>
      </c>
      <c r="K91" s="328"/>
      <c r="L91" s="122"/>
      <c r="M91" s="125"/>
      <c r="N91" s="126"/>
      <c r="O91" s="126"/>
      <c r="P91" s="127">
        <f>SUM(P92:P92)</f>
        <v>0</v>
      </c>
      <c r="Q91" s="126"/>
      <c r="R91" s="127">
        <f>SUM(R92:R92)</f>
        <v>0</v>
      </c>
      <c r="S91" s="126"/>
      <c r="T91" s="128">
        <f>SUM(T92:T92)</f>
        <v>0</v>
      </c>
      <c r="AR91" s="123" t="s">
        <v>168</v>
      </c>
      <c r="AT91" s="129" t="s">
        <v>72</v>
      </c>
      <c r="AU91" s="129" t="s">
        <v>81</v>
      </c>
      <c r="AY91" s="123" t="s">
        <v>124</v>
      </c>
      <c r="BK91" s="130">
        <f>SUM(BK92:BK92)</f>
        <v>0</v>
      </c>
    </row>
    <row r="92" spans="1:65" s="2" customFormat="1" ht="16.5" customHeight="1" x14ac:dyDescent="0.2">
      <c r="A92" s="34"/>
      <c r="B92" s="131"/>
      <c r="C92" s="334" t="s">
        <v>159</v>
      </c>
      <c r="D92" s="334" t="s">
        <v>127</v>
      </c>
      <c r="E92" s="335" t="s">
        <v>1401</v>
      </c>
      <c r="F92" s="336" t="s">
        <v>1188</v>
      </c>
      <c r="G92" s="337" t="s">
        <v>656</v>
      </c>
      <c r="H92" s="338">
        <v>1</v>
      </c>
      <c r="I92" s="132"/>
      <c r="J92" s="339">
        <f>ROUND(I92*H92,2)</f>
        <v>0</v>
      </c>
      <c r="K92" s="336"/>
      <c r="L92" s="35"/>
      <c r="M92" s="133" t="s">
        <v>3</v>
      </c>
      <c r="N92" s="134" t="s">
        <v>44</v>
      </c>
      <c r="O92" s="55"/>
      <c r="P92" s="135">
        <f>O92*H92</f>
        <v>0</v>
      </c>
      <c r="Q92" s="135">
        <v>0</v>
      </c>
      <c r="R92" s="135">
        <f>Q92*H92</f>
        <v>0</v>
      </c>
      <c r="S92" s="135">
        <v>0</v>
      </c>
      <c r="T92" s="136">
        <f>S92*H92</f>
        <v>0</v>
      </c>
      <c r="U92" s="34"/>
      <c r="V92" s="34"/>
      <c r="W92" s="34"/>
      <c r="X92" s="34"/>
      <c r="Y92" s="34"/>
      <c r="Z92" s="34"/>
      <c r="AA92" s="34"/>
      <c r="AB92" s="34"/>
      <c r="AC92" s="34"/>
      <c r="AD92" s="34"/>
      <c r="AE92" s="34"/>
      <c r="AR92" s="137" t="s">
        <v>132</v>
      </c>
      <c r="AT92" s="137" t="s">
        <v>127</v>
      </c>
      <c r="AU92" s="137" t="s">
        <v>83</v>
      </c>
      <c r="AY92" s="19" t="s">
        <v>124</v>
      </c>
      <c r="BE92" s="138">
        <f>IF(N92="základní",J92,0)</f>
        <v>0</v>
      </c>
      <c r="BF92" s="138">
        <f>IF(N92="snížená",J92,0)</f>
        <v>0</v>
      </c>
      <c r="BG92" s="138">
        <f>IF(N92="zákl. přenesená",J92,0)</f>
        <v>0</v>
      </c>
      <c r="BH92" s="138">
        <f>IF(N92="sníž. přenesená",J92,0)</f>
        <v>0</v>
      </c>
      <c r="BI92" s="138">
        <f>IF(N92="nulová",J92,0)</f>
        <v>0</v>
      </c>
      <c r="BJ92" s="19" t="s">
        <v>81</v>
      </c>
      <c r="BK92" s="138">
        <f>ROUND(I92*H92,2)</f>
        <v>0</v>
      </c>
      <c r="BL92" s="19" t="s">
        <v>132</v>
      </c>
      <c r="BM92" s="137" t="s">
        <v>125</v>
      </c>
    </row>
    <row r="93" spans="1:65" s="12" customFormat="1" ht="22.9" customHeight="1" x14ac:dyDescent="0.2">
      <c r="B93" s="122"/>
      <c r="C93" s="328"/>
      <c r="D93" s="329" t="s">
        <v>72</v>
      </c>
      <c r="E93" s="332" t="s">
        <v>1189</v>
      </c>
      <c r="F93" s="332" t="s">
        <v>1190</v>
      </c>
      <c r="G93" s="328"/>
      <c r="H93" s="328"/>
      <c r="I93" s="124"/>
      <c r="J93" s="333">
        <f>BK93</f>
        <v>0</v>
      </c>
      <c r="K93" s="328"/>
      <c r="L93" s="122"/>
      <c r="M93" s="125"/>
      <c r="N93" s="126"/>
      <c r="O93" s="126"/>
      <c r="P93" s="127">
        <f>P94</f>
        <v>0</v>
      </c>
      <c r="Q93" s="126"/>
      <c r="R93" s="127">
        <f>R94</f>
        <v>0</v>
      </c>
      <c r="S93" s="126"/>
      <c r="T93" s="128">
        <f>T94</f>
        <v>0</v>
      </c>
      <c r="AR93" s="123" t="s">
        <v>168</v>
      </c>
      <c r="AT93" s="129" t="s">
        <v>72</v>
      </c>
      <c r="AU93" s="129" t="s">
        <v>81</v>
      </c>
      <c r="AY93" s="123" t="s">
        <v>124</v>
      </c>
      <c r="BK93" s="130">
        <f>BK94</f>
        <v>0</v>
      </c>
    </row>
    <row r="94" spans="1:65" s="2" customFormat="1" ht="16.5" customHeight="1" x14ac:dyDescent="0.2">
      <c r="A94" s="34"/>
      <c r="B94" s="131"/>
      <c r="C94" s="334" t="s">
        <v>132</v>
      </c>
      <c r="D94" s="334" t="s">
        <v>127</v>
      </c>
      <c r="E94" s="335" t="s">
        <v>1402</v>
      </c>
      <c r="F94" s="336" t="s">
        <v>1405</v>
      </c>
      <c r="G94" s="337" t="s">
        <v>656</v>
      </c>
      <c r="H94" s="338">
        <v>1</v>
      </c>
      <c r="I94" s="132"/>
      <c r="J94" s="339">
        <f>ROUND(I94*H94,2)</f>
        <v>0</v>
      </c>
      <c r="K94" s="336"/>
      <c r="L94" s="35"/>
      <c r="M94" s="174" t="s">
        <v>3</v>
      </c>
      <c r="N94" s="175" t="s">
        <v>44</v>
      </c>
      <c r="O94" s="172"/>
      <c r="P94" s="176">
        <f>O94*H94</f>
        <v>0</v>
      </c>
      <c r="Q94" s="176">
        <v>0</v>
      </c>
      <c r="R94" s="176">
        <f>Q94*H94</f>
        <v>0</v>
      </c>
      <c r="S94" s="176">
        <v>0</v>
      </c>
      <c r="T94" s="177">
        <f>S94*H94</f>
        <v>0</v>
      </c>
      <c r="U94" s="34"/>
      <c r="V94" s="34"/>
      <c r="W94" s="34"/>
      <c r="X94" s="34"/>
      <c r="Y94" s="34"/>
      <c r="Z94" s="34"/>
      <c r="AA94" s="34"/>
      <c r="AB94" s="34"/>
      <c r="AC94" s="34"/>
      <c r="AD94" s="34"/>
      <c r="AE94" s="34"/>
      <c r="AR94" s="137" t="s">
        <v>132</v>
      </c>
      <c r="AT94" s="137" t="s">
        <v>127</v>
      </c>
      <c r="AU94" s="137" t="s">
        <v>83</v>
      </c>
      <c r="AY94" s="19" t="s">
        <v>124</v>
      </c>
      <c r="BE94" s="138">
        <f>IF(N94="základní",J94,0)</f>
        <v>0</v>
      </c>
      <c r="BF94" s="138">
        <f>IF(N94="snížená",J94,0)</f>
        <v>0</v>
      </c>
      <c r="BG94" s="138">
        <f>IF(N94="zákl. přenesená",J94,0)</f>
        <v>0</v>
      </c>
      <c r="BH94" s="138">
        <f>IF(N94="sníž. přenesená",J94,0)</f>
        <v>0</v>
      </c>
      <c r="BI94" s="138">
        <f>IF(N94="nulová",J94,0)</f>
        <v>0</v>
      </c>
      <c r="BJ94" s="19" t="s">
        <v>81</v>
      </c>
      <c r="BK94" s="138">
        <f>ROUND(I94*H94,2)</f>
        <v>0</v>
      </c>
      <c r="BL94" s="19" t="s">
        <v>132</v>
      </c>
      <c r="BM94" s="137" t="s">
        <v>166</v>
      </c>
    </row>
    <row r="95" spans="1:65" s="264" customFormat="1" x14ac:dyDescent="0.2">
      <c r="B95" s="265"/>
      <c r="C95" s="340"/>
      <c r="D95" s="341" t="s">
        <v>1395</v>
      </c>
      <c r="E95" s="340"/>
      <c r="F95" s="342" t="s">
        <v>1405</v>
      </c>
      <c r="G95" s="340"/>
      <c r="H95" s="340"/>
      <c r="I95" s="343"/>
      <c r="J95" s="340"/>
      <c r="K95" s="340"/>
      <c r="L95" s="265"/>
      <c r="M95" s="270"/>
      <c r="N95" s="271"/>
      <c r="O95" s="271"/>
      <c r="P95" s="271"/>
      <c r="Q95" s="271"/>
      <c r="R95" s="271"/>
      <c r="S95" s="271"/>
      <c r="T95" s="272"/>
      <c r="AT95" s="269" t="s">
        <v>1395</v>
      </c>
      <c r="AU95" s="269" t="s">
        <v>83</v>
      </c>
    </row>
    <row r="96" spans="1:65" s="2" customFormat="1" ht="6.95" customHeight="1" x14ac:dyDescent="0.2">
      <c r="A96" s="34"/>
      <c r="B96" s="44"/>
      <c r="C96" s="45"/>
      <c r="D96" s="45"/>
      <c r="E96" s="45"/>
      <c r="F96" s="45"/>
      <c r="G96" s="45"/>
      <c r="H96" s="45"/>
      <c r="I96" s="344"/>
      <c r="J96" s="45"/>
      <c r="K96" s="45"/>
      <c r="L96" s="35"/>
      <c r="M96" s="34"/>
      <c r="O96" s="34"/>
      <c r="P96" s="34"/>
      <c r="Q96" s="34"/>
      <c r="R96" s="34"/>
      <c r="S96" s="34"/>
      <c r="T96" s="34"/>
      <c r="U96" s="34"/>
      <c r="V96" s="34"/>
      <c r="W96" s="34"/>
      <c r="X96" s="34"/>
      <c r="Y96" s="34"/>
      <c r="Z96" s="34"/>
      <c r="AA96" s="34"/>
      <c r="AB96" s="34"/>
      <c r="AC96" s="34"/>
      <c r="AD96" s="34"/>
      <c r="AE96" s="34"/>
    </row>
  </sheetData>
  <sheetProtection algorithmName="SHA-512" hashValue="0O3ng6bcJvAyAxyV4YBCd9WmZBoJ1q7cCAlaUj/8kOM+kBC9g/bY0lmTi0obqy8B0XHixI3BM+CDNUHdfwCHtQ==" saltValue="7QeQIAygSFMYTUUYqIe5Rg==" spinCount="100000" sheet="1" objects="1" scenarios="1"/>
  <autoFilter ref="C83:K94" xr:uid="{00000000-0009-0000-0000-000004000000}"/>
  <mergeCells count="9">
    <mergeCell ref="E50:H50"/>
    <mergeCell ref="E74:H74"/>
    <mergeCell ref="E76:H76"/>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223"/>
  <sheetViews>
    <sheetView showGridLines="0" topLeftCell="A232" workbookViewId="0">
      <selection activeCell="D17" sqref="D17:J17"/>
    </sheetView>
  </sheetViews>
  <sheetFormatPr defaultRowHeight="11.25" x14ac:dyDescent="0.2"/>
  <cols>
    <col min="1" max="1" width="8.33203125" style="178" customWidth="1"/>
    <col min="2" max="2" width="1.6640625" style="178" customWidth="1"/>
    <col min="3" max="4" width="5" style="178" customWidth="1"/>
    <col min="5" max="5" width="11.6640625" style="178" customWidth="1"/>
    <col min="6" max="6" width="9.1640625" style="178" customWidth="1"/>
    <col min="7" max="7" width="5" style="178" customWidth="1"/>
    <col min="8" max="8" width="77.83203125" style="178" customWidth="1"/>
    <col min="9" max="10" width="20" style="178" customWidth="1"/>
    <col min="11" max="11" width="1.6640625" style="178" customWidth="1"/>
  </cols>
  <sheetData>
    <row r="1" spans="2:11" s="1" customFormat="1" ht="37.5" customHeight="1" x14ac:dyDescent="0.2"/>
    <row r="2" spans="2:11" s="1" customFormat="1" ht="7.5" customHeight="1" x14ac:dyDescent="0.2">
      <c r="B2" s="179"/>
      <c r="C2" s="180"/>
      <c r="D2" s="180"/>
      <c r="E2" s="180"/>
      <c r="F2" s="180"/>
      <c r="G2" s="180"/>
      <c r="H2" s="180"/>
      <c r="I2" s="180"/>
      <c r="J2" s="180"/>
      <c r="K2" s="181"/>
    </row>
    <row r="3" spans="2:11" s="17" customFormat="1" ht="45" customHeight="1" x14ac:dyDescent="0.2">
      <c r="B3" s="182"/>
      <c r="C3" s="315" t="s">
        <v>1191</v>
      </c>
      <c r="D3" s="315"/>
      <c r="E3" s="315"/>
      <c r="F3" s="315"/>
      <c r="G3" s="315"/>
      <c r="H3" s="315"/>
      <c r="I3" s="315"/>
      <c r="J3" s="315"/>
      <c r="K3" s="183"/>
    </row>
    <row r="4" spans="2:11" s="1" customFormat="1" ht="25.5" customHeight="1" x14ac:dyDescent="0.3">
      <c r="B4" s="184"/>
      <c r="C4" s="320" t="s">
        <v>1192</v>
      </c>
      <c r="D4" s="320"/>
      <c r="E4" s="320"/>
      <c r="F4" s="320"/>
      <c r="G4" s="320"/>
      <c r="H4" s="320"/>
      <c r="I4" s="320"/>
      <c r="J4" s="320"/>
      <c r="K4" s="185"/>
    </row>
    <row r="5" spans="2:11" s="1" customFormat="1" ht="5.25" customHeight="1" x14ac:dyDescent="0.2">
      <c r="B5" s="184"/>
      <c r="C5" s="186"/>
      <c r="D5" s="186"/>
      <c r="E5" s="186"/>
      <c r="F5" s="186"/>
      <c r="G5" s="186"/>
      <c r="H5" s="186"/>
      <c r="I5" s="186"/>
      <c r="J5" s="186"/>
      <c r="K5" s="185"/>
    </row>
    <row r="6" spans="2:11" s="1" customFormat="1" ht="15" customHeight="1" x14ac:dyDescent="0.2">
      <c r="B6" s="184"/>
      <c r="C6" s="319" t="s">
        <v>1193</v>
      </c>
      <c r="D6" s="319"/>
      <c r="E6" s="319"/>
      <c r="F6" s="319"/>
      <c r="G6" s="319"/>
      <c r="H6" s="319"/>
      <c r="I6" s="319"/>
      <c r="J6" s="319"/>
      <c r="K6" s="185"/>
    </row>
    <row r="7" spans="2:11" s="1" customFormat="1" ht="15" customHeight="1" x14ac:dyDescent="0.2">
      <c r="B7" s="188"/>
      <c r="C7" s="319" t="s">
        <v>1194</v>
      </c>
      <c r="D7" s="319"/>
      <c r="E7" s="319"/>
      <c r="F7" s="319"/>
      <c r="G7" s="319"/>
      <c r="H7" s="319"/>
      <c r="I7" s="319"/>
      <c r="J7" s="319"/>
      <c r="K7" s="185"/>
    </row>
    <row r="8" spans="2:11" s="1" customFormat="1" ht="12.75" customHeight="1" x14ac:dyDescent="0.2">
      <c r="B8" s="188"/>
      <c r="C8" s="187"/>
      <c r="D8" s="187"/>
      <c r="E8" s="187"/>
      <c r="F8" s="187"/>
      <c r="G8" s="187"/>
      <c r="H8" s="187"/>
      <c r="I8" s="187"/>
      <c r="J8" s="187"/>
      <c r="K8" s="185"/>
    </row>
    <row r="9" spans="2:11" s="1" customFormat="1" ht="15" customHeight="1" x14ac:dyDescent="0.2">
      <c r="B9" s="188"/>
      <c r="C9" s="319" t="s">
        <v>1195</v>
      </c>
      <c r="D9" s="319"/>
      <c r="E9" s="319"/>
      <c r="F9" s="319"/>
      <c r="G9" s="319"/>
      <c r="H9" s="319"/>
      <c r="I9" s="319"/>
      <c r="J9" s="319"/>
      <c r="K9" s="185"/>
    </row>
    <row r="10" spans="2:11" s="1" customFormat="1" ht="15" customHeight="1" x14ac:dyDescent="0.2">
      <c r="B10" s="188"/>
      <c r="C10" s="187"/>
      <c r="D10" s="319" t="s">
        <v>1196</v>
      </c>
      <c r="E10" s="319"/>
      <c r="F10" s="319"/>
      <c r="G10" s="319"/>
      <c r="H10" s="319"/>
      <c r="I10" s="319"/>
      <c r="J10" s="319"/>
      <c r="K10" s="185"/>
    </row>
    <row r="11" spans="2:11" s="1" customFormat="1" ht="15" customHeight="1" x14ac:dyDescent="0.2">
      <c r="B11" s="188"/>
      <c r="C11" s="189"/>
      <c r="D11" s="319" t="s">
        <v>1197</v>
      </c>
      <c r="E11" s="319"/>
      <c r="F11" s="319"/>
      <c r="G11" s="319"/>
      <c r="H11" s="319"/>
      <c r="I11" s="319"/>
      <c r="J11" s="319"/>
      <c r="K11" s="185"/>
    </row>
    <row r="12" spans="2:11" s="1" customFormat="1" ht="15" customHeight="1" x14ac:dyDescent="0.2">
      <c r="B12" s="188"/>
      <c r="C12" s="189"/>
      <c r="D12" s="187"/>
      <c r="E12" s="187"/>
      <c r="F12" s="187"/>
      <c r="G12" s="187"/>
      <c r="H12" s="187"/>
      <c r="I12" s="187"/>
      <c r="J12" s="187"/>
      <c r="K12" s="185"/>
    </row>
    <row r="13" spans="2:11" s="1" customFormat="1" ht="15" customHeight="1" x14ac:dyDescent="0.2">
      <c r="B13" s="188"/>
      <c r="C13" s="189"/>
      <c r="D13" s="190" t="s">
        <v>1198</v>
      </c>
      <c r="E13" s="187"/>
      <c r="F13" s="187"/>
      <c r="G13" s="187"/>
      <c r="H13" s="187"/>
      <c r="I13" s="187"/>
      <c r="J13" s="187"/>
      <c r="K13" s="185"/>
    </row>
    <row r="14" spans="2:11" s="1" customFormat="1" ht="12.75" customHeight="1" x14ac:dyDescent="0.2">
      <c r="B14" s="188"/>
      <c r="C14" s="189"/>
      <c r="D14" s="189"/>
      <c r="E14" s="189"/>
      <c r="F14" s="189"/>
      <c r="G14" s="189"/>
      <c r="H14" s="189"/>
      <c r="I14" s="189"/>
      <c r="J14" s="189"/>
      <c r="K14" s="185"/>
    </row>
    <row r="15" spans="2:11" s="1" customFormat="1" ht="15" customHeight="1" x14ac:dyDescent="0.2">
      <c r="B15" s="188"/>
      <c r="C15" s="189"/>
      <c r="D15" s="319" t="s">
        <v>1199</v>
      </c>
      <c r="E15" s="319"/>
      <c r="F15" s="319"/>
      <c r="G15" s="319"/>
      <c r="H15" s="319"/>
      <c r="I15" s="319"/>
      <c r="J15" s="319"/>
      <c r="K15" s="185"/>
    </row>
    <row r="16" spans="2:11" s="1" customFormat="1" ht="15" customHeight="1" x14ac:dyDescent="0.2">
      <c r="B16" s="188"/>
      <c r="C16" s="189"/>
      <c r="D16" s="319" t="s">
        <v>1200</v>
      </c>
      <c r="E16" s="319"/>
      <c r="F16" s="319"/>
      <c r="G16" s="319"/>
      <c r="H16" s="319"/>
      <c r="I16" s="319"/>
      <c r="J16" s="319"/>
      <c r="K16" s="185"/>
    </row>
    <row r="17" spans="2:11" s="1" customFormat="1" ht="15" customHeight="1" x14ac:dyDescent="0.2">
      <c r="B17" s="188"/>
      <c r="C17" s="189"/>
      <c r="D17" s="319" t="s">
        <v>1201</v>
      </c>
      <c r="E17" s="319"/>
      <c r="F17" s="319"/>
      <c r="G17" s="319"/>
      <c r="H17" s="319"/>
      <c r="I17" s="319"/>
      <c r="J17" s="319"/>
      <c r="K17" s="185"/>
    </row>
    <row r="18" spans="2:11" s="1" customFormat="1" ht="15" customHeight="1" x14ac:dyDescent="0.2">
      <c r="B18" s="188"/>
      <c r="C18" s="189"/>
      <c r="D18" s="189"/>
      <c r="E18" s="191" t="s">
        <v>80</v>
      </c>
      <c r="F18" s="319" t="s">
        <v>1202</v>
      </c>
      <c r="G18" s="319"/>
      <c r="H18" s="319"/>
      <c r="I18" s="319"/>
      <c r="J18" s="319"/>
      <c r="K18" s="185"/>
    </row>
    <row r="19" spans="2:11" s="1" customFormat="1" ht="15" customHeight="1" x14ac:dyDescent="0.2">
      <c r="B19" s="188"/>
      <c r="C19" s="189"/>
      <c r="D19" s="189"/>
      <c r="E19" s="191" t="s">
        <v>1203</v>
      </c>
      <c r="F19" s="319" t="s">
        <v>1204</v>
      </c>
      <c r="G19" s="319"/>
      <c r="H19" s="319"/>
      <c r="I19" s="319"/>
      <c r="J19" s="319"/>
      <c r="K19" s="185"/>
    </row>
    <row r="20" spans="2:11" s="1" customFormat="1" ht="15" customHeight="1" x14ac:dyDescent="0.2">
      <c r="B20" s="188"/>
      <c r="C20" s="189"/>
      <c r="D20" s="189"/>
      <c r="E20" s="191" t="s">
        <v>1205</v>
      </c>
      <c r="F20" s="319" t="s">
        <v>1206</v>
      </c>
      <c r="G20" s="319"/>
      <c r="H20" s="319"/>
      <c r="I20" s="319"/>
      <c r="J20" s="319"/>
      <c r="K20" s="185"/>
    </row>
    <row r="21" spans="2:11" s="1" customFormat="1" ht="15" customHeight="1" x14ac:dyDescent="0.2">
      <c r="B21" s="188"/>
      <c r="C21" s="189"/>
      <c r="D21" s="189"/>
      <c r="E21" s="191" t="s">
        <v>1207</v>
      </c>
      <c r="F21" s="319" t="s">
        <v>1208</v>
      </c>
      <c r="G21" s="319"/>
      <c r="H21" s="319"/>
      <c r="I21" s="319"/>
      <c r="J21" s="319"/>
      <c r="K21" s="185"/>
    </row>
    <row r="22" spans="2:11" s="1" customFormat="1" ht="15" customHeight="1" x14ac:dyDescent="0.2">
      <c r="B22" s="188"/>
      <c r="C22" s="189"/>
      <c r="D22" s="189"/>
      <c r="E22" s="191" t="s">
        <v>1209</v>
      </c>
      <c r="F22" s="319" t="s">
        <v>1210</v>
      </c>
      <c r="G22" s="319"/>
      <c r="H22" s="319"/>
      <c r="I22" s="319"/>
      <c r="J22" s="319"/>
      <c r="K22" s="185"/>
    </row>
    <row r="23" spans="2:11" s="1" customFormat="1" ht="15" customHeight="1" x14ac:dyDescent="0.2">
      <c r="B23" s="188"/>
      <c r="C23" s="189"/>
      <c r="D23" s="189"/>
      <c r="E23" s="191" t="s">
        <v>1211</v>
      </c>
      <c r="F23" s="319" t="s">
        <v>1212</v>
      </c>
      <c r="G23" s="319"/>
      <c r="H23" s="319"/>
      <c r="I23" s="319"/>
      <c r="J23" s="319"/>
      <c r="K23" s="185"/>
    </row>
    <row r="24" spans="2:11" s="1" customFormat="1" ht="12.75" customHeight="1" x14ac:dyDescent="0.2">
      <c r="B24" s="188"/>
      <c r="C24" s="189"/>
      <c r="D24" s="189"/>
      <c r="E24" s="189"/>
      <c r="F24" s="189"/>
      <c r="G24" s="189"/>
      <c r="H24" s="189"/>
      <c r="I24" s="189"/>
      <c r="J24" s="189"/>
      <c r="K24" s="185"/>
    </row>
    <row r="25" spans="2:11" s="1" customFormat="1" ht="15" customHeight="1" x14ac:dyDescent="0.2">
      <c r="B25" s="188"/>
      <c r="C25" s="319" t="s">
        <v>1213</v>
      </c>
      <c r="D25" s="319"/>
      <c r="E25" s="319"/>
      <c r="F25" s="319"/>
      <c r="G25" s="319"/>
      <c r="H25" s="319"/>
      <c r="I25" s="319"/>
      <c r="J25" s="319"/>
      <c r="K25" s="185"/>
    </row>
    <row r="26" spans="2:11" s="1" customFormat="1" ht="15" customHeight="1" x14ac:dyDescent="0.2">
      <c r="B26" s="188"/>
      <c r="C26" s="319" t="s">
        <v>1214</v>
      </c>
      <c r="D26" s="319"/>
      <c r="E26" s="319"/>
      <c r="F26" s="319"/>
      <c r="G26" s="319"/>
      <c r="H26" s="319"/>
      <c r="I26" s="319"/>
      <c r="J26" s="319"/>
      <c r="K26" s="185"/>
    </row>
    <row r="27" spans="2:11" s="1" customFormat="1" ht="15" customHeight="1" x14ac:dyDescent="0.2">
      <c r="B27" s="188"/>
      <c r="C27" s="187"/>
      <c r="D27" s="319" t="s">
        <v>1215</v>
      </c>
      <c r="E27" s="319"/>
      <c r="F27" s="319"/>
      <c r="G27" s="319"/>
      <c r="H27" s="319"/>
      <c r="I27" s="319"/>
      <c r="J27" s="319"/>
      <c r="K27" s="185"/>
    </row>
    <row r="28" spans="2:11" s="1" customFormat="1" ht="15" customHeight="1" x14ac:dyDescent="0.2">
      <c r="B28" s="188"/>
      <c r="C28" s="189"/>
      <c r="D28" s="319" t="s">
        <v>1216</v>
      </c>
      <c r="E28" s="319"/>
      <c r="F28" s="319"/>
      <c r="G28" s="319"/>
      <c r="H28" s="319"/>
      <c r="I28" s="319"/>
      <c r="J28" s="319"/>
      <c r="K28" s="185"/>
    </row>
    <row r="29" spans="2:11" s="1" customFormat="1" ht="12.75" customHeight="1" x14ac:dyDescent="0.2">
      <c r="B29" s="188"/>
      <c r="C29" s="189"/>
      <c r="D29" s="189"/>
      <c r="E29" s="189"/>
      <c r="F29" s="189"/>
      <c r="G29" s="189"/>
      <c r="H29" s="189"/>
      <c r="I29" s="189"/>
      <c r="J29" s="189"/>
      <c r="K29" s="185"/>
    </row>
    <row r="30" spans="2:11" s="1" customFormat="1" ht="15" customHeight="1" x14ac:dyDescent="0.2">
      <c r="B30" s="188"/>
      <c r="C30" s="189"/>
      <c r="D30" s="319" t="s">
        <v>1217</v>
      </c>
      <c r="E30" s="319"/>
      <c r="F30" s="319"/>
      <c r="G30" s="319"/>
      <c r="H30" s="319"/>
      <c r="I30" s="319"/>
      <c r="J30" s="319"/>
      <c r="K30" s="185"/>
    </row>
    <row r="31" spans="2:11" s="1" customFormat="1" ht="15" customHeight="1" x14ac:dyDescent="0.2">
      <c r="B31" s="188"/>
      <c r="C31" s="189"/>
      <c r="D31" s="319" t="s">
        <v>1218</v>
      </c>
      <c r="E31" s="319"/>
      <c r="F31" s="319"/>
      <c r="G31" s="319"/>
      <c r="H31" s="319"/>
      <c r="I31" s="319"/>
      <c r="J31" s="319"/>
      <c r="K31" s="185"/>
    </row>
    <row r="32" spans="2:11" s="1" customFormat="1" ht="12.75" customHeight="1" x14ac:dyDescent="0.2">
      <c r="B32" s="188"/>
      <c r="C32" s="189"/>
      <c r="D32" s="189"/>
      <c r="E32" s="189"/>
      <c r="F32" s="189"/>
      <c r="G32" s="189"/>
      <c r="H32" s="189"/>
      <c r="I32" s="189"/>
      <c r="J32" s="189"/>
      <c r="K32" s="185"/>
    </row>
    <row r="33" spans="2:11" s="1" customFormat="1" ht="15" customHeight="1" x14ac:dyDescent="0.2">
      <c r="B33" s="188"/>
      <c r="C33" s="189"/>
      <c r="D33" s="319" t="s">
        <v>1219</v>
      </c>
      <c r="E33" s="319"/>
      <c r="F33" s="319"/>
      <c r="G33" s="319"/>
      <c r="H33" s="319"/>
      <c r="I33" s="319"/>
      <c r="J33" s="319"/>
      <c r="K33" s="185"/>
    </row>
    <row r="34" spans="2:11" s="1" customFormat="1" ht="15" customHeight="1" x14ac:dyDescent="0.2">
      <c r="B34" s="188"/>
      <c r="C34" s="189"/>
      <c r="D34" s="319" t="s">
        <v>1220</v>
      </c>
      <c r="E34" s="319"/>
      <c r="F34" s="319"/>
      <c r="G34" s="319"/>
      <c r="H34" s="319"/>
      <c r="I34" s="319"/>
      <c r="J34" s="319"/>
      <c r="K34" s="185"/>
    </row>
    <row r="35" spans="2:11" s="1" customFormat="1" ht="15" customHeight="1" x14ac:dyDescent="0.2">
      <c r="B35" s="188"/>
      <c r="C35" s="189"/>
      <c r="D35" s="319" t="s">
        <v>1221</v>
      </c>
      <c r="E35" s="319"/>
      <c r="F35" s="319"/>
      <c r="G35" s="319"/>
      <c r="H35" s="319"/>
      <c r="I35" s="319"/>
      <c r="J35" s="319"/>
      <c r="K35" s="185"/>
    </row>
    <row r="36" spans="2:11" s="1" customFormat="1" ht="15" customHeight="1" x14ac:dyDescent="0.2">
      <c r="B36" s="188"/>
      <c r="C36" s="189"/>
      <c r="D36" s="187"/>
      <c r="E36" s="190" t="s">
        <v>110</v>
      </c>
      <c r="F36" s="187"/>
      <c r="G36" s="319" t="s">
        <v>1222</v>
      </c>
      <c r="H36" s="319"/>
      <c r="I36" s="319"/>
      <c r="J36" s="319"/>
      <c r="K36" s="185"/>
    </row>
    <row r="37" spans="2:11" s="1" customFormat="1" ht="30.75" customHeight="1" x14ac:dyDescent="0.2">
      <c r="B37" s="188"/>
      <c r="C37" s="189"/>
      <c r="D37" s="187"/>
      <c r="E37" s="190" t="s">
        <v>1223</v>
      </c>
      <c r="F37" s="187"/>
      <c r="G37" s="319" t="s">
        <v>1224</v>
      </c>
      <c r="H37" s="319"/>
      <c r="I37" s="319"/>
      <c r="J37" s="319"/>
      <c r="K37" s="185"/>
    </row>
    <row r="38" spans="2:11" s="1" customFormat="1" ht="15" customHeight="1" x14ac:dyDescent="0.2">
      <c r="B38" s="188"/>
      <c r="C38" s="189"/>
      <c r="D38" s="187"/>
      <c r="E38" s="190" t="s">
        <v>54</v>
      </c>
      <c r="F38" s="187"/>
      <c r="G38" s="319" t="s">
        <v>1225</v>
      </c>
      <c r="H38" s="319"/>
      <c r="I38" s="319"/>
      <c r="J38" s="319"/>
      <c r="K38" s="185"/>
    </row>
    <row r="39" spans="2:11" s="1" customFormat="1" ht="15" customHeight="1" x14ac:dyDescent="0.2">
      <c r="B39" s="188"/>
      <c r="C39" s="189"/>
      <c r="D39" s="187"/>
      <c r="E39" s="190" t="s">
        <v>55</v>
      </c>
      <c r="F39" s="187"/>
      <c r="G39" s="319" t="s">
        <v>1226</v>
      </c>
      <c r="H39" s="319"/>
      <c r="I39" s="319"/>
      <c r="J39" s="319"/>
      <c r="K39" s="185"/>
    </row>
    <row r="40" spans="2:11" s="1" customFormat="1" ht="15" customHeight="1" x14ac:dyDescent="0.2">
      <c r="B40" s="188"/>
      <c r="C40" s="189"/>
      <c r="D40" s="187"/>
      <c r="E40" s="190" t="s">
        <v>111</v>
      </c>
      <c r="F40" s="187"/>
      <c r="G40" s="319" t="s">
        <v>1227</v>
      </c>
      <c r="H40" s="319"/>
      <c r="I40" s="319"/>
      <c r="J40" s="319"/>
      <c r="K40" s="185"/>
    </row>
    <row r="41" spans="2:11" s="1" customFormat="1" ht="15" customHeight="1" x14ac:dyDescent="0.2">
      <c r="B41" s="188"/>
      <c r="C41" s="189"/>
      <c r="D41" s="187"/>
      <c r="E41" s="190" t="s">
        <v>112</v>
      </c>
      <c r="F41" s="187"/>
      <c r="G41" s="319" t="s">
        <v>1228</v>
      </c>
      <c r="H41" s="319"/>
      <c r="I41" s="319"/>
      <c r="J41" s="319"/>
      <c r="K41" s="185"/>
    </row>
    <row r="42" spans="2:11" s="1" customFormat="1" ht="15" customHeight="1" x14ac:dyDescent="0.2">
      <c r="B42" s="188"/>
      <c r="C42" s="189"/>
      <c r="D42" s="187"/>
      <c r="E42" s="190" t="s">
        <v>1229</v>
      </c>
      <c r="F42" s="187"/>
      <c r="G42" s="319" t="s">
        <v>1230</v>
      </c>
      <c r="H42" s="319"/>
      <c r="I42" s="319"/>
      <c r="J42" s="319"/>
      <c r="K42" s="185"/>
    </row>
    <row r="43" spans="2:11" s="1" customFormat="1" ht="15" customHeight="1" x14ac:dyDescent="0.2">
      <c r="B43" s="188"/>
      <c r="C43" s="189"/>
      <c r="D43" s="187"/>
      <c r="E43" s="190"/>
      <c r="F43" s="187"/>
      <c r="G43" s="319" t="s">
        <v>1231</v>
      </c>
      <c r="H43" s="319"/>
      <c r="I43" s="319"/>
      <c r="J43" s="319"/>
      <c r="K43" s="185"/>
    </row>
    <row r="44" spans="2:11" s="1" customFormat="1" ht="15" customHeight="1" x14ac:dyDescent="0.2">
      <c r="B44" s="188"/>
      <c r="C44" s="189"/>
      <c r="D44" s="187"/>
      <c r="E44" s="190" t="s">
        <v>1232</v>
      </c>
      <c r="F44" s="187"/>
      <c r="G44" s="319" t="s">
        <v>1233</v>
      </c>
      <c r="H44" s="319"/>
      <c r="I44" s="319"/>
      <c r="J44" s="319"/>
      <c r="K44" s="185"/>
    </row>
    <row r="45" spans="2:11" s="1" customFormat="1" ht="15" customHeight="1" x14ac:dyDescent="0.2">
      <c r="B45" s="188"/>
      <c r="C45" s="189"/>
      <c r="D45" s="187"/>
      <c r="E45" s="190" t="s">
        <v>114</v>
      </c>
      <c r="F45" s="187"/>
      <c r="G45" s="319" t="s">
        <v>1234</v>
      </c>
      <c r="H45" s="319"/>
      <c r="I45" s="319"/>
      <c r="J45" s="319"/>
      <c r="K45" s="185"/>
    </row>
    <row r="46" spans="2:11" s="1" customFormat="1" ht="12.75" customHeight="1" x14ac:dyDescent="0.2">
      <c r="B46" s="188"/>
      <c r="C46" s="189"/>
      <c r="D46" s="187"/>
      <c r="E46" s="187"/>
      <c r="F46" s="187"/>
      <c r="G46" s="187"/>
      <c r="H46" s="187"/>
      <c r="I46" s="187"/>
      <c r="J46" s="187"/>
      <c r="K46" s="185"/>
    </row>
    <row r="47" spans="2:11" s="1" customFormat="1" ht="15" customHeight="1" x14ac:dyDescent="0.2">
      <c r="B47" s="188"/>
      <c r="C47" s="189"/>
      <c r="D47" s="319" t="s">
        <v>1235</v>
      </c>
      <c r="E47" s="319"/>
      <c r="F47" s="319"/>
      <c r="G47" s="319"/>
      <c r="H47" s="319"/>
      <c r="I47" s="319"/>
      <c r="J47" s="319"/>
      <c r="K47" s="185"/>
    </row>
    <row r="48" spans="2:11" s="1" customFormat="1" ht="15" customHeight="1" x14ac:dyDescent="0.2">
      <c r="B48" s="188"/>
      <c r="C48" s="189"/>
      <c r="D48" s="189"/>
      <c r="E48" s="319" t="s">
        <v>1236</v>
      </c>
      <c r="F48" s="319"/>
      <c r="G48" s="319"/>
      <c r="H48" s="319"/>
      <c r="I48" s="319"/>
      <c r="J48" s="319"/>
      <c r="K48" s="185"/>
    </row>
    <row r="49" spans="2:11" s="1" customFormat="1" ht="15" customHeight="1" x14ac:dyDescent="0.2">
      <c r="B49" s="188"/>
      <c r="C49" s="189"/>
      <c r="D49" s="189"/>
      <c r="E49" s="319" t="s">
        <v>1237</v>
      </c>
      <c r="F49" s="319"/>
      <c r="G49" s="319"/>
      <c r="H49" s="319"/>
      <c r="I49" s="319"/>
      <c r="J49" s="319"/>
      <c r="K49" s="185"/>
    </row>
    <row r="50" spans="2:11" s="1" customFormat="1" ht="15" customHeight="1" x14ac:dyDescent="0.2">
      <c r="B50" s="188"/>
      <c r="C50" s="189"/>
      <c r="D50" s="189"/>
      <c r="E50" s="319" t="s">
        <v>1238</v>
      </c>
      <c r="F50" s="319"/>
      <c r="G50" s="319"/>
      <c r="H50" s="319"/>
      <c r="I50" s="319"/>
      <c r="J50" s="319"/>
      <c r="K50" s="185"/>
    </row>
    <row r="51" spans="2:11" s="1" customFormat="1" ht="15" customHeight="1" x14ac:dyDescent="0.2">
      <c r="B51" s="188"/>
      <c r="C51" s="189"/>
      <c r="D51" s="319" t="s">
        <v>1239</v>
      </c>
      <c r="E51" s="319"/>
      <c r="F51" s="319"/>
      <c r="G51" s="319"/>
      <c r="H51" s="319"/>
      <c r="I51" s="319"/>
      <c r="J51" s="319"/>
      <c r="K51" s="185"/>
    </row>
    <row r="52" spans="2:11" s="1" customFormat="1" ht="25.5" customHeight="1" x14ac:dyDescent="0.3">
      <c r="B52" s="184"/>
      <c r="C52" s="320" t="s">
        <v>1240</v>
      </c>
      <c r="D52" s="320"/>
      <c r="E52" s="320"/>
      <c r="F52" s="320"/>
      <c r="G52" s="320"/>
      <c r="H52" s="320"/>
      <c r="I52" s="320"/>
      <c r="J52" s="320"/>
      <c r="K52" s="185"/>
    </row>
    <row r="53" spans="2:11" s="1" customFormat="1" ht="5.25" customHeight="1" x14ac:dyDescent="0.2">
      <c r="B53" s="184"/>
      <c r="C53" s="186"/>
      <c r="D53" s="186"/>
      <c r="E53" s="186"/>
      <c r="F53" s="186"/>
      <c r="G53" s="186"/>
      <c r="H53" s="186"/>
      <c r="I53" s="186"/>
      <c r="J53" s="186"/>
      <c r="K53" s="185"/>
    </row>
    <row r="54" spans="2:11" s="1" customFormat="1" ht="15" customHeight="1" x14ac:dyDescent="0.2">
      <c r="B54" s="184"/>
      <c r="C54" s="319" t="s">
        <v>1241</v>
      </c>
      <c r="D54" s="319"/>
      <c r="E54" s="319"/>
      <c r="F54" s="319"/>
      <c r="G54" s="319"/>
      <c r="H54" s="319"/>
      <c r="I54" s="319"/>
      <c r="J54" s="319"/>
      <c r="K54" s="185"/>
    </row>
    <row r="55" spans="2:11" s="1" customFormat="1" ht="15" customHeight="1" x14ac:dyDescent="0.2">
      <c r="B55" s="184"/>
      <c r="C55" s="319" t="s">
        <v>1242</v>
      </c>
      <c r="D55" s="319"/>
      <c r="E55" s="319"/>
      <c r="F55" s="319"/>
      <c r="G55" s="319"/>
      <c r="H55" s="319"/>
      <c r="I55" s="319"/>
      <c r="J55" s="319"/>
      <c r="K55" s="185"/>
    </row>
    <row r="56" spans="2:11" s="1" customFormat="1" ht="12.75" customHeight="1" x14ac:dyDescent="0.2">
      <c r="B56" s="184"/>
      <c r="C56" s="187"/>
      <c r="D56" s="187"/>
      <c r="E56" s="187"/>
      <c r="F56" s="187"/>
      <c r="G56" s="187"/>
      <c r="H56" s="187"/>
      <c r="I56" s="187"/>
      <c r="J56" s="187"/>
      <c r="K56" s="185"/>
    </row>
    <row r="57" spans="2:11" s="1" customFormat="1" ht="15" customHeight="1" x14ac:dyDescent="0.2">
      <c r="B57" s="184"/>
      <c r="C57" s="319" t="s">
        <v>1243</v>
      </c>
      <c r="D57" s="319"/>
      <c r="E57" s="319"/>
      <c r="F57" s="319"/>
      <c r="G57" s="319"/>
      <c r="H57" s="319"/>
      <c r="I57" s="319"/>
      <c r="J57" s="319"/>
      <c r="K57" s="185"/>
    </row>
    <row r="58" spans="2:11" s="1" customFormat="1" ht="15" customHeight="1" x14ac:dyDescent="0.2">
      <c r="B58" s="184"/>
      <c r="C58" s="189"/>
      <c r="D58" s="319" t="s">
        <v>1244</v>
      </c>
      <c r="E58" s="319"/>
      <c r="F58" s="319"/>
      <c r="G58" s="319"/>
      <c r="H58" s="319"/>
      <c r="I58" s="319"/>
      <c r="J58" s="319"/>
      <c r="K58" s="185"/>
    </row>
    <row r="59" spans="2:11" s="1" customFormat="1" ht="15" customHeight="1" x14ac:dyDescent="0.2">
      <c r="B59" s="184"/>
      <c r="C59" s="189"/>
      <c r="D59" s="319" t="s">
        <v>1245</v>
      </c>
      <c r="E59" s="319"/>
      <c r="F59" s="319"/>
      <c r="G59" s="319"/>
      <c r="H59" s="319"/>
      <c r="I59" s="319"/>
      <c r="J59" s="319"/>
      <c r="K59" s="185"/>
    </row>
    <row r="60" spans="2:11" s="1" customFormat="1" ht="15" customHeight="1" x14ac:dyDescent="0.2">
      <c r="B60" s="184"/>
      <c r="C60" s="189"/>
      <c r="D60" s="319" t="s">
        <v>1246</v>
      </c>
      <c r="E60" s="319"/>
      <c r="F60" s="319"/>
      <c r="G60" s="319"/>
      <c r="H60" s="319"/>
      <c r="I60" s="319"/>
      <c r="J60" s="319"/>
      <c r="K60" s="185"/>
    </row>
    <row r="61" spans="2:11" s="1" customFormat="1" ht="15" customHeight="1" x14ac:dyDescent="0.2">
      <c r="B61" s="184"/>
      <c r="C61" s="189"/>
      <c r="D61" s="319" t="s">
        <v>1247</v>
      </c>
      <c r="E61" s="319"/>
      <c r="F61" s="319"/>
      <c r="G61" s="319"/>
      <c r="H61" s="319"/>
      <c r="I61" s="319"/>
      <c r="J61" s="319"/>
      <c r="K61" s="185"/>
    </row>
    <row r="62" spans="2:11" s="1" customFormat="1" ht="15" customHeight="1" x14ac:dyDescent="0.2">
      <c r="B62" s="184"/>
      <c r="C62" s="189"/>
      <c r="D62" s="321" t="s">
        <v>1248</v>
      </c>
      <c r="E62" s="321"/>
      <c r="F62" s="321"/>
      <c r="G62" s="321"/>
      <c r="H62" s="321"/>
      <c r="I62" s="321"/>
      <c r="J62" s="321"/>
      <c r="K62" s="185"/>
    </row>
    <row r="63" spans="2:11" s="1" customFormat="1" ht="15" customHeight="1" x14ac:dyDescent="0.2">
      <c r="B63" s="184"/>
      <c r="C63" s="189"/>
      <c r="D63" s="319" t="s">
        <v>1249</v>
      </c>
      <c r="E63" s="319"/>
      <c r="F63" s="319"/>
      <c r="G63" s="319"/>
      <c r="H63" s="319"/>
      <c r="I63" s="319"/>
      <c r="J63" s="319"/>
      <c r="K63" s="185"/>
    </row>
    <row r="64" spans="2:11" s="1" customFormat="1" ht="12.75" customHeight="1" x14ac:dyDescent="0.2">
      <c r="B64" s="184"/>
      <c r="C64" s="189"/>
      <c r="D64" s="189"/>
      <c r="E64" s="192"/>
      <c r="F64" s="189"/>
      <c r="G64" s="189"/>
      <c r="H64" s="189"/>
      <c r="I64" s="189"/>
      <c r="J64" s="189"/>
      <c r="K64" s="185"/>
    </row>
    <row r="65" spans="2:11" s="1" customFormat="1" ht="15" customHeight="1" x14ac:dyDescent="0.2">
      <c r="B65" s="184"/>
      <c r="C65" s="189"/>
      <c r="D65" s="319" t="s">
        <v>1250</v>
      </c>
      <c r="E65" s="319"/>
      <c r="F65" s="319"/>
      <c r="G65" s="319"/>
      <c r="H65" s="319"/>
      <c r="I65" s="319"/>
      <c r="J65" s="319"/>
      <c r="K65" s="185"/>
    </row>
    <row r="66" spans="2:11" s="1" customFormat="1" ht="15" customHeight="1" x14ac:dyDescent="0.2">
      <c r="B66" s="184"/>
      <c r="C66" s="189"/>
      <c r="D66" s="321" t="s">
        <v>1251</v>
      </c>
      <c r="E66" s="321"/>
      <c r="F66" s="321"/>
      <c r="G66" s="321"/>
      <c r="H66" s="321"/>
      <c r="I66" s="321"/>
      <c r="J66" s="321"/>
      <c r="K66" s="185"/>
    </row>
    <row r="67" spans="2:11" s="1" customFormat="1" ht="15" customHeight="1" x14ac:dyDescent="0.2">
      <c r="B67" s="184"/>
      <c r="C67" s="189"/>
      <c r="D67" s="319" t="s">
        <v>1252</v>
      </c>
      <c r="E67" s="319"/>
      <c r="F67" s="319"/>
      <c r="G67" s="319"/>
      <c r="H67" s="319"/>
      <c r="I67" s="319"/>
      <c r="J67" s="319"/>
      <c r="K67" s="185"/>
    </row>
    <row r="68" spans="2:11" s="1" customFormat="1" ht="15" customHeight="1" x14ac:dyDescent="0.2">
      <c r="B68" s="184"/>
      <c r="C68" s="189"/>
      <c r="D68" s="319" t="s">
        <v>1253</v>
      </c>
      <c r="E68" s="319"/>
      <c r="F68" s="319"/>
      <c r="G68" s="319"/>
      <c r="H68" s="319"/>
      <c r="I68" s="319"/>
      <c r="J68" s="319"/>
      <c r="K68" s="185"/>
    </row>
    <row r="69" spans="2:11" s="1" customFormat="1" ht="15" customHeight="1" x14ac:dyDescent="0.2">
      <c r="B69" s="184"/>
      <c r="C69" s="189"/>
      <c r="D69" s="319" t="s">
        <v>1254</v>
      </c>
      <c r="E69" s="319"/>
      <c r="F69" s="319"/>
      <c r="G69" s="319"/>
      <c r="H69" s="319"/>
      <c r="I69" s="319"/>
      <c r="J69" s="319"/>
      <c r="K69" s="185"/>
    </row>
    <row r="70" spans="2:11" s="1" customFormat="1" ht="15" customHeight="1" x14ac:dyDescent="0.2">
      <c r="B70" s="184"/>
      <c r="C70" s="189"/>
      <c r="D70" s="319" t="s">
        <v>1255</v>
      </c>
      <c r="E70" s="319"/>
      <c r="F70" s="319"/>
      <c r="G70" s="319"/>
      <c r="H70" s="319"/>
      <c r="I70" s="319"/>
      <c r="J70" s="319"/>
      <c r="K70" s="185"/>
    </row>
    <row r="71" spans="2:11" s="1" customFormat="1" ht="12.75" customHeight="1" x14ac:dyDescent="0.2">
      <c r="B71" s="193"/>
      <c r="C71" s="194"/>
      <c r="D71" s="194"/>
      <c r="E71" s="194"/>
      <c r="F71" s="194"/>
      <c r="G71" s="194"/>
      <c r="H71" s="194"/>
      <c r="I71" s="194"/>
      <c r="J71" s="194"/>
      <c r="K71" s="195"/>
    </row>
    <row r="72" spans="2:11" s="1" customFormat="1" ht="18.75" customHeight="1" x14ac:dyDescent="0.2">
      <c r="B72" s="196"/>
      <c r="C72" s="196"/>
      <c r="D72" s="196"/>
      <c r="E72" s="196"/>
      <c r="F72" s="196"/>
      <c r="G72" s="196"/>
      <c r="H72" s="196"/>
      <c r="I72" s="196"/>
      <c r="J72" s="196"/>
      <c r="K72" s="197"/>
    </row>
    <row r="73" spans="2:11" s="1" customFormat="1" ht="18.75" customHeight="1" x14ac:dyDescent="0.2">
      <c r="B73" s="197"/>
      <c r="C73" s="197"/>
      <c r="D73" s="197"/>
      <c r="E73" s="197"/>
      <c r="F73" s="197"/>
      <c r="G73" s="197"/>
      <c r="H73" s="197"/>
      <c r="I73" s="197"/>
      <c r="J73" s="197"/>
      <c r="K73" s="197"/>
    </row>
    <row r="74" spans="2:11" s="1" customFormat="1" ht="7.5" customHeight="1" x14ac:dyDescent="0.2">
      <c r="B74" s="198"/>
      <c r="C74" s="199"/>
      <c r="D74" s="199"/>
      <c r="E74" s="199"/>
      <c r="F74" s="199"/>
      <c r="G74" s="199"/>
      <c r="H74" s="199"/>
      <c r="I74" s="199"/>
      <c r="J74" s="199"/>
      <c r="K74" s="200"/>
    </row>
    <row r="75" spans="2:11" s="1" customFormat="1" ht="45" customHeight="1" x14ac:dyDescent="0.2">
      <c r="B75" s="201"/>
      <c r="C75" s="314" t="s">
        <v>1256</v>
      </c>
      <c r="D75" s="314"/>
      <c r="E75" s="314"/>
      <c r="F75" s="314"/>
      <c r="G75" s="314"/>
      <c r="H75" s="314"/>
      <c r="I75" s="314"/>
      <c r="J75" s="314"/>
      <c r="K75" s="202"/>
    </row>
    <row r="76" spans="2:11" s="1" customFormat="1" ht="17.25" customHeight="1" x14ac:dyDescent="0.2">
      <c r="B76" s="201"/>
      <c r="C76" s="203" t="s">
        <v>1257</v>
      </c>
      <c r="D76" s="203"/>
      <c r="E76" s="203"/>
      <c r="F76" s="203" t="s">
        <v>1258</v>
      </c>
      <c r="G76" s="204"/>
      <c r="H76" s="203" t="s">
        <v>55</v>
      </c>
      <c r="I76" s="203" t="s">
        <v>58</v>
      </c>
      <c r="J76" s="203" t="s">
        <v>1259</v>
      </c>
      <c r="K76" s="202"/>
    </row>
    <row r="77" spans="2:11" s="1" customFormat="1" ht="17.25" customHeight="1" x14ac:dyDescent="0.2">
      <c r="B77" s="201"/>
      <c r="C77" s="205" t="s">
        <v>1260</v>
      </c>
      <c r="D77" s="205"/>
      <c r="E77" s="205"/>
      <c r="F77" s="206" t="s">
        <v>1261</v>
      </c>
      <c r="G77" s="207"/>
      <c r="H77" s="205"/>
      <c r="I77" s="205"/>
      <c r="J77" s="205" t="s">
        <v>1262</v>
      </c>
      <c r="K77" s="202"/>
    </row>
    <row r="78" spans="2:11" s="1" customFormat="1" ht="5.25" customHeight="1" x14ac:dyDescent="0.2">
      <c r="B78" s="201"/>
      <c r="C78" s="208"/>
      <c r="D78" s="208"/>
      <c r="E78" s="208"/>
      <c r="F78" s="208"/>
      <c r="G78" s="209"/>
      <c r="H78" s="208"/>
      <c r="I78" s="208"/>
      <c r="J78" s="208"/>
      <c r="K78" s="202"/>
    </row>
    <row r="79" spans="2:11" s="1" customFormat="1" ht="15" customHeight="1" x14ac:dyDescent="0.2">
      <c r="B79" s="201"/>
      <c r="C79" s="190" t="s">
        <v>54</v>
      </c>
      <c r="D79" s="210"/>
      <c r="E79" s="210"/>
      <c r="F79" s="211" t="s">
        <v>1263</v>
      </c>
      <c r="G79" s="212"/>
      <c r="H79" s="190" t="s">
        <v>1264</v>
      </c>
      <c r="I79" s="190" t="s">
        <v>1265</v>
      </c>
      <c r="J79" s="190">
        <v>20</v>
      </c>
      <c r="K79" s="202"/>
    </row>
    <row r="80" spans="2:11" s="1" customFormat="1" ht="15" customHeight="1" x14ac:dyDescent="0.2">
      <c r="B80" s="201"/>
      <c r="C80" s="190" t="s">
        <v>1266</v>
      </c>
      <c r="D80" s="190"/>
      <c r="E80" s="190"/>
      <c r="F80" s="211" t="s">
        <v>1263</v>
      </c>
      <c r="G80" s="212"/>
      <c r="H80" s="190" t="s">
        <v>1267</v>
      </c>
      <c r="I80" s="190" t="s">
        <v>1265</v>
      </c>
      <c r="J80" s="190">
        <v>120</v>
      </c>
      <c r="K80" s="202"/>
    </row>
    <row r="81" spans="2:11" s="1" customFormat="1" ht="15" customHeight="1" x14ac:dyDescent="0.2">
      <c r="B81" s="213"/>
      <c r="C81" s="190" t="s">
        <v>1268</v>
      </c>
      <c r="D81" s="190"/>
      <c r="E81" s="190"/>
      <c r="F81" s="211" t="s">
        <v>1269</v>
      </c>
      <c r="G81" s="212"/>
      <c r="H81" s="190" t="s">
        <v>1270</v>
      </c>
      <c r="I81" s="190" t="s">
        <v>1265</v>
      </c>
      <c r="J81" s="190">
        <v>50</v>
      </c>
      <c r="K81" s="202"/>
    </row>
    <row r="82" spans="2:11" s="1" customFormat="1" ht="15" customHeight="1" x14ac:dyDescent="0.2">
      <c r="B82" s="213"/>
      <c r="C82" s="190" t="s">
        <v>1271</v>
      </c>
      <c r="D82" s="190"/>
      <c r="E82" s="190"/>
      <c r="F82" s="211" t="s">
        <v>1263</v>
      </c>
      <c r="G82" s="212"/>
      <c r="H82" s="190" t="s">
        <v>1272</v>
      </c>
      <c r="I82" s="190" t="s">
        <v>1273</v>
      </c>
      <c r="J82" s="190"/>
      <c r="K82" s="202"/>
    </row>
    <row r="83" spans="2:11" s="1" customFormat="1" ht="15" customHeight="1" x14ac:dyDescent="0.2">
      <c r="B83" s="213"/>
      <c r="C83" s="214" t="s">
        <v>1274</v>
      </c>
      <c r="D83" s="214"/>
      <c r="E83" s="214"/>
      <c r="F83" s="215" t="s">
        <v>1269</v>
      </c>
      <c r="G83" s="214"/>
      <c r="H83" s="214" t="s">
        <v>1275</v>
      </c>
      <c r="I83" s="214" t="s">
        <v>1265</v>
      </c>
      <c r="J83" s="214">
        <v>15</v>
      </c>
      <c r="K83" s="202"/>
    </row>
    <row r="84" spans="2:11" s="1" customFormat="1" ht="15" customHeight="1" x14ac:dyDescent="0.2">
      <c r="B84" s="213"/>
      <c r="C84" s="214" t="s">
        <v>1276</v>
      </c>
      <c r="D84" s="214"/>
      <c r="E84" s="214"/>
      <c r="F84" s="215" t="s">
        <v>1269</v>
      </c>
      <c r="G84" s="214"/>
      <c r="H84" s="214" t="s">
        <v>1277</v>
      </c>
      <c r="I84" s="214" t="s">
        <v>1265</v>
      </c>
      <c r="J84" s="214">
        <v>15</v>
      </c>
      <c r="K84" s="202"/>
    </row>
    <row r="85" spans="2:11" s="1" customFormat="1" ht="15" customHeight="1" x14ac:dyDescent="0.2">
      <c r="B85" s="213"/>
      <c r="C85" s="214" t="s">
        <v>1278</v>
      </c>
      <c r="D85" s="214"/>
      <c r="E85" s="214"/>
      <c r="F85" s="215" t="s">
        <v>1269</v>
      </c>
      <c r="G85" s="214"/>
      <c r="H85" s="214" t="s">
        <v>1279</v>
      </c>
      <c r="I85" s="214" t="s">
        <v>1265</v>
      </c>
      <c r="J85" s="214">
        <v>20</v>
      </c>
      <c r="K85" s="202"/>
    </row>
    <row r="86" spans="2:11" s="1" customFormat="1" ht="15" customHeight="1" x14ac:dyDescent="0.2">
      <c r="B86" s="213"/>
      <c r="C86" s="214" t="s">
        <v>1280</v>
      </c>
      <c r="D86" s="214"/>
      <c r="E86" s="214"/>
      <c r="F86" s="215" t="s">
        <v>1269</v>
      </c>
      <c r="G86" s="214"/>
      <c r="H86" s="214" t="s">
        <v>1281</v>
      </c>
      <c r="I86" s="214" t="s">
        <v>1265</v>
      </c>
      <c r="J86" s="214">
        <v>20</v>
      </c>
      <c r="K86" s="202"/>
    </row>
    <row r="87" spans="2:11" s="1" customFormat="1" ht="15" customHeight="1" x14ac:dyDescent="0.2">
      <c r="B87" s="213"/>
      <c r="C87" s="190" t="s">
        <v>1282</v>
      </c>
      <c r="D87" s="190"/>
      <c r="E87" s="190"/>
      <c r="F87" s="211" t="s">
        <v>1269</v>
      </c>
      <c r="G87" s="212"/>
      <c r="H87" s="190" t="s">
        <v>1283</v>
      </c>
      <c r="I87" s="190" t="s">
        <v>1265</v>
      </c>
      <c r="J87" s="190">
        <v>50</v>
      </c>
      <c r="K87" s="202"/>
    </row>
    <row r="88" spans="2:11" s="1" customFormat="1" ht="15" customHeight="1" x14ac:dyDescent="0.2">
      <c r="B88" s="213"/>
      <c r="C88" s="190" t="s">
        <v>1284</v>
      </c>
      <c r="D88" s="190"/>
      <c r="E88" s="190"/>
      <c r="F88" s="211" t="s">
        <v>1269</v>
      </c>
      <c r="G88" s="212"/>
      <c r="H88" s="190" t="s">
        <v>1285</v>
      </c>
      <c r="I88" s="190" t="s">
        <v>1265</v>
      </c>
      <c r="J88" s="190">
        <v>20</v>
      </c>
      <c r="K88" s="202"/>
    </row>
    <row r="89" spans="2:11" s="1" customFormat="1" ht="15" customHeight="1" x14ac:dyDescent="0.2">
      <c r="B89" s="213"/>
      <c r="C89" s="190" t="s">
        <v>1286</v>
      </c>
      <c r="D89" s="190"/>
      <c r="E89" s="190"/>
      <c r="F89" s="211" t="s">
        <v>1269</v>
      </c>
      <c r="G89" s="212"/>
      <c r="H89" s="190" t="s">
        <v>1287</v>
      </c>
      <c r="I89" s="190" t="s">
        <v>1265</v>
      </c>
      <c r="J89" s="190">
        <v>20</v>
      </c>
      <c r="K89" s="202"/>
    </row>
    <row r="90" spans="2:11" s="1" customFormat="1" ht="15" customHeight="1" x14ac:dyDescent="0.2">
      <c r="B90" s="213"/>
      <c r="C90" s="190" t="s">
        <v>1288</v>
      </c>
      <c r="D90" s="190"/>
      <c r="E90" s="190"/>
      <c r="F90" s="211" t="s">
        <v>1269</v>
      </c>
      <c r="G90" s="212"/>
      <c r="H90" s="190" t="s">
        <v>1289</v>
      </c>
      <c r="I90" s="190" t="s">
        <v>1265</v>
      </c>
      <c r="J90" s="190">
        <v>50</v>
      </c>
      <c r="K90" s="202"/>
    </row>
    <row r="91" spans="2:11" s="1" customFormat="1" ht="15" customHeight="1" x14ac:dyDescent="0.2">
      <c r="B91" s="213"/>
      <c r="C91" s="190" t="s">
        <v>1290</v>
      </c>
      <c r="D91" s="190"/>
      <c r="E91" s="190"/>
      <c r="F91" s="211" t="s">
        <v>1269</v>
      </c>
      <c r="G91" s="212"/>
      <c r="H91" s="190" t="s">
        <v>1290</v>
      </c>
      <c r="I91" s="190" t="s">
        <v>1265</v>
      </c>
      <c r="J91" s="190">
        <v>50</v>
      </c>
      <c r="K91" s="202"/>
    </row>
    <row r="92" spans="2:11" s="1" customFormat="1" ht="15" customHeight="1" x14ac:dyDescent="0.2">
      <c r="B92" s="213"/>
      <c r="C92" s="190" t="s">
        <v>1291</v>
      </c>
      <c r="D92" s="190"/>
      <c r="E92" s="190"/>
      <c r="F92" s="211" t="s">
        <v>1269</v>
      </c>
      <c r="G92" s="212"/>
      <c r="H92" s="190" t="s">
        <v>1292</v>
      </c>
      <c r="I92" s="190" t="s">
        <v>1265</v>
      </c>
      <c r="J92" s="190">
        <v>255</v>
      </c>
      <c r="K92" s="202"/>
    </row>
    <row r="93" spans="2:11" s="1" customFormat="1" ht="15" customHeight="1" x14ac:dyDescent="0.2">
      <c r="B93" s="213"/>
      <c r="C93" s="190" t="s">
        <v>1293</v>
      </c>
      <c r="D93" s="190"/>
      <c r="E93" s="190"/>
      <c r="F93" s="211" t="s">
        <v>1263</v>
      </c>
      <c r="G93" s="212"/>
      <c r="H93" s="190" t="s">
        <v>1294</v>
      </c>
      <c r="I93" s="190" t="s">
        <v>1295</v>
      </c>
      <c r="J93" s="190"/>
      <c r="K93" s="202"/>
    </row>
    <row r="94" spans="2:11" s="1" customFormat="1" ht="15" customHeight="1" x14ac:dyDescent="0.2">
      <c r="B94" s="213"/>
      <c r="C94" s="190" t="s">
        <v>1296</v>
      </c>
      <c r="D94" s="190"/>
      <c r="E94" s="190"/>
      <c r="F94" s="211" t="s">
        <v>1263</v>
      </c>
      <c r="G94" s="212"/>
      <c r="H94" s="190" t="s">
        <v>1297</v>
      </c>
      <c r="I94" s="190" t="s">
        <v>1298</v>
      </c>
      <c r="J94" s="190"/>
      <c r="K94" s="202"/>
    </row>
    <row r="95" spans="2:11" s="1" customFormat="1" ht="15" customHeight="1" x14ac:dyDescent="0.2">
      <c r="B95" s="213"/>
      <c r="C95" s="190" t="s">
        <v>1299</v>
      </c>
      <c r="D95" s="190"/>
      <c r="E95" s="190"/>
      <c r="F95" s="211" t="s">
        <v>1263</v>
      </c>
      <c r="G95" s="212"/>
      <c r="H95" s="190" t="s">
        <v>1299</v>
      </c>
      <c r="I95" s="190" t="s">
        <v>1298</v>
      </c>
      <c r="J95" s="190"/>
      <c r="K95" s="202"/>
    </row>
    <row r="96" spans="2:11" s="1" customFormat="1" ht="15" customHeight="1" x14ac:dyDescent="0.2">
      <c r="B96" s="213"/>
      <c r="C96" s="190" t="s">
        <v>39</v>
      </c>
      <c r="D96" s="190"/>
      <c r="E96" s="190"/>
      <c r="F96" s="211" t="s">
        <v>1263</v>
      </c>
      <c r="G96" s="212"/>
      <c r="H96" s="190" t="s">
        <v>1300</v>
      </c>
      <c r="I96" s="190" t="s">
        <v>1298</v>
      </c>
      <c r="J96" s="190"/>
      <c r="K96" s="202"/>
    </row>
    <row r="97" spans="2:11" s="1" customFormat="1" ht="15" customHeight="1" x14ac:dyDescent="0.2">
      <c r="B97" s="213"/>
      <c r="C97" s="190" t="s">
        <v>49</v>
      </c>
      <c r="D97" s="190"/>
      <c r="E97" s="190"/>
      <c r="F97" s="211" t="s">
        <v>1263</v>
      </c>
      <c r="G97" s="212"/>
      <c r="H97" s="190" t="s">
        <v>1301</v>
      </c>
      <c r="I97" s="190" t="s">
        <v>1298</v>
      </c>
      <c r="J97" s="190"/>
      <c r="K97" s="202"/>
    </row>
    <row r="98" spans="2:11" s="1" customFormat="1" ht="15" customHeight="1" x14ac:dyDescent="0.2">
      <c r="B98" s="216"/>
      <c r="C98" s="217"/>
      <c r="D98" s="217"/>
      <c r="E98" s="217"/>
      <c r="F98" s="217"/>
      <c r="G98" s="217"/>
      <c r="H98" s="217"/>
      <c r="I98" s="217"/>
      <c r="J98" s="217"/>
      <c r="K98" s="218"/>
    </row>
    <row r="99" spans="2:11" s="1" customFormat="1" ht="18.75" customHeight="1" x14ac:dyDescent="0.2">
      <c r="B99" s="219"/>
      <c r="C99" s="220"/>
      <c r="D99" s="220"/>
      <c r="E99" s="220"/>
      <c r="F99" s="220"/>
      <c r="G99" s="220"/>
      <c r="H99" s="220"/>
      <c r="I99" s="220"/>
      <c r="J99" s="220"/>
      <c r="K99" s="219"/>
    </row>
    <row r="100" spans="2:11" s="1" customFormat="1" ht="18.75" customHeight="1" x14ac:dyDescent="0.2">
      <c r="B100" s="197"/>
      <c r="C100" s="197"/>
      <c r="D100" s="197"/>
      <c r="E100" s="197"/>
      <c r="F100" s="197"/>
      <c r="G100" s="197"/>
      <c r="H100" s="197"/>
      <c r="I100" s="197"/>
      <c r="J100" s="197"/>
      <c r="K100" s="197"/>
    </row>
    <row r="101" spans="2:11" s="1" customFormat="1" ht="7.5" customHeight="1" x14ac:dyDescent="0.2">
      <c r="B101" s="198"/>
      <c r="C101" s="199"/>
      <c r="D101" s="199"/>
      <c r="E101" s="199"/>
      <c r="F101" s="199"/>
      <c r="G101" s="199"/>
      <c r="H101" s="199"/>
      <c r="I101" s="199"/>
      <c r="J101" s="199"/>
      <c r="K101" s="200"/>
    </row>
    <row r="102" spans="2:11" s="1" customFormat="1" ht="45" customHeight="1" x14ac:dyDescent="0.2">
      <c r="B102" s="201"/>
      <c r="C102" s="314" t="s">
        <v>1302</v>
      </c>
      <c r="D102" s="314"/>
      <c r="E102" s="314"/>
      <c r="F102" s="314"/>
      <c r="G102" s="314"/>
      <c r="H102" s="314"/>
      <c r="I102" s="314"/>
      <c r="J102" s="314"/>
      <c r="K102" s="202"/>
    </row>
    <row r="103" spans="2:11" s="1" customFormat="1" ht="17.25" customHeight="1" x14ac:dyDescent="0.2">
      <c r="B103" s="201"/>
      <c r="C103" s="203" t="s">
        <v>1257</v>
      </c>
      <c r="D103" s="203"/>
      <c r="E103" s="203"/>
      <c r="F103" s="203" t="s">
        <v>1258</v>
      </c>
      <c r="G103" s="204"/>
      <c r="H103" s="203" t="s">
        <v>55</v>
      </c>
      <c r="I103" s="203" t="s">
        <v>58</v>
      </c>
      <c r="J103" s="203" t="s">
        <v>1259</v>
      </c>
      <c r="K103" s="202"/>
    </row>
    <row r="104" spans="2:11" s="1" customFormat="1" ht="17.25" customHeight="1" x14ac:dyDescent="0.2">
      <c r="B104" s="201"/>
      <c r="C104" s="205" t="s">
        <v>1260</v>
      </c>
      <c r="D104" s="205"/>
      <c r="E104" s="205"/>
      <c r="F104" s="206" t="s">
        <v>1261</v>
      </c>
      <c r="G104" s="207"/>
      <c r="H104" s="205"/>
      <c r="I104" s="205"/>
      <c r="J104" s="205" t="s">
        <v>1262</v>
      </c>
      <c r="K104" s="202"/>
    </row>
    <row r="105" spans="2:11" s="1" customFormat="1" ht="5.25" customHeight="1" x14ac:dyDescent="0.2">
      <c r="B105" s="201"/>
      <c r="C105" s="203"/>
      <c r="D105" s="203"/>
      <c r="E105" s="203"/>
      <c r="F105" s="203"/>
      <c r="G105" s="221"/>
      <c r="H105" s="203"/>
      <c r="I105" s="203"/>
      <c r="J105" s="203"/>
      <c r="K105" s="202"/>
    </row>
    <row r="106" spans="2:11" s="1" customFormat="1" ht="15" customHeight="1" x14ac:dyDescent="0.2">
      <c r="B106" s="201"/>
      <c r="C106" s="190" t="s">
        <v>54</v>
      </c>
      <c r="D106" s="210"/>
      <c r="E106" s="210"/>
      <c r="F106" s="211" t="s">
        <v>1263</v>
      </c>
      <c r="G106" s="190"/>
      <c r="H106" s="190" t="s">
        <v>1303</v>
      </c>
      <c r="I106" s="190" t="s">
        <v>1265</v>
      </c>
      <c r="J106" s="190">
        <v>20</v>
      </c>
      <c r="K106" s="202"/>
    </row>
    <row r="107" spans="2:11" s="1" customFormat="1" ht="15" customHeight="1" x14ac:dyDescent="0.2">
      <c r="B107" s="201"/>
      <c r="C107" s="190" t="s">
        <v>1266</v>
      </c>
      <c r="D107" s="190"/>
      <c r="E107" s="190"/>
      <c r="F107" s="211" t="s">
        <v>1263</v>
      </c>
      <c r="G107" s="190"/>
      <c r="H107" s="190" t="s">
        <v>1303</v>
      </c>
      <c r="I107" s="190" t="s">
        <v>1265</v>
      </c>
      <c r="J107" s="190">
        <v>120</v>
      </c>
      <c r="K107" s="202"/>
    </row>
    <row r="108" spans="2:11" s="1" customFormat="1" ht="15" customHeight="1" x14ac:dyDescent="0.2">
      <c r="B108" s="213"/>
      <c r="C108" s="190" t="s">
        <v>1268</v>
      </c>
      <c r="D108" s="190"/>
      <c r="E108" s="190"/>
      <c r="F108" s="211" t="s">
        <v>1269</v>
      </c>
      <c r="G108" s="190"/>
      <c r="H108" s="190" t="s">
        <v>1303</v>
      </c>
      <c r="I108" s="190" t="s">
        <v>1265</v>
      </c>
      <c r="J108" s="190">
        <v>50</v>
      </c>
      <c r="K108" s="202"/>
    </row>
    <row r="109" spans="2:11" s="1" customFormat="1" ht="15" customHeight="1" x14ac:dyDescent="0.2">
      <c r="B109" s="213"/>
      <c r="C109" s="190" t="s">
        <v>1271</v>
      </c>
      <c r="D109" s="190"/>
      <c r="E109" s="190"/>
      <c r="F109" s="211" t="s">
        <v>1263</v>
      </c>
      <c r="G109" s="190"/>
      <c r="H109" s="190" t="s">
        <v>1303</v>
      </c>
      <c r="I109" s="190" t="s">
        <v>1273</v>
      </c>
      <c r="J109" s="190"/>
      <c r="K109" s="202"/>
    </row>
    <row r="110" spans="2:11" s="1" customFormat="1" ht="15" customHeight="1" x14ac:dyDescent="0.2">
      <c r="B110" s="213"/>
      <c r="C110" s="190" t="s">
        <v>1282</v>
      </c>
      <c r="D110" s="190"/>
      <c r="E110" s="190"/>
      <c r="F110" s="211" t="s">
        <v>1269</v>
      </c>
      <c r="G110" s="190"/>
      <c r="H110" s="190" t="s">
        <v>1303</v>
      </c>
      <c r="I110" s="190" t="s">
        <v>1265</v>
      </c>
      <c r="J110" s="190">
        <v>50</v>
      </c>
      <c r="K110" s="202"/>
    </row>
    <row r="111" spans="2:11" s="1" customFormat="1" ht="15" customHeight="1" x14ac:dyDescent="0.2">
      <c r="B111" s="213"/>
      <c r="C111" s="190" t="s">
        <v>1290</v>
      </c>
      <c r="D111" s="190"/>
      <c r="E111" s="190"/>
      <c r="F111" s="211" t="s">
        <v>1269</v>
      </c>
      <c r="G111" s="190"/>
      <c r="H111" s="190" t="s">
        <v>1303</v>
      </c>
      <c r="I111" s="190" t="s">
        <v>1265</v>
      </c>
      <c r="J111" s="190">
        <v>50</v>
      </c>
      <c r="K111" s="202"/>
    </row>
    <row r="112" spans="2:11" s="1" customFormat="1" ht="15" customHeight="1" x14ac:dyDescent="0.2">
      <c r="B112" s="213"/>
      <c r="C112" s="190" t="s">
        <v>1288</v>
      </c>
      <c r="D112" s="190"/>
      <c r="E112" s="190"/>
      <c r="F112" s="211" t="s">
        <v>1269</v>
      </c>
      <c r="G112" s="190"/>
      <c r="H112" s="190" t="s">
        <v>1303</v>
      </c>
      <c r="I112" s="190" t="s">
        <v>1265</v>
      </c>
      <c r="J112" s="190">
        <v>50</v>
      </c>
      <c r="K112" s="202"/>
    </row>
    <row r="113" spans="2:11" s="1" customFormat="1" ht="15" customHeight="1" x14ac:dyDescent="0.2">
      <c r="B113" s="213"/>
      <c r="C113" s="190" t="s">
        <v>54</v>
      </c>
      <c r="D113" s="190"/>
      <c r="E113" s="190"/>
      <c r="F113" s="211" t="s">
        <v>1263</v>
      </c>
      <c r="G113" s="190"/>
      <c r="H113" s="190" t="s">
        <v>1304</v>
      </c>
      <c r="I113" s="190" t="s">
        <v>1265</v>
      </c>
      <c r="J113" s="190">
        <v>20</v>
      </c>
      <c r="K113" s="202"/>
    </row>
    <row r="114" spans="2:11" s="1" customFormat="1" ht="15" customHeight="1" x14ac:dyDescent="0.2">
      <c r="B114" s="213"/>
      <c r="C114" s="190" t="s">
        <v>1305</v>
      </c>
      <c r="D114" s="190"/>
      <c r="E114" s="190"/>
      <c r="F114" s="211" t="s">
        <v>1263</v>
      </c>
      <c r="G114" s="190"/>
      <c r="H114" s="190" t="s">
        <v>1306</v>
      </c>
      <c r="I114" s="190" t="s">
        <v>1265</v>
      </c>
      <c r="J114" s="190">
        <v>120</v>
      </c>
      <c r="K114" s="202"/>
    </row>
    <row r="115" spans="2:11" s="1" customFormat="1" ht="15" customHeight="1" x14ac:dyDescent="0.2">
      <c r="B115" s="213"/>
      <c r="C115" s="190" t="s">
        <v>39</v>
      </c>
      <c r="D115" s="190"/>
      <c r="E115" s="190"/>
      <c r="F115" s="211" t="s">
        <v>1263</v>
      </c>
      <c r="G115" s="190"/>
      <c r="H115" s="190" t="s">
        <v>1307</v>
      </c>
      <c r="I115" s="190" t="s">
        <v>1298</v>
      </c>
      <c r="J115" s="190"/>
      <c r="K115" s="202"/>
    </row>
    <row r="116" spans="2:11" s="1" customFormat="1" ht="15" customHeight="1" x14ac:dyDescent="0.2">
      <c r="B116" s="213"/>
      <c r="C116" s="190" t="s">
        <v>49</v>
      </c>
      <c r="D116" s="190"/>
      <c r="E116" s="190"/>
      <c r="F116" s="211" t="s">
        <v>1263</v>
      </c>
      <c r="G116" s="190"/>
      <c r="H116" s="190" t="s">
        <v>1308</v>
      </c>
      <c r="I116" s="190" t="s">
        <v>1298</v>
      </c>
      <c r="J116" s="190"/>
      <c r="K116" s="202"/>
    </row>
    <row r="117" spans="2:11" s="1" customFormat="1" ht="15" customHeight="1" x14ac:dyDescent="0.2">
      <c r="B117" s="213"/>
      <c r="C117" s="190" t="s">
        <v>58</v>
      </c>
      <c r="D117" s="190"/>
      <c r="E117" s="190"/>
      <c r="F117" s="211" t="s">
        <v>1263</v>
      </c>
      <c r="G117" s="190"/>
      <c r="H117" s="190" t="s">
        <v>1309</v>
      </c>
      <c r="I117" s="190" t="s">
        <v>1310</v>
      </c>
      <c r="J117" s="190"/>
      <c r="K117" s="202"/>
    </row>
    <row r="118" spans="2:11" s="1" customFormat="1" ht="15" customHeight="1" x14ac:dyDescent="0.2">
      <c r="B118" s="216"/>
      <c r="C118" s="222"/>
      <c r="D118" s="222"/>
      <c r="E118" s="222"/>
      <c r="F118" s="222"/>
      <c r="G118" s="222"/>
      <c r="H118" s="222"/>
      <c r="I118" s="222"/>
      <c r="J118" s="222"/>
      <c r="K118" s="218"/>
    </row>
    <row r="119" spans="2:11" s="1" customFormat="1" ht="18.75" customHeight="1" x14ac:dyDescent="0.2">
      <c r="B119" s="223"/>
      <c r="C119" s="224"/>
      <c r="D119" s="224"/>
      <c r="E119" s="224"/>
      <c r="F119" s="225"/>
      <c r="G119" s="224"/>
      <c r="H119" s="224"/>
      <c r="I119" s="224"/>
      <c r="J119" s="224"/>
      <c r="K119" s="223"/>
    </row>
    <row r="120" spans="2:11" s="1" customFormat="1" ht="18.75" customHeight="1" x14ac:dyDescent="0.2">
      <c r="B120" s="197"/>
      <c r="C120" s="197"/>
      <c r="D120" s="197"/>
      <c r="E120" s="197"/>
      <c r="F120" s="197"/>
      <c r="G120" s="197"/>
      <c r="H120" s="197"/>
      <c r="I120" s="197"/>
      <c r="J120" s="197"/>
      <c r="K120" s="197"/>
    </row>
    <row r="121" spans="2:11" s="1" customFormat="1" ht="7.5" customHeight="1" x14ac:dyDescent="0.2">
      <c r="B121" s="226"/>
      <c r="C121" s="227"/>
      <c r="D121" s="227"/>
      <c r="E121" s="227"/>
      <c r="F121" s="227"/>
      <c r="G121" s="227"/>
      <c r="H121" s="227"/>
      <c r="I121" s="227"/>
      <c r="J121" s="227"/>
      <c r="K121" s="228"/>
    </row>
    <row r="122" spans="2:11" s="1" customFormat="1" ht="45" customHeight="1" x14ac:dyDescent="0.2">
      <c r="B122" s="229"/>
      <c r="C122" s="315" t="s">
        <v>1311</v>
      </c>
      <c r="D122" s="315"/>
      <c r="E122" s="315"/>
      <c r="F122" s="315"/>
      <c r="G122" s="315"/>
      <c r="H122" s="315"/>
      <c r="I122" s="315"/>
      <c r="J122" s="315"/>
      <c r="K122" s="230"/>
    </row>
    <row r="123" spans="2:11" s="1" customFormat="1" ht="17.25" customHeight="1" x14ac:dyDescent="0.2">
      <c r="B123" s="231"/>
      <c r="C123" s="203" t="s">
        <v>1257</v>
      </c>
      <c r="D123" s="203"/>
      <c r="E123" s="203"/>
      <c r="F123" s="203" t="s">
        <v>1258</v>
      </c>
      <c r="G123" s="204"/>
      <c r="H123" s="203" t="s">
        <v>55</v>
      </c>
      <c r="I123" s="203" t="s">
        <v>58</v>
      </c>
      <c r="J123" s="203" t="s">
        <v>1259</v>
      </c>
      <c r="K123" s="232"/>
    </row>
    <row r="124" spans="2:11" s="1" customFormat="1" ht="17.25" customHeight="1" x14ac:dyDescent="0.2">
      <c r="B124" s="231"/>
      <c r="C124" s="205" t="s">
        <v>1260</v>
      </c>
      <c r="D124" s="205"/>
      <c r="E124" s="205"/>
      <c r="F124" s="206" t="s">
        <v>1261</v>
      </c>
      <c r="G124" s="207"/>
      <c r="H124" s="205"/>
      <c r="I124" s="205"/>
      <c r="J124" s="205" t="s">
        <v>1262</v>
      </c>
      <c r="K124" s="232"/>
    </row>
    <row r="125" spans="2:11" s="1" customFormat="1" ht="5.25" customHeight="1" x14ac:dyDescent="0.2">
      <c r="B125" s="233"/>
      <c r="C125" s="208"/>
      <c r="D125" s="208"/>
      <c r="E125" s="208"/>
      <c r="F125" s="208"/>
      <c r="G125" s="234"/>
      <c r="H125" s="208"/>
      <c r="I125" s="208"/>
      <c r="J125" s="208"/>
      <c r="K125" s="235"/>
    </row>
    <row r="126" spans="2:11" s="1" customFormat="1" ht="15" customHeight="1" x14ac:dyDescent="0.2">
      <c r="B126" s="233"/>
      <c r="C126" s="190" t="s">
        <v>1266</v>
      </c>
      <c r="D126" s="210"/>
      <c r="E126" s="210"/>
      <c r="F126" s="211" t="s">
        <v>1263</v>
      </c>
      <c r="G126" s="190"/>
      <c r="H126" s="190" t="s">
        <v>1303</v>
      </c>
      <c r="I126" s="190" t="s">
        <v>1265</v>
      </c>
      <c r="J126" s="190">
        <v>120</v>
      </c>
      <c r="K126" s="236"/>
    </row>
    <row r="127" spans="2:11" s="1" customFormat="1" ht="15" customHeight="1" x14ac:dyDescent="0.2">
      <c r="B127" s="233"/>
      <c r="C127" s="190" t="s">
        <v>1312</v>
      </c>
      <c r="D127" s="190"/>
      <c r="E127" s="190"/>
      <c r="F127" s="211" t="s">
        <v>1263</v>
      </c>
      <c r="G127" s="190"/>
      <c r="H127" s="190" t="s">
        <v>1313</v>
      </c>
      <c r="I127" s="190" t="s">
        <v>1265</v>
      </c>
      <c r="J127" s="190" t="s">
        <v>1314</v>
      </c>
      <c r="K127" s="236"/>
    </row>
    <row r="128" spans="2:11" s="1" customFormat="1" ht="15" customHeight="1" x14ac:dyDescent="0.2">
      <c r="B128" s="233"/>
      <c r="C128" s="190" t="s">
        <v>1211</v>
      </c>
      <c r="D128" s="190"/>
      <c r="E128" s="190"/>
      <c r="F128" s="211" t="s">
        <v>1263</v>
      </c>
      <c r="G128" s="190"/>
      <c r="H128" s="190" t="s">
        <v>1315</v>
      </c>
      <c r="I128" s="190" t="s">
        <v>1265</v>
      </c>
      <c r="J128" s="190" t="s">
        <v>1314</v>
      </c>
      <c r="K128" s="236"/>
    </row>
    <row r="129" spans="2:11" s="1" customFormat="1" ht="15" customHeight="1" x14ac:dyDescent="0.2">
      <c r="B129" s="233"/>
      <c r="C129" s="190" t="s">
        <v>1274</v>
      </c>
      <c r="D129" s="190"/>
      <c r="E129" s="190"/>
      <c r="F129" s="211" t="s">
        <v>1269</v>
      </c>
      <c r="G129" s="190"/>
      <c r="H129" s="190" t="s">
        <v>1275</v>
      </c>
      <c r="I129" s="190" t="s">
        <v>1265</v>
      </c>
      <c r="J129" s="190">
        <v>15</v>
      </c>
      <c r="K129" s="236"/>
    </row>
    <row r="130" spans="2:11" s="1" customFormat="1" ht="15" customHeight="1" x14ac:dyDescent="0.2">
      <c r="B130" s="233"/>
      <c r="C130" s="214" t="s">
        <v>1276</v>
      </c>
      <c r="D130" s="214"/>
      <c r="E130" s="214"/>
      <c r="F130" s="215" t="s">
        <v>1269</v>
      </c>
      <c r="G130" s="214"/>
      <c r="H130" s="214" t="s">
        <v>1277</v>
      </c>
      <c r="I130" s="214" t="s">
        <v>1265</v>
      </c>
      <c r="J130" s="214">
        <v>15</v>
      </c>
      <c r="K130" s="236"/>
    </row>
    <row r="131" spans="2:11" s="1" customFormat="1" ht="15" customHeight="1" x14ac:dyDescent="0.2">
      <c r="B131" s="233"/>
      <c r="C131" s="214" t="s">
        <v>1278</v>
      </c>
      <c r="D131" s="214"/>
      <c r="E131" s="214"/>
      <c r="F131" s="215" t="s">
        <v>1269</v>
      </c>
      <c r="G131" s="214"/>
      <c r="H131" s="214" t="s">
        <v>1279</v>
      </c>
      <c r="I131" s="214" t="s">
        <v>1265</v>
      </c>
      <c r="J131" s="214">
        <v>20</v>
      </c>
      <c r="K131" s="236"/>
    </row>
    <row r="132" spans="2:11" s="1" customFormat="1" ht="15" customHeight="1" x14ac:dyDescent="0.2">
      <c r="B132" s="233"/>
      <c r="C132" s="214" t="s">
        <v>1280</v>
      </c>
      <c r="D132" s="214"/>
      <c r="E132" s="214"/>
      <c r="F132" s="215" t="s">
        <v>1269</v>
      </c>
      <c r="G132" s="214"/>
      <c r="H132" s="214" t="s">
        <v>1281</v>
      </c>
      <c r="I132" s="214" t="s">
        <v>1265</v>
      </c>
      <c r="J132" s="214">
        <v>20</v>
      </c>
      <c r="K132" s="236"/>
    </row>
    <row r="133" spans="2:11" s="1" customFormat="1" ht="15" customHeight="1" x14ac:dyDescent="0.2">
      <c r="B133" s="233"/>
      <c r="C133" s="190" t="s">
        <v>1268</v>
      </c>
      <c r="D133" s="190"/>
      <c r="E133" s="190"/>
      <c r="F133" s="211" t="s">
        <v>1269</v>
      </c>
      <c r="G133" s="190"/>
      <c r="H133" s="190" t="s">
        <v>1303</v>
      </c>
      <c r="I133" s="190" t="s">
        <v>1265</v>
      </c>
      <c r="J133" s="190">
        <v>50</v>
      </c>
      <c r="K133" s="236"/>
    </row>
    <row r="134" spans="2:11" s="1" customFormat="1" ht="15" customHeight="1" x14ac:dyDescent="0.2">
      <c r="B134" s="233"/>
      <c r="C134" s="190" t="s">
        <v>1282</v>
      </c>
      <c r="D134" s="190"/>
      <c r="E134" s="190"/>
      <c r="F134" s="211" t="s">
        <v>1269</v>
      </c>
      <c r="G134" s="190"/>
      <c r="H134" s="190" t="s">
        <v>1303</v>
      </c>
      <c r="I134" s="190" t="s">
        <v>1265</v>
      </c>
      <c r="J134" s="190">
        <v>50</v>
      </c>
      <c r="K134" s="236"/>
    </row>
    <row r="135" spans="2:11" s="1" customFormat="1" ht="15" customHeight="1" x14ac:dyDescent="0.2">
      <c r="B135" s="233"/>
      <c r="C135" s="190" t="s">
        <v>1288</v>
      </c>
      <c r="D135" s="190"/>
      <c r="E135" s="190"/>
      <c r="F135" s="211" t="s">
        <v>1269</v>
      </c>
      <c r="G135" s="190"/>
      <c r="H135" s="190" t="s">
        <v>1303</v>
      </c>
      <c r="I135" s="190" t="s">
        <v>1265</v>
      </c>
      <c r="J135" s="190">
        <v>50</v>
      </c>
      <c r="K135" s="236"/>
    </row>
    <row r="136" spans="2:11" s="1" customFormat="1" ht="15" customHeight="1" x14ac:dyDescent="0.2">
      <c r="B136" s="233"/>
      <c r="C136" s="190" t="s">
        <v>1290</v>
      </c>
      <c r="D136" s="190"/>
      <c r="E136" s="190"/>
      <c r="F136" s="211" t="s">
        <v>1269</v>
      </c>
      <c r="G136" s="190"/>
      <c r="H136" s="190" t="s">
        <v>1303</v>
      </c>
      <c r="I136" s="190" t="s">
        <v>1265</v>
      </c>
      <c r="J136" s="190">
        <v>50</v>
      </c>
      <c r="K136" s="236"/>
    </row>
    <row r="137" spans="2:11" s="1" customFormat="1" ht="15" customHeight="1" x14ac:dyDescent="0.2">
      <c r="B137" s="233"/>
      <c r="C137" s="190" t="s">
        <v>1291</v>
      </c>
      <c r="D137" s="190"/>
      <c r="E137" s="190"/>
      <c r="F137" s="211" t="s">
        <v>1269</v>
      </c>
      <c r="G137" s="190"/>
      <c r="H137" s="190" t="s">
        <v>1316</v>
      </c>
      <c r="I137" s="190" t="s">
        <v>1265</v>
      </c>
      <c r="J137" s="190">
        <v>255</v>
      </c>
      <c r="K137" s="236"/>
    </row>
    <row r="138" spans="2:11" s="1" customFormat="1" ht="15" customHeight="1" x14ac:dyDescent="0.2">
      <c r="B138" s="233"/>
      <c r="C138" s="190" t="s">
        <v>1293</v>
      </c>
      <c r="D138" s="190"/>
      <c r="E138" s="190"/>
      <c r="F138" s="211" t="s">
        <v>1263</v>
      </c>
      <c r="G138" s="190"/>
      <c r="H138" s="190" t="s">
        <v>1317</v>
      </c>
      <c r="I138" s="190" t="s">
        <v>1295</v>
      </c>
      <c r="J138" s="190"/>
      <c r="K138" s="236"/>
    </row>
    <row r="139" spans="2:11" s="1" customFormat="1" ht="15" customHeight="1" x14ac:dyDescent="0.2">
      <c r="B139" s="233"/>
      <c r="C139" s="190" t="s">
        <v>1296</v>
      </c>
      <c r="D139" s="190"/>
      <c r="E139" s="190"/>
      <c r="F139" s="211" t="s">
        <v>1263</v>
      </c>
      <c r="G139" s="190"/>
      <c r="H139" s="190" t="s">
        <v>1318</v>
      </c>
      <c r="I139" s="190" t="s">
        <v>1298</v>
      </c>
      <c r="J139" s="190"/>
      <c r="K139" s="236"/>
    </row>
    <row r="140" spans="2:11" s="1" customFormat="1" ht="15" customHeight="1" x14ac:dyDescent="0.2">
      <c r="B140" s="233"/>
      <c r="C140" s="190" t="s">
        <v>1299</v>
      </c>
      <c r="D140" s="190"/>
      <c r="E140" s="190"/>
      <c r="F140" s="211" t="s">
        <v>1263</v>
      </c>
      <c r="G140" s="190"/>
      <c r="H140" s="190" t="s">
        <v>1299</v>
      </c>
      <c r="I140" s="190" t="s">
        <v>1298</v>
      </c>
      <c r="J140" s="190"/>
      <c r="K140" s="236"/>
    </row>
    <row r="141" spans="2:11" s="1" customFormat="1" ht="15" customHeight="1" x14ac:dyDescent="0.2">
      <c r="B141" s="233"/>
      <c r="C141" s="190" t="s">
        <v>39</v>
      </c>
      <c r="D141" s="190"/>
      <c r="E141" s="190"/>
      <c r="F141" s="211" t="s">
        <v>1263</v>
      </c>
      <c r="G141" s="190"/>
      <c r="H141" s="190" t="s">
        <v>1319</v>
      </c>
      <c r="I141" s="190" t="s">
        <v>1298</v>
      </c>
      <c r="J141" s="190"/>
      <c r="K141" s="236"/>
    </row>
    <row r="142" spans="2:11" s="1" customFormat="1" ht="15" customHeight="1" x14ac:dyDescent="0.2">
      <c r="B142" s="233"/>
      <c r="C142" s="190" t="s">
        <v>1320</v>
      </c>
      <c r="D142" s="190"/>
      <c r="E142" s="190"/>
      <c r="F142" s="211" t="s">
        <v>1263</v>
      </c>
      <c r="G142" s="190"/>
      <c r="H142" s="190" t="s">
        <v>1321</v>
      </c>
      <c r="I142" s="190" t="s">
        <v>1298</v>
      </c>
      <c r="J142" s="190"/>
      <c r="K142" s="236"/>
    </row>
    <row r="143" spans="2:11" s="1" customFormat="1" ht="15" customHeight="1" x14ac:dyDescent="0.2">
      <c r="B143" s="237"/>
      <c r="C143" s="238"/>
      <c r="D143" s="238"/>
      <c r="E143" s="238"/>
      <c r="F143" s="238"/>
      <c r="G143" s="238"/>
      <c r="H143" s="238"/>
      <c r="I143" s="238"/>
      <c r="J143" s="238"/>
      <c r="K143" s="239"/>
    </row>
    <row r="144" spans="2:11" s="1" customFormat="1" ht="18.75" customHeight="1" x14ac:dyDescent="0.2">
      <c r="B144" s="224"/>
      <c r="C144" s="224"/>
      <c r="D144" s="224"/>
      <c r="E144" s="224"/>
      <c r="F144" s="225"/>
      <c r="G144" s="224"/>
      <c r="H144" s="224"/>
      <c r="I144" s="224"/>
      <c r="J144" s="224"/>
      <c r="K144" s="224"/>
    </row>
    <row r="145" spans="2:11" s="1" customFormat="1" ht="18.75" customHeight="1" x14ac:dyDescent="0.2">
      <c r="B145" s="197"/>
      <c r="C145" s="197"/>
      <c r="D145" s="197"/>
      <c r="E145" s="197"/>
      <c r="F145" s="197"/>
      <c r="G145" s="197"/>
      <c r="H145" s="197"/>
      <c r="I145" s="197"/>
      <c r="J145" s="197"/>
      <c r="K145" s="197"/>
    </row>
    <row r="146" spans="2:11" s="1" customFormat="1" ht="7.5" customHeight="1" x14ac:dyDescent="0.2">
      <c r="B146" s="198"/>
      <c r="C146" s="199"/>
      <c r="D146" s="199"/>
      <c r="E146" s="199"/>
      <c r="F146" s="199"/>
      <c r="G146" s="199"/>
      <c r="H146" s="199"/>
      <c r="I146" s="199"/>
      <c r="J146" s="199"/>
      <c r="K146" s="200"/>
    </row>
    <row r="147" spans="2:11" s="1" customFormat="1" ht="45" customHeight="1" x14ac:dyDescent="0.2">
      <c r="B147" s="201"/>
      <c r="C147" s="314" t="s">
        <v>1322</v>
      </c>
      <c r="D147" s="314"/>
      <c r="E147" s="314"/>
      <c r="F147" s="314"/>
      <c r="G147" s="314"/>
      <c r="H147" s="314"/>
      <c r="I147" s="314"/>
      <c r="J147" s="314"/>
      <c r="K147" s="202"/>
    </row>
    <row r="148" spans="2:11" s="1" customFormat="1" ht="17.25" customHeight="1" x14ac:dyDescent="0.2">
      <c r="B148" s="201"/>
      <c r="C148" s="203" t="s">
        <v>1257</v>
      </c>
      <c r="D148" s="203"/>
      <c r="E148" s="203"/>
      <c r="F148" s="203" t="s">
        <v>1258</v>
      </c>
      <c r="G148" s="204"/>
      <c r="H148" s="203" t="s">
        <v>55</v>
      </c>
      <c r="I148" s="203" t="s">
        <v>58</v>
      </c>
      <c r="J148" s="203" t="s">
        <v>1259</v>
      </c>
      <c r="K148" s="202"/>
    </row>
    <row r="149" spans="2:11" s="1" customFormat="1" ht="17.25" customHeight="1" x14ac:dyDescent="0.2">
      <c r="B149" s="201"/>
      <c r="C149" s="205" t="s">
        <v>1260</v>
      </c>
      <c r="D149" s="205"/>
      <c r="E149" s="205"/>
      <c r="F149" s="206" t="s">
        <v>1261</v>
      </c>
      <c r="G149" s="207"/>
      <c r="H149" s="205"/>
      <c r="I149" s="205"/>
      <c r="J149" s="205" t="s">
        <v>1262</v>
      </c>
      <c r="K149" s="202"/>
    </row>
    <row r="150" spans="2:11" s="1" customFormat="1" ht="5.25" customHeight="1" x14ac:dyDescent="0.2">
      <c r="B150" s="213"/>
      <c r="C150" s="208"/>
      <c r="D150" s="208"/>
      <c r="E150" s="208"/>
      <c r="F150" s="208"/>
      <c r="G150" s="209"/>
      <c r="H150" s="208"/>
      <c r="I150" s="208"/>
      <c r="J150" s="208"/>
      <c r="K150" s="236"/>
    </row>
    <row r="151" spans="2:11" s="1" customFormat="1" ht="15" customHeight="1" x14ac:dyDescent="0.2">
      <c r="B151" s="213"/>
      <c r="C151" s="240" t="s">
        <v>1266</v>
      </c>
      <c r="D151" s="190"/>
      <c r="E151" s="190"/>
      <c r="F151" s="241" t="s">
        <v>1263</v>
      </c>
      <c r="G151" s="190"/>
      <c r="H151" s="240" t="s">
        <v>1303</v>
      </c>
      <c r="I151" s="240" t="s">
        <v>1265</v>
      </c>
      <c r="J151" s="240">
        <v>120</v>
      </c>
      <c r="K151" s="236"/>
    </row>
    <row r="152" spans="2:11" s="1" customFormat="1" ht="15" customHeight="1" x14ac:dyDescent="0.2">
      <c r="B152" s="213"/>
      <c r="C152" s="240" t="s">
        <v>1312</v>
      </c>
      <c r="D152" s="190"/>
      <c r="E152" s="190"/>
      <c r="F152" s="241" t="s">
        <v>1263</v>
      </c>
      <c r="G152" s="190"/>
      <c r="H152" s="240" t="s">
        <v>1323</v>
      </c>
      <c r="I152" s="240" t="s">
        <v>1265</v>
      </c>
      <c r="J152" s="240" t="s">
        <v>1314</v>
      </c>
      <c r="K152" s="236"/>
    </row>
    <row r="153" spans="2:11" s="1" customFormat="1" ht="15" customHeight="1" x14ac:dyDescent="0.2">
      <c r="B153" s="213"/>
      <c r="C153" s="240" t="s">
        <v>1211</v>
      </c>
      <c r="D153" s="190"/>
      <c r="E153" s="190"/>
      <c r="F153" s="241" t="s">
        <v>1263</v>
      </c>
      <c r="G153" s="190"/>
      <c r="H153" s="240" t="s">
        <v>1324</v>
      </c>
      <c r="I153" s="240" t="s">
        <v>1265</v>
      </c>
      <c r="J153" s="240" t="s">
        <v>1314</v>
      </c>
      <c r="K153" s="236"/>
    </row>
    <row r="154" spans="2:11" s="1" customFormat="1" ht="15" customHeight="1" x14ac:dyDescent="0.2">
      <c r="B154" s="213"/>
      <c r="C154" s="240" t="s">
        <v>1268</v>
      </c>
      <c r="D154" s="190"/>
      <c r="E154" s="190"/>
      <c r="F154" s="241" t="s">
        <v>1269</v>
      </c>
      <c r="G154" s="190"/>
      <c r="H154" s="240" t="s">
        <v>1303</v>
      </c>
      <c r="I154" s="240" t="s">
        <v>1265</v>
      </c>
      <c r="J154" s="240">
        <v>50</v>
      </c>
      <c r="K154" s="236"/>
    </row>
    <row r="155" spans="2:11" s="1" customFormat="1" ht="15" customHeight="1" x14ac:dyDescent="0.2">
      <c r="B155" s="213"/>
      <c r="C155" s="240" t="s">
        <v>1271</v>
      </c>
      <c r="D155" s="190"/>
      <c r="E155" s="190"/>
      <c r="F155" s="241" t="s">
        <v>1263</v>
      </c>
      <c r="G155" s="190"/>
      <c r="H155" s="240" t="s">
        <v>1303</v>
      </c>
      <c r="I155" s="240" t="s">
        <v>1273</v>
      </c>
      <c r="J155" s="240"/>
      <c r="K155" s="236"/>
    </row>
    <row r="156" spans="2:11" s="1" customFormat="1" ht="15" customHeight="1" x14ac:dyDescent="0.2">
      <c r="B156" s="213"/>
      <c r="C156" s="240" t="s">
        <v>1282</v>
      </c>
      <c r="D156" s="190"/>
      <c r="E156" s="190"/>
      <c r="F156" s="241" t="s">
        <v>1269</v>
      </c>
      <c r="G156" s="190"/>
      <c r="H156" s="240" t="s">
        <v>1303</v>
      </c>
      <c r="I156" s="240" t="s">
        <v>1265</v>
      </c>
      <c r="J156" s="240">
        <v>50</v>
      </c>
      <c r="K156" s="236"/>
    </row>
    <row r="157" spans="2:11" s="1" customFormat="1" ht="15" customHeight="1" x14ac:dyDescent="0.2">
      <c r="B157" s="213"/>
      <c r="C157" s="240" t="s">
        <v>1290</v>
      </c>
      <c r="D157" s="190"/>
      <c r="E157" s="190"/>
      <c r="F157" s="241" t="s">
        <v>1269</v>
      </c>
      <c r="G157" s="190"/>
      <c r="H157" s="240" t="s">
        <v>1303</v>
      </c>
      <c r="I157" s="240" t="s">
        <v>1265</v>
      </c>
      <c r="J157" s="240">
        <v>50</v>
      </c>
      <c r="K157" s="236"/>
    </row>
    <row r="158" spans="2:11" s="1" customFormat="1" ht="15" customHeight="1" x14ac:dyDescent="0.2">
      <c r="B158" s="213"/>
      <c r="C158" s="240" t="s">
        <v>1288</v>
      </c>
      <c r="D158" s="190"/>
      <c r="E158" s="190"/>
      <c r="F158" s="241" t="s">
        <v>1269</v>
      </c>
      <c r="G158" s="190"/>
      <c r="H158" s="240" t="s">
        <v>1303</v>
      </c>
      <c r="I158" s="240" t="s">
        <v>1265</v>
      </c>
      <c r="J158" s="240">
        <v>50</v>
      </c>
      <c r="K158" s="236"/>
    </row>
    <row r="159" spans="2:11" s="1" customFormat="1" ht="15" customHeight="1" x14ac:dyDescent="0.2">
      <c r="B159" s="213"/>
      <c r="C159" s="240" t="s">
        <v>97</v>
      </c>
      <c r="D159" s="190"/>
      <c r="E159" s="190"/>
      <c r="F159" s="241" t="s">
        <v>1263</v>
      </c>
      <c r="G159" s="190"/>
      <c r="H159" s="240" t="s">
        <v>1325</v>
      </c>
      <c r="I159" s="240" t="s">
        <v>1265</v>
      </c>
      <c r="J159" s="240" t="s">
        <v>1326</v>
      </c>
      <c r="K159" s="236"/>
    </row>
    <row r="160" spans="2:11" s="1" customFormat="1" ht="15" customHeight="1" x14ac:dyDescent="0.2">
      <c r="B160" s="213"/>
      <c r="C160" s="240" t="s">
        <v>1327</v>
      </c>
      <c r="D160" s="190"/>
      <c r="E160" s="190"/>
      <c r="F160" s="241" t="s">
        <v>1263</v>
      </c>
      <c r="G160" s="190"/>
      <c r="H160" s="240" t="s">
        <v>1328</v>
      </c>
      <c r="I160" s="240" t="s">
        <v>1298</v>
      </c>
      <c r="J160" s="240"/>
      <c r="K160" s="236"/>
    </row>
    <row r="161" spans="2:11" s="1" customFormat="1" ht="15" customHeight="1" x14ac:dyDescent="0.2">
      <c r="B161" s="242"/>
      <c r="C161" s="243"/>
      <c r="D161" s="243"/>
      <c r="E161" s="243"/>
      <c r="F161" s="243"/>
      <c r="G161" s="243"/>
      <c r="H161" s="243"/>
      <c r="I161" s="243"/>
      <c r="J161" s="243"/>
      <c r="K161" s="244"/>
    </row>
    <row r="162" spans="2:11" s="1" customFormat="1" ht="18.75" customHeight="1" x14ac:dyDescent="0.2">
      <c r="B162" s="224"/>
      <c r="C162" s="234"/>
      <c r="D162" s="234"/>
      <c r="E162" s="234"/>
      <c r="F162" s="245"/>
      <c r="G162" s="234"/>
      <c r="H162" s="234"/>
      <c r="I162" s="234"/>
      <c r="J162" s="234"/>
      <c r="K162" s="224"/>
    </row>
    <row r="163" spans="2:11" s="1" customFormat="1" ht="18.75" customHeight="1" x14ac:dyDescent="0.2">
      <c r="B163" s="224"/>
      <c r="C163" s="234"/>
      <c r="D163" s="234"/>
      <c r="E163" s="234"/>
      <c r="F163" s="245"/>
      <c r="G163" s="234"/>
      <c r="H163" s="234"/>
      <c r="I163" s="234"/>
      <c r="J163" s="234"/>
      <c r="K163" s="224"/>
    </row>
    <row r="164" spans="2:11" s="1" customFormat="1" ht="18.75" customHeight="1" x14ac:dyDescent="0.2">
      <c r="B164" s="224"/>
      <c r="C164" s="234"/>
      <c r="D164" s="234"/>
      <c r="E164" s="234"/>
      <c r="F164" s="245"/>
      <c r="G164" s="234"/>
      <c r="H164" s="234"/>
      <c r="I164" s="234"/>
      <c r="J164" s="234"/>
      <c r="K164" s="224"/>
    </row>
    <row r="165" spans="2:11" s="1" customFormat="1" ht="18.75" customHeight="1" x14ac:dyDescent="0.2">
      <c r="B165" s="224"/>
      <c r="C165" s="234"/>
      <c r="D165" s="234"/>
      <c r="E165" s="234"/>
      <c r="F165" s="245"/>
      <c r="G165" s="234"/>
      <c r="H165" s="234"/>
      <c r="I165" s="234"/>
      <c r="J165" s="234"/>
      <c r="K165" s="224"/>
    </row>
    <row r="166" spans="2:11" s="1" customFormat="1" ht="18.75" customHeight="1" x14ac:dyDescent="0.2">
      <c r="B166" s="224"/>
      <c r="C166" s="234"/>
      <c r="D166" s="234"/>
      <c r="E166" s="234"/>
      <c r="F166" s="245"/>
      <c r="G166" s="234"/>
      <c r="H166" s="234"/>
      <c r="I166" s="234"/>
      <c r="J166" s="234"/>
      <c r="K166" s="224"/>
    </row>
    <row r="167" spans="2:11" s="1" customFormat="1" ht="18.75" customHeight="1" x14ac:dyDescent="0.2">
      <c r="B167" s="224"/>
      <c r="C167" s="234"/>
      <c r="D167" s="234"/>
      <c r="E167" s="234"/>
      <c r="F167" s="245"/>
      <c r="G167" s="234"/>
      <c r="H167" s="234"/>
      <c r="I167" s="234"/>
      <c r="J167" s="234"/>
      <c r="K167" s="224"/>
    </row>
    <row r="168" spans="2:11" s="1" customFormat="1" ht="18.75" customHeight="1" x14ac:dyDescent="0.2">
      <c r="B168" s="224"/>
      <c r="C168" s="234"/>
      <c r="D168" s="234"/>
      <c r="E168" s="234"/>
      <c r="F168" s="245"/>
      <c r="G168" s="234"/>
      <c r="H168" s="234"/>
      <c r="I168" s="234"/>
      <c r="J168" s="234"/>
      <c r="K168" s="224"/>
    </row>
    <row r="169" spans="2:11" s="1" customFormat="1" ht="18.75" customHeight="1" x14ac:dyDescent="0.2">
      <c r="B169" s="197"/>
      <c r="C169" s="197"/>
      <c r="D169" s="197"/>
      <c r="E169" s="197"/>
      <c r="F169" s="197"/>
      <c r="G169" s="197"/>
      <c r="H169" s="197"/>
      <c r="I169" s="197"/>
      <c r="J169" s="197"/>
      <c r="K169" s="197"/>
    </row>
    <row r="170" spans="2:11" s="1" customFormat="1" ht="7.5" customHeight="1" x14ac:dyDescent="0.2">
      <c r="B170" s="179"/>
      <c r="C170" s="180"/>
      <c r="D170" s="180"/>
      <c r="E170" s="180"/>
      <c r="F170" s="180"/>
      <c r="G170" s="180"/>
      <c r="H170" s="180"/>
      <c r="I170" s="180"/>
      <c r="J170" s="180"/>
      <c r="K170" s="181"/>
    </row>
    <row r="171" spans="2:11" s="1" customFormat="1" ht="45" customHeight="1" x14ac:dyDescent="0.2">
      <c r="B171" s="182"/>
      <c r="C171" s="315" t="s">
        <v>1329</v>
      </c>
      <c r="D171" s="315"/>
      <c r="E171" s="315"/>
      <c r="F171" s="315"/>
      <c r="G171" s="315"/>
      <c r="H171" s="315"/>
      <c r="I171" s="315"/>
      <c r="J171" s="315"/>
      <c r="K171" s="183"/>
    </row>
    <row r="172" spans="2:11" s="1" customFormat="1" ht="17.25" customHeight="1" x14ac:dyDescent="0.2">
      <c r="B172" s="182"/>
      <c r="C172" s="203" t="s">
        <v>1257</v>
      </c>
      <c r="D172" s="203"/>
      <c r="E172" s="203"/>
      <c r="F172" s="203" t="s">
        <v>1258</v>
      </c>
      <c r="G172" s="246"/>
      <c r="H172" s="247" t="s">
        <v>55</v>
      </c>
      <c r="I172" s="247" t="s">
        <v>58</v>
      </c>
      <c r="J172" s="203" t="s">
        <v>1259</v>
      </c>
      <c r="K172" s="183"/>
    </row>
    <row r="173" spans="2:11" s="1" customFormat="1" ht="17.25" customHeight="1" x14ac:dyDescent="0.2">
      <c r="B173" s="184"/>
      <c r="C173" s="205" t="s">
        <v>1260</v>
      </c>
      <c r="D173" s="205"/>
      <c r="E173" s="205"/>
      <c r="F173" s="206" t="s">
        <v>1261</v>
      </c>
      <c r="G173" s="248"/>
      <c r="H173" s="249"/>
      <c r="I173" s="249"/>
      <c r="J173" s="205" t="s">
        <v>1262</v>
      </c>
      <c r="K173" s="185"/>
    </row>
    <row r="174" spans="2:11" s="1" customFormat="1" ht="5.25" customHeight="1" x14ac:dyDescent="0.2">
      <c r="B174" s="213"/>
      <c r="C174" s="208"/>
      <c r="D174" s="208"/>
      <c r="E174" s="208"/>
      <c r="F174" s="208"/>
      <c r="G174" s="209"/>
      <c r="H174" s="208"/>
      <c r="I174" s="208"/>
      <c r="J174" s="208"/>
      <c r="K174" s="236"/>
    </row>
    <row r="175" spans="2:11" s="1" customFormat="1" ht="15" customHeight="1" x14ac:dyDescent="0.2">
      <c r="B175" s="213"/>
      <c r="C175" s="190" t="s">
        <v>1266</v>
      </c>
      <c r="D175" s="190"/>
      <c r="E175" s="190"/>
      <c r="F175" s="211" t="s">
        <v>1263</v>
      </c>
      <c r="G175" s="190"/>
      <c r="H175" s="190" t="s">
        <v>1303</v>
      </c>
      <c r="I175" s="190" t="s">
        <v>1265</v>
      </c>
      <c r="J175" s="190">
        <v>120</v>
      </c>
      <c r="K175" s="236"/>
    </row>
    <row r="176" spans="2:11" s="1" customFormat="1" ht="15" customHeight="1" x14ac:dyDescent="0.2">
      <c r="B176" s="213"/>
      <c r="C176" s="190" t="s">
        <v>1312</v>
      </c>
      <c r="D176" s="190"/>
      <c r="E176" s="190"/>
      <c r="F176" s="211" t="s">
        <v>1263</v>
      </c>
      <c r="G176" s="190"/>
      <c r="H176" s="190" t="s">
        <v>1313</v>
      </c>
      <c r="I176" s="190" t="s">
        <v>1265</v>
      </c>
      <c r="J176" s="190" t="s">
        <v>1314</v>
      </c>
      <c r="K176" s="236"/>
    </row>
    <row r="177" spans="2:11" s="1" customFormat="1" ht="15" customHeight="1" x14ac:dyDescent="0.2">
      <c r="B177" s="213"/>
      <c r="C177" s="190" t="s">
        <v>1211</v>
      </c>
      <c r="D177" s="190"/>
      <c r="E177" s="190"/>
      <c r="F177" s="211" t="s">
        <v>1263</v>
      </c>
      <c r="G177" s="190"/>
      <c r="H177" s="190" t="s">
        <v>1330</v>
      </c>
      <c r="I177" s="190" t="s">
        <v>1265</v>
      </c>
      <c r="J177" s="190" t="s">
        <v>1314</v>
      </c>
      <c r="K177" s="236"/>
    </row>
    <row r="178" spans="2:11" s="1" customFormat="1" ht="15" customHeight="1" x14ac:dyDescent="0.2">
      <c r="B178" s="213"/>
      <c r="C178" s="190" t="s">
        <v>1268</v>
      </c>
      <c r="D178" s="190"/>
      <c r="E178" s="190"/>
      <c r="F178" s="211" t="s">
        <v>1269</v>
      </c>
      <c r="G178" s="190"/>
      <c r="H178" s="190" t="s">
        <v>1330</v>
      </c>
      <c r="I178" s="190" t="s">
        <v>1265</v>
      </c>
      <c r="J178" s="190">
        <v>50</v>
      </c>
      <c r="K178" s="236"/>
    </row>
    <row r="179" spans="2:11" s="1" customFormat="1" ht="15" customHeight="1" x14ac:dyDescent="0.2">
      <c r="B179" s="213"/>
      <c r="C179" s="190" t="s">
        <v>1271</v>
      </c>
      <c r="D179" s="190"/>
      <c r="E179" s="190"/>
      <c r="F179" s="211" t="s">
        <v>1263</v>
      </c>
      <c r="G179" s="190"/>
      <c r="H179" s="190" t="s">
        <v>1330</v>
      </c>
      <c r="I179" s="190" t="s">
        <v>1273</v>
      </c>
      <c r="J179" s="190"/>
      <c r="K179" s="236"/>
    </row>
    <row r="180" spans="2:11" s="1" customFormat="1" ht="15" customHeight="1" x14ac:dyDescent="0.2">
      <c r="B180" s="213"/>
      <c r="C180" s="190" t="s">
        <v>1282</v>
      </c>
      <c r="D180" s="190"/>
      <c r="E180" s="190"/>
      <c r="F180" s="211" t="s">
        <v>1269</v>
      </c>
      <c r="G180" s="190"/>
      <c r="H180" s="190" t="s">
        <v>1330</v>
      </c>
      <c r="I180" s="190" t="s">
        <v>1265</v>
      </c>
      <c r="J180" s="190">
        <v>50</v>
      </c>
      <c r="K180" s="236"/>
    </row>
    <row r="181" spans="2:11" s="1" customFormat="1" ht="15" customHeight="1" x14ac:dyDescent="0.2">
      <c r="B181" s="213"/>
      <c r="C181" s="190" t="s">
        <v>1290</v>
      </c>
      <c r="D181" s="190"/>
      <c r="E181" s="190"/>
      <c r="F181" s="211" t="s">
        <v>1269</v>
      </c>
      <c r="G181" s="190"/>
      <c r="H181" s="190" t="s">
        <v>1330</v>
      </c>
      <c r="I181" s="190" t="s">
        <v>1265</v>
      </c>
      <c r="J181" s="190">
        <v>50</v>
      </c>
      <c r="K181" s="236"/>
    </row>
    <row r="182" spans="2:11" s="1" customFormat="1" ht="15" customHeight="1" x14ac:dyDescent="0.2">
      <c r="B182" s="213"/>
      <c r="C182" s="190" t="s">
        <v>1288</v>
      </c>
      <c r="D182" s="190"/>
      <c r="E182" s="190"/>
      <c r="F182" s="211" t="s">
        <v>1269</v>
      </c>
      <c r="G182" s="190"/>
      <c r="H182" s="190" t="s">
        <v>1330</v>
      </c>
      <c r="I182" s="190" t="s">
        <v>1265</v>
      </c>
      <c r="J182" s="190">
        <v>50</v>
      </c>
      <c r="K182" s="236"/>
    </row>
    <row r="183" spans="2:11" s="1" customFormat="1" ht="15" customHeight="1" x14ac:dyDescent="0.2">
      <c r="B183" s="213"/>
      <c r="C183" s="190" t="s">
        <v>110</v>
      </c>
      <c r="D183" s="190"/>
      <c r="E183" s="190"/>
      <c r="F183" s="211" t="s">
        <v>1263</v>
      </c>
      <c r="G183" s="190"/>
      <c r="H183" s="190" t="s">
        <v>1331</v>
      </c>
      <c r="I183" s="190" t="s">
        <v>1332</v>
      </c>
      <c r="J183" s="190"/>
      <c r="K183" s="236"/>
    </row>
    <row r="184" spans="2:11" s="1" customFormat="1" ht="15" customHeight="1" x14ac:dyDescent="0.2">
      <c r="B184" s="213"/>
      <c r="C184" s="190" t="s">
        <v>58</v>
      </c>
      <c r="D184" s="190"/>
      <c r="E184" s="190"/>
      <c r="F184" s="211" t="s">
        <v>1263</v>
      </c>
      <c r="G184" s="190"/>
      <c r="H184" s="190" t="s">
        <v>1333</v>
      </c>
      <c r="I184" s="190" t="s">
        <v>1334</v>
      </c>
      <c r="J184" s="190">
        <v>1</v>
      </c>
      <c r="K184" s="236"/>
    </row>
    <row r="185" spans="2:11" s="1" customFormat="1" ht="15" customHeight="1" x14ac:dyDescent="0.2">
      <c r="B185" s="213"/>
      <c r="C185" s="190" t="s">
        <v>54</v>
      </c>
      <c r="D185" s="190"/>
      <c r="E185" s="190"/>
      <c r="F185" s="211" t="s">
        <v>1263</v>
      </c>
      <c r="G185" s="190"/>
      <c r="H185" s="190" t="s">
        <v>1335</v>
      </c>
      <c r="I185" s="190" t="s">
        <v>1265</v>
      </c>
      <c r="J185" s="190">
        <v>20</v>
      </c>
      <c r="K185" s="236"/>
    </row>
    <row r="186" spans="2:11" s="1" customFormat="1" ht="15" customHeight="1" x14ac:dyDescent="0.2">
      <c r="B186" s="213"/>
      <c r="C186" s="190" t="s">
        <v>55</v>
      </c>
      <c r="D186" s="190"/>
      <c r="E186" s="190"/>
      <c r="F186" s="211" t="s">
        <v>1263</v>
      </c>
      <c r="G186" s="190"/>
      <c r="H186" s="190" t="s">
        <v>1336</v>
      </c>
      <c r="I186" s="190" t="s">
        <v>1265</v>
      </c>
      <c r="J186" s="190">
        <v>255</v>
      </c>
      <c r="K186" s="236"/>
    </row>
    <row r="187" spans="2:11" s="1" customFormat="1" ht="15" customHeight="1" x14ac:dyDescent="0.2">
      <c r="B187" s="213"/>
      <c r="C187" s="190" t="s">
        <v>111</v>
      </c>
      <c r="D187" s="190"/>
      <c r="E187" s="190"/>
      <c r="F187" s="211" t="s">
        <v>1263</v>
      </c>
      <c r="G187" s="190"/>
      <c r="H187" s="190" t="s">
        <v>1227</v>
      </c>
      <c r="I187" s="190" t="s">
        <v>1265</v>
      </c>
      <c r="J187" s="190">
        <v>10</v>
      </c>
      <c r="K187" s="236"/>
    </row>
    <row r="188" spans="2:11" s="1" customFormat="1" ht="15" customHeight="1" x14ac:dyDescent="0.2">
      <c r="B188" s="213"/>
      <c r="C188" s="190" t="s">
        <v>112</v>
      </c>
      <c r="D188" s="190"/>
      <c r="E188" s="190"/>
      <c r="F188" s="211" t="s">
        <v>1263</v>
      </c>
      <c r="G188" s="190"/>
      <c r="H188" s="190" t="s">
        <v>1337</v>
      </c>
      <c r="I188" s="190" t="s">
        <v>1298</v>
      </c>
      <c r="J188" s="190"/>
      <c r="K188" s="236"/>
    </row>
    <row r="189" spans="2:11" s="1" customFormat="1" ht="15" customHeight="1" x14ac:dyDescent="0.2">
      <c r="B189" s="213"/>
      <c r="C189" s="190" t="s">
        <v>1338</v>
      </c>
      <c r="D189" s="190"/>
      <c r="E189" s="190"/>
      <c r="F189" s="211" t="s">
        <v>1263</v>
      </c>
      <c r="G189" s="190"/>
      <c r="H189" s="190" t="s">
        <v>1339</v>
      </c>
      <c r="I189" s="190" t="s">
        <v>1298</v>
      </c>
      <c r="J189" s="190"/>
      <c r="K189" s="236"/>
    </row>
    <row r="190" spans="2:11" s="1" customFormat="1" ht="15" customHeight="1" x14ac:dyDescent="0.2">
      <c r="B190" s="213"/>
      <c r="C190" s="190" t="s">
        <v>1327</v>
      </c>
      <c r="D190" s="190"/>
      <c r="E190" s="190"/>
      <c r="F190" s="211" t="s">
        <v>1263</v>
      </c>
      <c r="G190" s="190"/>
      <c r="H190" s="190" t="s">
        <v>1340</v>
      </c>
      <c r="I190" s="190" t="s">
        <v>1298</v>
      </c>
      <c r="J190" s="190"/>
      <c r="K190" s="236"/>
    </row>
    <row r="191" spans="2:11" s="1" customFormat="1" ht="15" customHeight="1" x14ac:dyDescent="0.2">
      <c r="B191" s="213"/>
      <c r="C191" s="190" t="s">
        <v>114</v>
      </c>
      <c r="D191" s="190"/>
      <c r="E191" s="190"/>
      <c r="F191" s="211" t="s">
        <v>1269</v>
      </c>
      <c r="G191" s="190"/>
      <c r="H191" s="190" t="s">
        <v>1341</v>
      </c>
      <c r="I191" s="190" t="s">
        <v>1265</v>
      </c>
      <c r="J191" s="190">
        <v>50</v>
      </c>
      <c r="K191" s="236"/>
    </row>
    <row r="192" spans="2:11" s="1" customFormat="1" ht="15" customHeight="1" x14ac:dyDescent="0.2">
      <c r="B192" s="213"/>
      <c r="C192" s="190" t="s">
        <v>1342</v>
      </c>
      <c r="D192" s="190"/>
      <c r="E192" s="190"/>
      <c r="F192" s="211" t="s">
        <v>1269</v>
      </c>
      <c r="G192" s="190"/>
      <c r="H192" s="190" t="s">
        <v>1343</v>
      </c>
      <c r="I192" s="190" t="s">
        <v>1344</v>
      </c>
      <c r="J192" s="190"/>
      <c r="K192" s="236"/>
    </row>
    <row r="193" spans="2:11" s="1" customFormat="1" ht="15" customHeight="1" x14ac:dyDescent="0.2">
      <c r="B193" s="213"/>
      <c r="C193" s="190" t="s">
        <v>1345</v>
      </c>
      <c r="D193" s="190"/>
      <c r="E193" s="190"/>
      <c r="F193" s="211" t="s">
        <v>1269</v>
      </c>
      <c r="G193" s="190"/>
      <c r="H193" s="190" t="s">
        <v>1346</v>
      </c>
      <c r="I193" s="190" t="s">
        <v>1344</v>
      </c>
      <c r="J193" s="190"/>
      <c r="K193" s="236"/>
    </row>
    <row r="194" spans="2:11" s="1" customFormat="1" ht="15" customHeight="1" x14ac:dyDescent="0.2">
      <c r="B194" s="213"/>
      <c r="C194" s="190" t="s">
        <v>1347</v>
      </c>
      <c r="D194" s="190"/>
      <c r="E194" s="190"/>
      <c r="F194" s="211" t="s">
        <v>1269</v>
      </c>
      <c r="G194" s="190"/>
      <c r="H194" s="190" t="s">
        <v>1348</v>
      </c>
      <c r="I194" s="190" t="s">
        <v>1344</v>
      </c>
      <c r="J194" s="190"/>
      <c r="K194" s="236"/>
    </row>
    <row r="195" spans="2:11" s="1" customFormat="1" ht="15" customHeight="1" x14ac:dyDescent="0.2">
      <c r="B195" s="213"/>
      <c r="C195" s="250" t="s">
        <v>1349</v>
      </c>
      <c r="D195" s="190"/>
      <c r="E195" s="190"/>
      <c r="F195" s="211" t="s">
        <v>1269</v>
      </c>
      <c r="G195" s="190"/>
      <c r="H195" s="190" t="s">
        <v>1350</v>
      </c>
      <c r="I195" s="190" t="s">
        <v>1351</v>
      </c>
      <c r="J195" s="251" t="s">
        <v>1352</v>
      </c>
      <c r="K195" s="236"/>
    </row>
    <row r="196" spans="2:11" s="1" customFormat="1" ht="15" customHeight="1" x14ac:dyDescent="0.2">
      <c r="B196" s="213"/>
      <c r="C196" s="250" t="s">
        <v>43</v>
      </c>
      <c r="D196" s="190"/>
      <c r="E196" s="190"/>
      <c r="F196" s="211" t="s">
        <v>1263</v>
      </c>
      <c r="G196" s="190"/>
      <c r="H196" s="187" t="s">
        <v>1353</v>
      </c>
      <c r="I196" s="190" t="s">
        <v>1354</v>
      </c>
      <c r="J196" s="190"/>
      <c r="K196" s="236"/>
    </row>
    <row r="197" spans="2:11" s="1" customFormat="1" ht="15" customHeight="1" x14ac:dyDescent="0.2">
      <c r="B197" s="213"/>
      <c r="C197" s="250" t="s">
        <v>1355</v>
      </c>
      <c r="D197" s="190"/>
      <c r="E197" s="190"/>
      <c r="F197" s="211" t="s">
        <v>1263</v>
      </c>
      <c r="G197" s="190"/>
      <c r="H197" s="190" t="s">
        <v>1356</v>
      </c>
      <c r="I197" s="190" t="s">
        <v>1298</v>
      </c>
      <c r="J197" s="190"/>
      <c r="K197" s="236"/>
    </row>
    <row r="198" spans="2:11" s="1" customFormat="1" ht="15" customHeight="1" x14ac:dyDescent="0.2">
      <c r="B198" s="213"/>
      <c r="C198" s="250" t="s">
        <v>1357</v>
      </c>
      <c r="D198" s="190"/>
      <c r="E198" s="190"/>
      <c r="F198" s="211" t="s">
        <v>1263</v>
      </c>
      <c r="G198" s="190"/>
      <c r="H198" s="190" t="s">
        <v>1358</v>
      </c>
      <c r="I198" s="190" t="s">
        <v>1298</v>
      </c>
      <c r="J198" s="190"/>
      <c r="K198" s="236"/>
    </row>
    <row r="199" spans="2:11" s="1" customFormat="1" ht="15" customHeight="1" x14ac:dyDescent="0.2">
      <c r="B199" s="213"/>
      <c r="C199" s="250" t="s">
        <v>1359</v>
      </c>
      <c r="D199" s="190"/>
      <c r="E199" s="190"/>
      <c r="F199" s="211" t="s">
        <v>1269</v>
      </c>
      <c r="G199" s="190"/>
      <c r="H199" s="190" t="s">
        <v>1360</v>
      </c>
      <c r="I199" s="190" t="s">
        <v>1298</v>
      </c>
      <c r="J199" s="190"/>
      <c r="K199" s="236"/>
    </row>
    <row r="200" spans="2:11" s="1" customFormat="1" ht="15" customHeight="1" x14ac:dyDescent="0.2">
      <c r="B200" s="242"/>
      <c r="C200" s="252"/>
      <c r="D200" s="243"/>
      <c r="E200" s="243"/>
      <c r="F200" s="243"/>
      <c r="G200" s="243"/>
      <c r="H200" s="243"/>
      <c r="I200" s="243"/>
      <c r="J200" s="243"/>
      <c r="K200" s="244"/>
    </row>
    <row r="201" spans="2:11" s="1" customFormat="1" ht="18.75" customHeight="1" x14ac:dyDescent="0.2">
      <c r="B201" s="224"/>
      <c r="C201" s="234"/>
      <c r="D201" s="234"/>
      <c r="E201" s="234"/>
      <c r="F201" s="245"/>
      <c r="G201" s="234"/>
      <c r="H201" s="234"/>
      <c r="I201" s="234"/>
      <c r="J201" s="234"/>
      <c r="K201" s="224"/>
    </row>
    <row r="202" spans="2:11" s="1" customFormat="1" ht="18.75" customHeight="1" x14ac:dyDescent="0.2">
      <c r="B202" s="197"/>
      <c r="C202" s="197"/>
      <c r="D202" s="197"/>
      <c r="E202" s="197"/>
      <c r="F202" s="197"/>
      <c r="G202" s="197"/>
      <c r="H202" s="197"/>
      <c r="I202" s="197"/>
      <c r="J202" s="197"/>
      <c r="K202" s="197"/>
    </row>
    <row r="203" spans="2:11" s="1" customFormat="1" ht="13.5" x14ac:dyDescent="0.2">
      <c r="B203" s="179"/>
      <c r="C203" s="180"/>
      <c r="D203" s="180"/>
      <c r="E203" s="180"/>
      <c r="F203" s="180"/>
      <c r="G203" s="180"/>
      <c r="H203" s="180"/>
      <c r="I203" s="180"/>
      <c r="J203" s="180"/>
      <c r="K203" s="181"/>
    </row>
    <row r="204" spans="2:11" s="1" customFormat="1" ht="21" customHeight="1" x14ac:dyDescent="0.2">
      <c r="B204" s="182"/>
      <c r="C204" s="315" t="s">
        <v>1361</v>
      </c>
      <c r="D204" s="315"/>
      <c r="E204" s="315"/>
      <c r="F204" s="315"/>
      <c r="G204" s="315"/>
      <c r="H204" s="315"/>
      <c r="I204" s="315"/>
      <c r="J204" s="315"/>
      <c r="K204" s="183"/>
    </row>
    <row r="205" spans="2:11" s="1" customFormat="1" ht="25.5" customHeight="1" x14ac:dyDescent="0.3">
      <c r="B205" s="182"/>
      <c r="C205" s="253" t="s">
        <v>1362</v>
      </c>
      <c r="D205" s="253"/>
      <c r="E205" s="253"/>
      <c r="F205" s="253" t="s">
        <v>1363</v>
      </c>
      <c r="G205" s="254"/>
      <c r="H205" s="316" t="s">
        <v>1364</v>
      </c>
      <c r="I205" s="316"/>
      <c r="J205" s="316"/>
      <c r="K205" s="183"/>
    </row>
    <row r="206" spans="2:11" s="1" customFormat="1" ht="5.25" customHeight="1" x14ac:dyDescent="0.2">
      <c r="B206" s="213"/>
      <c r="C206" s="208"/>
      <c r="D206" s="208"/>
      <c r="E206" s="208"/>
      <c r="F206" s="208"/>
      <c r="G206" s="234"/>
      <c r="H206" s="208"/>
      <c r="I206" s="208"/>
      <c r="J206" s="208"/>
      <c r="K206" s="236"/>
    </row>
    <row r="207" spans="2:11" s="1" customFormat="1" ht="15" customHeight="1" x14ac:dyDescent="0.2">
      <c r="B207" s="213"/>
      <c r="C207" s="190" t="s">
        <v>1354</v>
      </c>
      <c r="D207" s="190"/>
      <c r="E207" s="190"/>
      <c r="F207" s="211" t="s">
        <v>44</v>
      </c>
      <c r="G207" s="190"/>
      <c r="H207" s="317" t="s">
        <v>1365</v>
      </c>
      <c r="I207" s="317"/>
      <c r="J207" s="317"/>
      <c r="K207" s="236"/>
    </row>
    <row r="208" spans="2:11" s="1" customFormat="1" ht="15" customHeight="1" x14ac:dyDescent="0.2">
      <c r="B208" s="213"/>
      <c r="C208" s="190"/>
      <c r="D208" s="190"/>
      <c r="E208" s="190"/>
      <c r="F208" s="211" t="s">
        <v>45</v>
      </c>
      <c r="G208" s="190"/>
      <c r="H208" s="317" t="s">
        <v>1366</v>
      </c>
      <c r="I208" s="317"/>
      <c r="J208" s="317"/>
      <c r="K208" s="236"/>
    </row>
    <row r="209" spans="2:11" s="1" customFormat="1" ht="15" customHeight="1" x14ac:dyDescent="0.2">
      <c r="B209" s="213"/>
      <c r="C209" s="190"/>
      <c r="D209" s="190"/>
      <c r="E209" s="190"/>
      <c r="F209" s="211" t="s">
        <v>48</v>
      </c>
      <c r="G209" s="190"/>
      <c r="H209" s="317" t="s">
        <v>1367</v>
      </c>
      <c r="I209" s="317"/>
      <c r="J209" s="317"/>
      <c r="K209" s="236"/>
    </row>
    <row r="210" spans="2:11" s="1" customFormat="1" ht="15" customHeight="1" x14ac:dyDescent="0.2">
      <c r="B210" s="213"/>
      <c r="C210" s="190"/>
      <c r="D210" s="190"/>
      <c r="E210" s="190"/>
      <c r="F210" s="211" t="s">
        <v>46</v>
      </c>
      <c r="G210" s="190"/>
      <c r="H210" s="317" t="s">
        <v>1368</v>
      </c>
      <c r="I210" s="317"/>
      <c r="J210" s="317"/>
      <c r="K210" s="236"/>
    </row>
    <row r="211" spans="2:11" s="1" customFormat="1" ht="15" customHeight="1" x14ac:dyDescent="0.2">
      <c r="B211" s="213"/>
      <c r="C211" s="190"/>
      <c r="D211" s="190"/>
      <c r="E211" s="190"/>
      <c r="F211" s="211" t="s">
        <v>47</v>
      </c>
      <c r="G211" s="190"/>
      <c r="H211" s="317" t="s">
        <v>1369</v>
      </c>
      <c r="I211" s="317"/>
      <c r="J211" s="317"/>
      <c r="K211" s="236"/>
    </row>
    <row r="212" spans="2:11" s="1" customFormat="1" ht="15" customHeight="1" x14ac:dyDescent="0.2">
      <c r="B212" s="213"/>
      <c r="C212" s="190"/>
      <c r="D212" s="190"/>
      <c r="E212" s="190"/>
      <c r="F212" s="211"/>
      <c r="G212" s="190"/>
      <c r="H212" s="190"/>
      <c r="I212" s="190"/>
      <c r="J212" s="190"/>
      <c r="K212" s="236"/>
    </row>
    <row r="213" spans="2:11" s="1" customFormat="1" ht="15" customHeight="1" x14ac:dyDescent="0.2">
      <c r="B213" s="213"/>
      <c r="C213" s="190" t="s">
        <v>1310</v>
      </c>
      <c r="D213" s="190"/>
      <c r="E213" s="190"/>
      <c r="F213" s="211" t="s">
        <v>80</v>
      </c>
      <c r="G213" s="190"/>
      <c r="H213" s="317" t="s">
        <v>1370</v>
      </c>
      <c r="I213" s="317"/>
      <c r="J213" s="317"/>
      <c r="K213" s="236"/>
    </row>
    <row r="214" spans="2:11" s="1" customFormat="1" ht="15" customHeight="1" x14ac:dyDescent="0.2">
      <c r="B214" s="213"/>
      <c r="C214" s="190"/>
      <c r="D214" s="190"/>
      <c r="E214" s="190"/>
      <c r="F214" s="211" t="s">
        <v>1205</v>
      </c>
      <c r="G214" s="190"/>
      <c r="H214" s="317" t="s">
        <v>1206</v>
      </c>
      <c r="I214" s="317"/>
      <c r="J214" s="317"/>
      <c r="K214" s="236"/>
    </row>
    <row r="215" spans="2:11" s="1" customFormat="1" ht="15" customHeight="1" x14ac:dyDescent="0.2">
      <c r="B215" s="213"/>
      <c r="C215" s="190"/>
      <c r="D215" s="190"/>
      <c r="E215" s="190"/>
      <c r="F215" s="211" t="s">
        <v>1203</v>
      </c>
      <c r="G215" s="190"/>
      <c r="H215" s="317" t="s">
        <v>1371</v>
      </c>
      <c r="I215" s="317"/>
      <c r="J215" s="317"/>
      <c r="K215" s="236"/>
    </row>
    <row r="216" spans="2:11" s="1" customFormat="1" ht="15" customHeight="1" x14ac:dyDescent="0.2">
      <c r="B216" s="255"/>
      <c r="C216" s="190"/>
      <c r="D216" s="190"/>
      <c r="E216" s="190"/>
      <c r="F216" s="211" t="s">
        <v>1207</v>
      </c>
      <c r="G216" s="250"/>
      <c r="H216" s="318" t="s">
        <v>1208</v>
      </c>
      <c r="I216" s="318"/>
      <c r="J216" s="318"/>
      <c r="K216" s="256"/>
    </row>
    <row r="217" spans="2:11" s="1" customFormat="1" ht="15" customHeight="1" x14ac:dyDescent="0.2">
      <c r="B217" s="255"/>
      <c r="C217" s="190"/>
      <c r="D217" s="190"/>
      <c r="E217" s="190"/>
      <c r="F217" s="211" t="s">
        <v>1209</v>
      </c>
      <c r="G217" s="250"/>
      <c r="H217" s="318" t="s">
        <v>1372</v>
      </c>
      <c r="I217" s="318"/>
      <c r="J217" s="318"/>
      <c r="K217" s="256"/>
    </row>
    <row r="218" spans="2:11" s="1" customFormat="1" ht="15" customHeight="1" x14ac:dyDescent="0.2">
      <c r="B218" s="255"/>
      <c r="C218" s="190"/>
      <c r="D218" s="190"/>
      <c r="E218" s="190"/>
      <c r="F218" s="211"/>
      <c r="G218" s="250"/>
      <c r="H218" s="240"/>
      <c r="I218" s="240"/>
      <c r="J218" s="240"/>
      <c r="K218" s="256"/>
    </row>
    <row r="219" spans="2:11" s="1" customFormat="1" ht="15" customHeight="1" x14ac:dyDescent="0.2">
      <c r="B219" s="255"/>
      <c r="C219" s="190" t="s">
        <v>1334</v>
      </c>
      <c r="D219" s="190"/>
      <c r="E219" s="190"/>
      <c r="F219" s="211">
        <v>1</v>
      </c>
      <c r="G219" s="250"/>
      <c r="H219" s="318" t="s">
        <v>1373</v>
      </c>
      <c r="I219" s="318"/>
      <c r="J219" s="318"/>
      <c r="K219" s="256"/>
    </row>
    <row r="220" spans="2:11" s="1" customFormat="1" ht="15" customHeight="1" x14ac:dyDescent="0.2">
      <c r="B220" s="255"/>
      <c r="C220" s="190"/>
      <c r="D220" s="190"/>
      <c r="E220" s="190"/>
      <c r="F220" s="211">
        <v>2</v>
      </c>
      <c r="G220" s="250"/>
      <c r="H220" s="318" t="s">
        <v>1374</v>
      </c>
      <c r="I220" s="318"/>
      <c r="J220" s="318"/>
      <c r="K220" s="256"/>
    </row>
    <row r="221" spans="2:11" s="1" customFormat="1" ht="15" customHeight="1" x14ac:dyDescent="0.2">
      <c r="B221" s="255"/>
      <c r="C221" s="190"/>
      <c r="D221" s="190"/>
      <c r="E221" s="190"/>
      <c r="F221" s="211">
        <v>3</v>
      </c>
      <c r="G221" s="250"/>
      <c r="H221" s="318" t="s">
        <v>1375</v>
      </c>
      <c r="I221" s="318"/>
      <c r="J221" s="318"/>
      <c r="K221" s="256"/>
    </row>
    <row r="222" spans="2:11" s="1" customFormat="1" ht="15" customHeight="1" x14ac:dyDescent="0.2">
      <c r="B222" s="255"/>
      <c r="C222" s="190"/>
      <c r="D222" s="190"/>
      <c r="E222" s="190"/>
      <c r="F222" s="211">
        <v>4</v>
      </c>
      <c r="G222" s="250"/>
      <c r="H222" s="318" t="s">
        <v>1376</v>
      </c>
      <c r="I222" s="318"/>
      <c r="J222" s="318"/>
      <c r="K222" s="256"/>
    </row>
    <row r="223" spans="2:11" s="1" customFormat="1" ht="12.75" customHeight="1" x14ac:dyDescent="0.2">
      <c r="B223" s="257"/>
      <c r="C223" s="258"/>
      <c r="D223" s="258"/>
      <c r="E223" s="258"/>
      <c r="F223" s="258"/>
      <c r="G223" s="258"/>
      <c r="H223" s="258"/>
      <c r="I223" s="258"/>
      <c r="J223" s="258"/>
      <c r="K223" s="259"/>
    </row>
  </sheetData>
  <sheetProtection algorithmName="SHA-512" hashValue="OTCzcXyl/5/IJIZ/WQ/mqv83CNOffflOqomAvV213isMSAak4KjgEyeDig2fec76th5J0m1J/fIEkc7r/YCjMQ==" saltValue="jF+fynFHL+OkKEWVNtChzQ==" spinCount="100000" sheet="1" objects="1" scenarios="1"/>
  <mergeCells count="77">
    <mergeCell ref="G44:J44"/>
    <mergeCell ref="G45:J45"/>
    <mergeCell ref="C6:J6"/>
    <mergeCell ref="C7:J7"/>
    <mergeCell ref="D11:J11"/>
    <mergeCell ref="D15:J15"/>
    <mergeCell ref="G39:J39"/>
    <mergeCell ref="G40:J40"/>
    <mergeCell ref="G41:J41"/>
    <mergeCell ref="G42:J42"/>
    <mergeCell ref="G43:J43"/>
    <mergeCell ref="D34:J34"/>
    <mergeCell ref="D35:J35"/>
    <mergeCell ref="G36:J36"/>
    <mergeCell ref="G37:J37"/>
    <mergeCell ref="G38:J38"/>
    <mergeCell ref="D27:J27"/>
    <mergeCell ref="D28:J28"/>
    <mergeCell ref="D30:J30"/>
    <mergeCell ref="D31:J31"/>
    <mergeCell ref="D33:J33"/>
    <mergeCell ref="D70:J70"/>
    <mergeCell ref="C75:J75"/>
    <mergeCell ref="C3:J3"/>
    <mergeCell ref="C4:J4"/>
    <mergeCell ref="C9:J9"/>
    <mergeCell ref="D10:J10"/>
    <mergeCell ref="D16:J16"/>
    <mergeCell ref="D17:J17"/>
    <mergeCell ref="F18:J18"/>
    <mergeCell ref="F19:J19"/>
    <mergeCell ref="F20:J20"/>
    <mergeCell ref="F21:J21"/>
    <mergeCell ref="F22:J22"/>
    <mergeCell ref="F23:J23"/>
    <mergeCell ref="C25:J25"/>
    <mergeCell ref="C26:J26"/>
    <mergeCell ref="D65:J65"/>
    <mergeCell ref="D66:J66"/>
    <mergeCell ref="D67:J67"/>
    <mergeCell ref="D68:J68"/>
    <mergeCell ref="D69:J69"/>
    <mergeCell ref="D59:J59"/>
    <mergeCell ref="D60:J60"/>
    <mergeCell ref="D61:J61"/>
    <mergeCell ref="D62:J62"/>
    <mergeCell ref="D63:J63"/>
    <mergeCell ref="C52:J52"/>
    <mergeCell ref="C54:J54"/>
    <mergeCell ref="C55:J55"/>
    <mergeCell ref="C57:J57"/>
    <mergeCell ref="D58:J58"/>
    <mergeCell ref="D47:J47"/>
    <mergeCell ref="E48:J48"/>
    <mergeCell ref="E49:J49"/>
    <mergeCell ref="E50:J50"/>
    <mergeCell ref="D51:J51"/>
    <mergeCell ref="H217:J217"/>
    <mergeCell ref="H219:J219"/>
    <mergeCell ref="H220:J220"/>
    <mergeCell ref="H221:J221"/>
    <mergeCell ref="H222:J222"/>
    <mergeCell ref="H211:J211"/>
    <mergeCell ref="H213:J213"/>
    <mergeCell ref="H214:J214"/>
    <mergeCell ref="H215:J215"/>
    <mergeCell ref="H216:J216"/>
    <mergeCell ref="H205:J205"/>
    <mergeCell ref="H207:J207"/>
    <mergeCell ref="H208:J208"/>
    <mergeCell ref="H209:J209"/>
    <mergeCell ref="H210:J210"/>
    <mergeCell ref="C102:J102"/>
    <mergeCell ref="C122:J122"/>
    <mergeCell ref="C147:J147"/>
    <mergeCell ref="C171:J171"/>
    <mergeCell ref="C204:J204"/>
  </mergeCells>
  <pageMargins left="0.7" right="0.7" top="0.78740157499999996" bottom="0.78740157499999996"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Listy</vt:lpstr>
      </vt:variant>
      <vt:variant>
        <vt:i4>6</vt:i4>
      </vt:variant>
      <vt:variant>
        <vt:lpstr>Pojmenované oblasti</vt:lpstr>
      </vt:variant>
      <vt:variant>
        <vt:i4>10</vt:i4>
      </vt:variant>
    </vt:vector>
  </HeadingPairs>
  <TitlesOfParts>
    <vt:vector size="16" baseType="lpstr">
      <vt:lpstr>Rekapitulace zakázky</vt:lpstr>
      <vt:lpstr>01 - Výplně otvorů</vt:lpstr>
      <vt:lpstr>02 - Střešní část</vt:lpstr>
      <vt:lpstr>03 - Zateplení obvodového...</vt:lpstr>
      <vt:lpstr>04 - VRN</vt:lpstr>
      <vt:lpstr>Pokyny pro vyplnění</vt:lpstr>
      <vt:lpstr>'01 - Výplně otvorů'!Názvy_tisku</vt:lpstr>
      <vt:lpstr>'02 - Střešní část'!Názvy_tisku</vt:lpstr>
      <vt:lpstr>'03 - Zateplení obvodového...'!Názvy_tisku</vt:lpstr>
      <vt:lpstr>'04 - VRN'!Názvy_tisku</vt:lpstr>
      <vt:lpstr>'Rekapitulace zakázky'!Názvy_tisku</vt:lpstr>
      <vt:lpstr>'01 - Výplně otvorů'!Oblast_tisku</vt:lpstr>
      <vt:lpstr>'02 - Střešní část'!Oblast_tisku</vt:lpstr>
      <vt:lpstr>'03 - Zateplení obvodového...'!Oblast_tisku</vt:lpstr>
      <vt:lpstr>'04 - VRN'!Oblast_tisku</vt:lpstr>
      <vt:lpstr>'Rekapitulace zakázky'!Oblast_tisku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2021-05-01T05:46:46Z</dcterms:created>
  <dcterms:modified xsi:type="dcterms:W3CDTF">2021-05-13T12:00:31Z</dcterms:modified>
</cp:coreProperties>
</file>